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updates TEMP\"/>
    </mc:Choice>
  </mc:AlternateContent>
  <bookViews>
    <workbookView xWindow="216" yWindow="792" windowWidth="16896" windowHeight="5472" activeTab="4"/>
  </bookViews>
  <sheets>
    <sheet name="Section A" sheetId="1" r:id="rId1"/>
    <sheet name="Section B" sheetId="4" r:id="rId2"/>
    <sheet name="Section C,D, and E" sheetId="8" r:id="rId3"/>
    <sheet name="Section A Appendix" sheetId="5" r:id="rId4"/>
    <sheet name="Section B Appendix" sheetId="7" r:id="rId5"/>
  </sheets>
  <externalReferences>
    <externalReference r:id="rId6"/>
  </externalReferences>
  <definedNames>
    <definedName name="_xlnm.Print_Area" localSheetId="3">'Section A Appendix'!$A$1:$AA$43</definedName>
    <definedName name="_xlnm.Print_Area" localSheetId="4">'Section B Appendix'!$A$1:$AA$32</definedName>
    <definedName name="_xlnm.Print_Titles" localSheetId="3">'Section A Appendix'!$A:$C</definedName>
    <definedName name="_xlnm.Print_Titles" localSheetId="4">'Section B Appendix'!$A:$C</definedName>
  </definedNames>
  <calcPr calcId="152511"/>
</workbook>
</file>

<file path=xl/calcChain.xml><?xml version="1.0" encoding="utf-8"?>
<calcChain xmlns="http://schemas.openxmlformats.org/spreadsheetml/2006/main">
  <c r="K26" i="4" l="1"/>
  <c r="E70" i="8" l="1"/>
  <c r="D70" i="8"/>
  <c r="C70" i="8"/>
  <c r="C69" i="8"/>
  <c r="F69" i="8" s="1"/>
  <c r="F66" i="8"/>
  <c r="F65" i="8"/>
  <c r="F64" i="8"/>
  <c r="F63" i="8"/>
  <c r="F62" i="8"/>
  <c r="F61" i="8"/>
  <c r="D44" i="8"/>
  <c r="C44" i="8"/>
  <c r="E43" i="8"/>
  <c r="E40" i="8"/>
  <c r="E39" i="8"/>
  <c r="E38" i="8"/>
  <c r="E37" i="8"/>
  <c r="E36" i="8"/>
  <c r="E35" i="8"/>
  <c r="E44" i="8" s="1"/>
  <c r="C8" i="8"/>
  <c r="C17" i="8" s="1"/>
  <c r="F70" i="8" l="1"/>
  <c r="U17" i="7" l="1"/>
  <c r="R17" i="7"/>
  <c r="O17" i="7"/>
  <c r="L17" i="7"/>
  <c r="X16" i="7"/>
  <c r="U16" i="7"/>
  <c r="R16" i="7"/>
  <c r="O16" i="7"/>
  <c r="L16" i="7"/>
  <c r="I16" i="7"/>
  <c r="X15" i="7"/>
  <c r="U15" i="7"/>
  <c r="R15" i="7"/>
  <c r="O15" i="7"/>
  <c r="L15" i="7"/>
  <c r="I15" i="7"/>
  <c r="G16" i="7"/>
  <c r="H16" i="7"/>
  <c r="X19" i="7"/>
  <c r="AA19" i="7"/>
  <c r="G33" i="7"/>
  <c r="E16" i="4"/>
  <c r="E17" i="4"/>
  <c r="E18" i="4"/>
  <c r="F15" i="4"/>
  <c r="F16" i="4"/>
  <c r="F17" i="4"/>
  <c r="F18" i="4"/>
  <c r="E15" i="4"/>
  <c r="D15" i="4"/>
  <c r="D16" i="4"/>
  <c r="D17" i="4"/>
  <c r="D18" i="4"/>
  <c r="K15" i="4"/>
  <c r="K16" i="4"/>
  <c r="K17" i="4"/>
  <c r="K18" i="4"/>
  <c r="J15" i="4"/>
  <c r="J16" i="4"/>
  <c r="J17" i="4"/>
  <c r="J18" i="4"/>
  <c r="I15" i="4"/>
  <c r="I16" i="4"/>
  <c r="I17" i="4"/>
  <c r="I18" i="4"/>
  <c r="G15" i="4"/>
  <c r="G16" i="4"/>
  <c r="G17" i="4"/>
  <c r="G18" i="4"/>
  <c r="H15" i="4"/>
  <c r="H16" i="4"/>
  <c r="H17" i="4"/>
  <c r="H18" i="4"/>
  <c r="AA24" i="7"/>
  <c r="X24" i="7"/>
  <c r="K19" i="4"/>
  <c r="J19" i="4"/>
  <c r="K24" i="4"/>
  <c r="J24" i="4"/>
  <c r="I24" i="4"/>
  <c r="H24" i="4"/>
  <c r="F24" i="4"/>
  <c r="E24" i="4"/>
  <c r="D24" i="4"/>
  <c r="U24" i="7"/>
  <c r="O24" i="7"/>
  <c r="G24" i="4"/>
  <c r="I19" i="4"/>
  <c r="H19" i="4"/>
  <c r="G19" i="4"/>
  <c r="F19" i="4"/>
  <c r="E19" i="4"/>
  <c r="D19" i="4"/>
  <c r="D5" i="1"/>
  <c r="E5" i="1"/>
  <c r="F5" i="1"/>
  <c r="G5" i="1"/>
  <c r="H5" i="1"/>
  <c r="I5" i="1"/>
  <c r="J5" i="1"/>
  <c r="K5" i="1"/>
  <c r="D6" i="1"/>
  <c r="E6" i="1"/>
  <c r="F6" i="1"/>
  <c r="G6" i="1"/>
  <c r="H6" i="1"/>
  <c r="I6" i="1"/>
  <c r="J6" i="1"/>
  <c r="K6" i="1"/>
  <c r="K3" i="1"/>
  <c r="K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J3" i="1"/>
  <c r="J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I3" i="1"/>
  <c r="I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8" i="1"/>
  <c r="H3" i="1"/>
  <c r="H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8" i="1"/>
  <c r="G3" i="1"/>
  <c r="G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F3" i="1"/>
  <c r="F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5" i="1"/>
  <c r="F36" i="1"/>
  <c r="F38" i="1"/>
  <c r="E3" i="1"/>
  <c r="E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3" i="1"/>
  <c r="D4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I37" i="1"/>
  <c r="K3" i="4"/>
  <c r="K4" i="4"/>
  <c r="K5" i="4"/>
  <c r="K6" i="4"/>
  <c r="K7" i="4"/>
  <c r="K8" i="4"/>
  <c r="K9" i="4"/>
  <c r="K10" i="4"/>
  <c r="K11" i="4"/>
  <c r="K12" i="4"/>
  <c r="K13" i="4"/>
  <c r="K14" i="4"/>
  <c r="K20" i="4"/>
  <c r="K21" i="4"/>
  <c r="K22" i="4"/>
  <c r="K23" i="4"/>
  <c r="K25" i="4"/>
  <c r="K27" i="4"/>
  <c r="K28" i="4"/>
  <c r="I32" i="1"/>
  <c r="H37" i="1"/>
  <c r="G37" i="1"/>
  <c r="F37" i="1"/>
  <c r="E37" i="1"/>
  <c r="D37" i="1"/>
  <c r="F25" i="1"/>
  <c r="F28" i="1"/>
  <c r="H34" i="1"/>
  <c r="F7" i="1"/>
  <c r="J3" i="4"/>
  <c r="J4" i="4"/>
  <c r="J5" i="4"/>
  <c r="J6" i="4"/>
  <c r="J7" i="4"/>
  <c r="J8" i="4"/>
  <c r="J9" i="4"/>
  <c r="J10" i="4"/>
  <c r="J11" i="4"/>
  <c r="J12" i="4"/>
  <c r="J13" i="4"/>
  <c r="J14" i="4"/>
  <c r="J20" i="4"/>
  <c r="J21" i="4"/>
  <c r="J22" i="4"/>
  <c r="J23" i="4"/>
  <c r="J25" i="4"/>
  <c r="J26" i="4"/>
  <c r="J27" i="4"/>
  <c r="J28" i="4"/>
  <c r="I3" i="4"/>
  <c r="I4" i="4"/>
  <c r="I5" i="4"/>
  <c r="I6" i="4"/>
  <c r="I7" i="4"/>
  <c r="I8" i="4"/>
  <c r="I9" i="4"/>
  <c r="I10" i="4"/>
  <c r="I11" i="4"/>
  <c r="I12" i="4"/>
  <c r="I13" i="4"/>
  <c r="I14" i="4"/>
  <c r="I20" i="4"/>
  <c r="I21" i="4"/>
  <c r="I22" i="4"/>
  <c r="I23" i="4"/>
  <c r="I25" i="4"/>
  <c r="I26" i="4"/>
  <c r="I27" i="4"/>
  <c r="I28" i="4"/>
  <c r="H3" i="4"/>
  <c r="H4" i="4"/>
  <c r="H5" i="4"/>
  <c r="H6" i="4"/>
  <c r="H7" i="4"/>
  <c r="H8" i="4"/>
  <c r="H9" i="4"/>
  <c r="H10" i="4"/>
  <c r="H11" i="4"/>
  <c r="H12" i="4"/>
  <c r="H13" i="4"/>
  <c r="H14" i="4"/>
  <c r="H20" i="4"/>
  <c r="H21" i="4"/>
  <c r="H22" i="4"/>
  <c r="H23" i="4"/>
  <c r="H25" i="4"/>
  <c r="H26" i="4"/>
  <c r="H27" i="4"/>
  <c r="H28" i="4"/>
  <c r="G3" i="4"/>
  <c r="G4" i="4"/>
  <c r="G5" i="4"/>
  <c r="G6" i="4"/>
  <c r="G7" i="4"/>
  <c r="G8" i="4"/>
  <c r="G9" i="4"/>
  <c r="G10" i="4"/>
  <c r="G11" i="4"/>
  <c r="G12" i="4"/>
  <c r="G13" i="4"/>
  <c r="G14" i="4"/>
  <c r="G20" i="4"/>
  <c r="G21" i="4"/>
  <c r="G22" i="4"/>
  <c r="G23" i="4"/>
  <c r="G25" i="4"/>
  <c r="G26" i="4"/>
  <c r="G27" i="4"/>
  <c r="G28" i="4"/>
  <c r="F3" i="4"/>
  <c r="F4" i="4"/>
  <c r="F5" i="4"/>
  <c r="F6" i="4"/>
  <c r="F7" i="4"/>
  <c r="F8" i="4"/>
  <c r="F9" i="4"/>
  <c r="F10" i="4"/>
  <c r="F11" i="4"/>
  <c r="F12" i="4"/>
  <c r="F13" i="4"/>
  <c r="F14" i="4"/>
  <c r="F20" i="4"/>
  <c r="F21" i="4"/>
  <c r="F22" i="4"/>
  <c r="F23" i="4"/>
  <c r="F25" i="4"/>
  <c r="F26" i="4"/>
  <c r="F27" i="4"/>
  <c r="F28" i="4"/>
  <c r="E3" i="4"/>
  <c r="E4" i="4"/>
  <c r="E5" i="4"/>
  <c r="E6" i="4"/>
  <c r="E7" i="4"/>
  <c r="E8" i="4"/>
  <c r="E9" i="4"/>
  <c r="E10" i="4"/>
  <c r="E11" i="4"/>
  <c r="E12" i="4"/>
  <c r="E13" i="4"/>
  <c r="E14" i="4"/>
  <c r="E20" i="4"/>
  <c r="E21" i="4"/>
  <c r="E22" i="4"/>
  <c r="E23" i="4"/>
  <c r="E25" i="4"/>
  <c r="E26" i="4"/>
  <c r="E27" i="4"/>
  <c r="E28" i="4"/>
  <c r="D3" i="4"/>
  <c r="D4" i="4"/>
  <c r="D5" i="4"/>
  <c r="D6" i="4"/>
  <c r="D7" i="4"/>
  <c r="D8" i="4"/>
  <c r="D9" i="4"/>
  <c r="D10" i="4"/>
  <c r="D11" i="4"/>
  <c r="D12" i="4"/>
  <c r="D13" i="4"/>
  <c r="D14" i="4"/>
  <c r="D20" i="4"/>
  <c r="D21" i="4"/>
  <c r="D22" i="4"/>
  <c r="D23" i="4"/>
  <c r="D25" i="4"/>
  <c r="D26" i="4"/>
  <c r="D27" i="4"/>
  <c r="D28" i="4"/>
  <c r="E38" i="1"/>
  <c r="D38" i="1"/>
</calcChain>
</file>

<file path=xl/sharedStrings.xml><?xml version="1.0" encoding="utf-8"?>
<sst xmlns="http://schemas.openxmlformats.org/spreadsheetml/2006/main" count="621" uniqueCount="152">
  <si>
    <t>02-01.06 OC</t>
  </si>
  <si>
    <t>% Children Re-entering 12 Months</t>
  </si>
  <si>
    <t>% Legal in 12 Months</t>
  </si>
  <si>
    <t>02-01.09 OC</t>
  </si>
  <si>
    <t>02-01.10 OC</t>
  </si>
  <si>
    <t>% Conserved to Majority</t>
  </si>
  <si>
    <t>02-01.11 OC</t>
  </si>
  <si>
    <t>02-01.12 OC</t>
  </si>
  <si>
    <t>02-01.13 OC</t>
  </si>
  <si>
    <t>% Children Reunified 12 Months</t>
  </si>
  <si>
    <t>02-01.14 OC</t>
  </si>
  <si>
    <t>02-01.15 OC</t>
  </si>
  <si>
    <t>Number</t>
  </si>
  <si>
    <t>n/a</t>
  </si>
  <si>
    <t>Average Monthly # Removals</t>
  </si>
  <si>
    <t>% cases where all siblings are placed together (on last day of performance period)</t>
  </si>
  <si>
    <t>% 17 year old youth who have completed PAL Life Skills Training</t>
  </si>
  <si>
    <t>Performance Measure Name</t>
  </si>
  <si>
    <t>FY14</t>
  </si>
  <si>
    <t>Turnover Rate (non-SSCC = CPS)</t>
  </si>
  <si>
    <t>FY15</t>
  </si>
  <si>
    <t>FY12</t>
  </si>
  <si>
    <t>FY13</t>
  </si>
  <si>
    <t>Population</t>
  </si>
  <si>
    <t>FY12 Num</t>
  </si>
  <si>
    <t>FY12 Den</t>
  </si>
  <si>
    <t>FY12 Rate</t>
  </si>
  <si>
    <t>FY13 Num</t>
  </si>
  <si>
    <t>FY13 Den</t>
  </si>
  <si>
    <t>FY13 Rate</t>
  </si>
  <si>
    <t>FY14 Num</t>
  </si>
  <si>
    <t>FY14 Den</t>
  </si>
  <si>
    <t>FY14 Rate</t>
  </si>
  <si>
    <t>FY15 Num</t>
  </si>
  <si>
    <t>FY15 Den</t>
  </si>
  <si>
    <t>FY15 Rate</t>
  </si>
  <si>
    <t>FY16 Num</t>
  </si>
  <si>
    <t>FY16 Den</t>
  </si>
  <si>
    <t>FY16 Rate</t>
  </si>
  <si>
    <t>Statewide*</t>
  </si>
  <si>
    <t>* SSCC-Eligible Placements only.  Does not reflect all children in State Custody.</t>
  </si>
  <si>
    <t>NOTE: Region 3B consists of Tarrant, Erath, Somervell, Hood, Palo Pinto, Johnson and Parker Counties.</t>
  </si>
  <si>
    <t xml:space="preserve">FY16 </t>
  </si>
  <si>
    <t>Statewide - All</t>
  </si>
  <si>
    <t>Region 3B SSCC Only</t>
  </si>
  <si>
    <t>Region 3B Legacy*</t>
  </si>
  <si>
    <t>Region 3B Legacy &amp; SSCC</t>
  </si>
  <si>
    <t>SSCC Foster Care placements per child</t>
  </si>
  <si>
    <t>% of paid Foster Care days in Family Foster Homes</t>
  </si>
  <si>
    <t>FY17</t>
  </si>
  <si>
    <t>FY17 Rate</t>
  </si>
  <si>
    <t>FY17 Num</t>
  </si>
  <si>
    <t>FY17 Den</t>
  </si>
  <si>
    <t># of Placement Moves per 1,000 Days in Sub Care</t>
  </si>
  <si>
    <t>02-01.07 OC</t>
  </si>
  <si>
    <t>% Children in Sub Care 12 mos./permanency within FY.</t>
  </si>
  <si>
    <t>% Children in Sub Care 12-23 mos./permanency w/in FY.</t>
  </si>
  <si>
    <t>% Children in Sub Care 24+ mos./permanency w/in FY.</t>
  </si>
  <si>
    <t>Avg Time to Legal Exit</t>
  </si>
  <si>
    <t>02-01.16 OC</t>
  </si>
  <si>
    <t>% of children with TPR (ALL) adopted within 12 mos.</t>
  </si>
  <si>
    <t>02-01.17 OC**</t>
  </si>
  <si>
    <t>LBB Performance Measure Name</t>
  </si>
  <si>
    <t>#</t>
  </si>
  <si>
    <t>n /a</t>
  </si>
  <si>
    <t>FY16</t>
  </si>
  <si>
    <t>FY18 Num</t>
  </si>
  <si>
    <t>FY18 Den</t>
  </si>
  <si>
    <t>FY18 Rate</t>
  </si>
  <si>
    <t>FY19 Q1 Num</t>
  </si>
  <si>
    <t>FY19 Q1 Den</t>
  </si>
  <si>
    <t>FY18 Q1 Rate</t>
  </si>
  <si>
    <t>FY19 Q1 Rate</t>
  </si>
  <si>
    <t>FY18</t>
  </si>
  <si>
    <t>FY19 Q1</t>
  </si>
  <si>
    <t># of Placement Moves per 1,000 Days in Sub Care (Removals only)</t>
  </si>
  <si>
    <t>Rider 21 Section B - February 2019 Submission</t>
  </si>
  <si>
    <t>Rider 21 Section A - February 2019 Submission</t>
  </si>
  <si>
    <t>Rider 21 Section A Appendix - February 2019 Submission</t>
  </si>
  <si>
    <t>Rider 21 Section B Appendix - February 2019 Submission</t>
  </si>
  <si>
    <t>Worksheet End</t>
  </si>
  <si>
    <t>3a</t>
  </si>
  <si>
    <t>Statewide - Non-CBC*</t>
  </si>
  <si>
    <t>Statewide Non-CBC</t>
  </si>
  <si>
    <t>Statewide Non-CBC*</t>
  </si>
  <si>
    <t>% children who do not experience abuse/neglect, or exploitation while placed with the SSCC</t>
  </si>
  <si>
    <t>*Statewide Non-CBC counts exclude all seven counties of Region 3B</t>
  </si>
  <si>
    <t xml:space="preserve">Region 3B SSCC </t>
  </si>
  <si>
    <t>Region 3B SSCC</t>
  </si>
  <si>
    <t>Percent of youth 16 or older who have a driver's license or state id card***</t>
  </si>
  <si>
    <t>% of children who attended their court hearings***</t>
  </si>
  <si>
    <t xml:space="preserve">% of children placed within 50 miles of their home**       </t>
  </si>
  <si>
    <t>% of youth 16 or older who have a driver's license or state id card***</t>
  </si>
  <si>
    <t xml:space="preserve">% of children placed within 50 miles of their home**      </t>
  </si>
  <si>
    <t>**"Children in Paid Care at the End of the Fiscal Year - % Placed within 50 miles of removal location", Chapin Hall, University of Chicago, January 21, 2019</t>
  </si>
  <si>
    <t xml:space="preserve">*** Self-reported performance measure collected in the Performance Measure Evaluation Tracking (PMET) system, January 1, 2019 </t>
  </si>
  <si>
    <t>Report DFPS Community Based Care (All Funds - Actual) FY 2017</t>
  </si>
  <si>
    <t>Strategy</t>
  </si>
  <si>
    <t>Region 3B
Stage I</t>
  </si>
  <si>
    <t>Amount</t>
  </si>
  <si>
    <t>Daily Foster Care Payments</t>
  </si>
  <si>
    <r>
      <t>Foster Care Payments (B.1.9)</t>
    </r>
    <r>
      <rPr>
        <vertAlign val="superscript"/>
        <sz val="9"/>
        <color theme="1"/>
        <rFont val="Arial"/>
        <family val="2"/>
      </rPr>
      <t>1</t>
    </r>
  </si>
  <si>
    <t>CPS Purchased Services by Strategy</t>
  </si>
  <si>
    <r>
      <t>Foster Day Care (B.1.3)</t>
    </r>
    <r>
      <rPr>
        <vertAlign val="superscript"/>
        <sz val="9"/>
        <color theme="1"/>
        <rFont val="Arial"/>
        <family val="2"/>
      </rPr>
      <t>2</t>
    </r>
  </si>
  <si>
    <r>
      <t>Adoption Purchased Services (B.1.4)</t>
    </r>
    <r>
      <rPr>
        <vertAlign val="superscript"/>
        <sz val="9"/>
        <color theme="1"/>
        <rFont val="Arial"/>
        <family val="2"/>
      </rPr>
      <t>3</t>
    </r>
  </si>
  <si>
    <r>
      <t>Preparation for Adult Life (PAL) Purchased Services (B.1.6)</t>
    </r>
    <r>
      <rPr>
        <vertAlign val="superscript"/>
        <sz val="9"/>
        <color theme="1"/>
        <rFont val="Arial"/>
        <family val="2"/>
      </rPr>
      <t>4</t>
    </r>
  </si>
  <si>
    <r>
      <t>Other CPS Purchased Services - Quality Utilization Management  (B.1.8)</t>
    </r>
    <r>
      <rPr>
        <vertAlign val="superscript"/>
        <sz val="9"/>
        <color theme="1"/>
        <rFont val="Arial"/>
        <family val="2"/>
      </rPr>
      <t>5</t>
    </r>
  </si>
  <si>
    <t>$101,162</t>
  </si>
  <si>
    <t xml:space="preserve">Other Payments </t>
  </si>
  <si>
    <r>
      <t>Start-up Costs (B.1.1)</t>
    </r>
    <r>
      <rPr>
        <vertAlign val="superscript"/>
        <sz val="9"/>
        <color theme="1"/>
        <rFont val="Arial"/>
        <family val="2"/>
      </rPr>
      <t>6</t>
    </r>
  </si>
  <si>
    <t>Consulting Services</t>
  </si>
  <si>
    <r>
      <t>Independent Evaluation (B.1.2)</t>
    </r>
    <r>
      <rPr>
        <vertAlign val="superscript"/>
        <sz val="9"/>
        <color theme="1"/>
        <rFont val="Arial"/>
        <family val="2"/>
      </rPr>
      <t>7</t>
    </r>
  </si>
  <si>
    <t>Other Administration</t>
  </si>
  <si>
    <r>
      <t>DFPS Staff Costs B.1.2</t>
    </r>
    <r>
      <rPr>
        <vertAlign val="superscript"/>
        <sz val="9"/>
        <color theme="1"/>
        <rFont val="Arial"/>
        <family val="2"/>
      </rPr>
      <t>8</t>
    </r>
  </si>
  <si>
    <r>
      <t>Resource Transfer B.1.1</t>
    </r>
    <r>
      <rPr>
        <vertAlign val="superscript"/>
        <sz val="9"/>
        <color theme="1"/>
        <rFont val="Arial"/>
        <family val="2"/>
      </rPr>
      <t>9</t>
    </r>
  </si>
  <si>
    <t xml:space="preserve">Total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</si>
  <si>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Foster Care Payments include the exceptional rate, blended rate, network support payments and a one time stabilization payment paid from B1.1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</si>
  <si>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Day Care payments are paid by DFPS on behalf of children served by SSCC.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</si>
  <si>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The SSCC is paid for completed adoptions based on a fee schedule.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</si>
  <si>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PAL purchased services -life skills training only -is provided by the SSCC in Stage I.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</si>
  <si>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SSCC expense for determination of the level of care. </t>
    </r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</si>
  <si>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The start-up costs are $997,000 for Stage I based on appropriations. No payments made to SSCC in FY 17.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</si>
  <si>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Outcome evaluation</t>
    </r>
  </si>
  <si>
    <r>
      <rPr>
        <vertAlign val="superscript"/>
        <sz val="8"/>
        <color theme="1"/>
        <rFont val="Arial"/>
        <family val="2"/>
      </rPr>
      <t xml:space="preserve">8 </t>
    </r>
    <r>
      <rPr>
        <sz val="8"/>
        <color theme="1"/>
        <rFont val="Arial"/>
        <family val="2"/>
      </rPr>
      <t>DFPS staff to support implementation and monitor contract.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</si>
  <si>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DFPS resource transfer to SSCC.</t>
    </r>
  </si>
  <si>
    <t>Section D.</t>
  </si>
  <si>
    <t>Report DFPS Community Based Care Projections (All Funds) For AY 2018</t>
  </si>
  <si>
    <t>Region 2
Stage I</t>
  </si>
  <si>
    <t>$125,426</t>
  </si>
  <si>
    <r>
      <t>Process &amp; Outcome Evaluations (B.1.2)</t>
    </r>
    <r>
      <rPr>
        <vertAlign val="superscript"/>
        <sz val="9"/>
        <color theme="1"/>
        <rFont val="Arial"/>
        <family val="2"/>
      </rPr>
      <t>7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</si>
  <si>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Foster Care Payments include the exceptional rate, blended rate, and network support payments, based on December 2018 projections.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</si>
  <si>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Day Care payments are paid by DFPS on behalf of children served by SSCC.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</si>
  <si>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The SSCC is paid for completed adoptions based on a fee schedule. </t>
    </r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</si>
  <si>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The start-up costs are $997,000 for Stage I based on appropriations.  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</si>
  <si>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Required process and outcome evaluations budgeted amount. 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</si>
  <si>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DFPS resource transfer amount reflects contracted amount.</t>
    </r>
  </si>
  <si>
    <t>Report DFPS Community Based Care Projections (All Funds) For AY 2019</t>
  </si>
  <si>
    <t>Region 8A
Stage I</t>
  </si>
  <si>
    <t>$13,099,331</t>
  </si>
  <si>
    <t>$23,076,532</t>
  </si>
  <si>
    <t>$145,922</t>
  </si>
  <si>
    <t>$30,163</t>
  </si>
  <si>
    <t>$42,353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</si>
  <si>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Foster Care Payments include the exceptional rate, blended rate, and network support payments, based on December 2018 projections.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</si>
  <si>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Day Care payments are paid by DFPS on behalf of children served by SSCC.  Projections are based on expenditures thru Nov. 2018 trended to a full year.  Region 2 began to serve children 12/1/2018 and Region 8A will begin 2/1/2019.  Updated daycare expense and projections will be reported in the August 2019 report.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</si>
  <si>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The SSCC is paid for completed adoptions based upon an fee schedule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</si>
  <si>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PAL purchased services are estimated to reflect expense for life skills training only Stage I.</t>
    </r>
  </si>
  <si>
    <r>
      <t xml:space="preserve">5 </t>
    </r>
    <r>
      <rPr>
        <sz val="8"/>
        <color theme="1"/>
        <rFont val="Arial"/>
        <family val="2"/>
      </rPr>
      <t xml:space="preserve">SSCC expense for determination of the level of care. </t>
    </r>
  </si>
  <si>
    <r>
      <rPr>
        <vertAlign val="superscript"/>
        <sz val="8"/>
        <color theme="1"/>
        <rFont val="Arial"/>
        <family val="2"/>
      </rPr>
      <t xml:space="preserve">8 </t>
    </r>
    <r>
      <rPr>
        <sz val="8"/>
        <color theme="1"/>
        <rFont val="Arial"/>
        <family val="2"/>
      </rPr>
      <t>DFPS staff to support implementation and monitor contract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</si>
  <si>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DFPS resource transfer amount reflects estimated contract amount for Stage 1 only.</t>
    </r>
  </si>
  <si>
    <t>Rider 21 Section C (Previously Rider 25, Section E).</t>
  </si>
  <si>
    <t>Section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</si>
</sst>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&quot;$&quot;#,##0"/>
    <numFmt numFmtId="169" formatCode="&quot;$&quot;#,##0.00"/>
  </numFmts>
  <fonts count="3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>
        <fgColor auto="1"/>
        <bgColor auto="1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4" fillId="0" borderId="0"/>
    <xf numFmtId="0" fontId="11" fillId="0" borderId="0"/>
    <xf numFmtId="0" fontId="3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447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/>
    <xf numFmtId="0" fontId="0" fillId="0" borderId="0" xfId="0"/>
    <xf numFmtId="0" fontId="0" fillId="0" borderId="0" xfId="0"/>
    <xf numFmtId="3" fontId="5" fillId="0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/>
    <xf numFmtId="3" fontId="5" fillId="0" borderId="6" xfId="0" applyNumberFormat="1" applyFont="1" applyFill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9" fillId="0" borderId="0" xfId="0" applyFont="1"/>
    <xf numFmtId="165" fontId="5" fillId="0" borderId="19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right" wrapText="1"/>
    </xf>
    <xf numFmtId="165" fontId="5" fillId="0" borderId="18" xfId="0" applyNumberFormat="1" applyFont="1" applyFill="1" applyBorder="1" applyAlignment="1">
      <alignment horizontal="right" wrapText="1"/>
    </xf>
    <xf numFmtId="0" fontId="5" fillId="0" borderId="2" xfId="4" applyFont="1" applyFill="1" applyBorder="1" applyAlignment="1">
      <alignment horizontal="left" vertical="top"/>
    </xf>
    <xf numFmtId="0" fontId="5" fillId="0" borderId="7" xfId="4" applyFont="1" applyFill="1" applyBorder="1" applyAlignment="1">
      <alignment horizontal="left" vertical="top" wrapText="1"/>
    </xf>
    <xf numFmtId="0" fontId="5" fillId="0" borderId="10" xfId="4" applyFont="1" applyFill="1" applyBorder="1" applyAlignment="1">
      <alignment horizontal="left" vertical="top"/>
    </xf>
    <xf numFmtId="0" fontId="5" fillId="0" borderId="13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left" vertical="top" wrapText="1"/>
    </xf>
    <xf numFmtId="0" fontId="5" fillId="0" borderId="25" xfId="4" applyFont="1" applyFill="1" applyBorder="1" applyAlignment="1">
      <alignment horizontal="left" vertical="top" wrapText="1"/>
    </xf>
    <xf numFmtId="165" fontId="5" fillId="0" borderId="19" xfId="4" applyNumberFormat="1" applyFont="1" applyFill="1" applyBorder="1" applyAlignment="1">
      <alignment horizontal="right" wrapText="1"/>
    </xf>
    <xf numFmtId="165" fontId="5" fillId="0" borderId="20" xfId="4" applyNumberFormat="1" applyFont="1" applyFill="1" applyBorder="1" applyAlignment="1">
      <alignment horizontal="right" wrapText="1"/>
    </xf>
    <xf numFmtId="165" fontId="5" fillId="0" borderId="18" xfId="4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165" fontId="5" fillId="0" borderId="14" xfId="0" applyNumberFormat="1" applyFont="1" applyFill="1" applyBorder="1" applyAlignment="1">
      <alignment horizontal="right" wrapText="1"/>
    </xf>
    <xf numFmtId="3" fontId="5" fillId="0" borderId="27" xfId="0" applyNumberFormat="1" applyFont="1" applyFill="1" applyBorder="1" applyAlignment="1">
      <alignment horizontal="right" wrapText="1"/>
    </xf>
    <xf numFmtId="3" fontId="5" fillId="0" borderId="24" xfId="0" applyNumberFormat="1" applyFont="1" applyFill="1" applyBorder="1" applyAlignment="1">
      <alignment horizontal="right" wrapText="1"/>
    </xf>
    <xf numFmtId="165" fontId="5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5" fontId="10" fillId="0" borderId="19" xfId="2" applyNumberFormat="1" applyFont="1" applyFill="1" applyBorder="1" applyAlignment="1">
      <alignment horizontal="right" wrapText="1"/>
    </xf>
    <xf numFmtId="3" fontId="5" fillId="0" borderId="31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165" fontId="5" fillId="0" borderId="12" xfId="0" applyNumberFormat="1" applyFont="1" applyFill="1" applyBorder="1" applyAlignment="1">
      <alignment horizontal="right" wrapText="1"/>
    </xf>
    <xf numFmtId="38" fontId="7" fillId="3" borderId="2" xfId="4" applyNumberFormat="1" applyFont="1" applyFill="1" applyBorder="1" applyAlignment="1">
      <alignment horizontal="center" wrapText="1"/>
    </xf>
    <xf numFmtId="38" fontId="7" fillId="3" borderId="1" xfId="4" applyNumberFormat="1" applyFont="1" applyFill="1" applyBorder="1" applyAlignment="1">
      <alignment horizontal="center" wrapText="1"/>
    </xf>
    <xf numFmtId="38" fontId="7" fillId="3" borderId="4" xfId="4" applyNumberFormat="1" applyFont="1" applyFill="1" applyBorder="1" applyAlignment="1">
      <alignment horizontal="center" wrapText="1"/>
    </xf>
    <xf numFmtId="38" fontId="7" fillId="3" borderId="6" xfId="4" applyNumberFormat="1" applyFont="1" applyFill="1" applyBorder="1" applyAlignment="1">
      <alignment horizontal="center" wrapText="1"/>
    </xf>
    <xf numFmtId="38" fontId="7" fillId="3" borderId="7" xfId="4" applyNumberFormat="1" applyFont="1" applyFill="1" applyBorder="1" applyAlignment="1">
      <alignment horizontal="center" wrapText="1"/>
    </xf>
    <xf numFmtId="38" fontId="7" fillId="3" borderId="8" xfId="4" applyNumberFormat="1" applyFont="1" applyFill="1" applyBorder="1" applyAlignment="1">
      <alignment horizontal="center" wrapText="1"/>
    </xf>
    <xf numFmtId="38" fontId="7" fillId="3" borderId="16" xfId="4" applyNumberFormat="1" applyFont="1" applyFill="1" applyBorder="1" applyAlignment="1">
      <alignment horizontal="center" wrapText="1"/>
    </xf>
    <xf numFmtId="38" fontId="7" fillId="3" borderId="23" xfId="4" applyNumberFormat="1" applyFont="1" applyFill="1" applyBorder="1" applyAlignment="1">
      <alignment horizontal="center" wrapText="1"/>
    </xf>
    <xf numFmtId="38" fontId="7" fillId="3" borderId="22" xfId="4" applyNumberFormat="1" applyFont="1" applyFill="1" applyBorder="1" applyAlignment="1">
      <alignment horizontal="center" wrapText="1"/>
    </xf>
    <xf numFmtId="38" fontId="7" fillId="3" borderId="17" xfId="4" applyNumberFormat="1" applyFont="1" applyFill="1" applyBorder="1" applyAlignment="1">
      <alignment horizontal="center" wrapText="1"/>
    </xf>
    <xf numFmtId="38" fontId="7" fillId="3" borderId="30" xfId="4" applyNumberFormat="1" applyFont="1" applyFill="1" applyBorder="1" applyAlignment="1">
      <alignment horizontal="center" wrapText="1"/>
    </xf>
    <xf numFmtId="0" fontId="5" fillId="0" borderId="24" xfId="4" applyFont="1" applyFill="1" applyBorder="1" applyAlignment="1">
      <alignment horizontal="left" vertical="top"/>
    </xf>
    <xf numFmtId="0" fontId="5" fillId="0" borderId="8" xfId="4" applyFont="1" applyFill="1" applyBorder="1" applyAlignment="1">
      <alignment horizontal="left" vertical="top"/>
    </xf>
    <xf numFmtId="0" fontId="5" fillId="0" borderId="17" xfId="4" applyFont="1" applyFill="1" applyBorder="1" applyAlignment="1">
      <alignment horizontal="left" vertical="top" wrapText="1"/>
    </xf>
    <xf numFmtId="0" fontId="5" fillId="0" borderId="12" xfId="4" applyFont="1" applyFill="1" applyBorder="1" applyAlignment="1">
      <alignment horizontal="left" vertical="top" wrapText="1"/>
    </xf>
    <xf numFmtId="38" fontId="7" fillId="3" borderId="19" xfId="4" applyNumberFormat="1" applyFont="1" applyFill="1" applyBorder="1" applyAlignment="1">
      <alignment horizontal="center" wrapText="1"/>
    </xf>
    <xf numFmtId="165" fontId="5" fillId="0" borderId="33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6" fontId="5" fillId="0" borderId="19" xfId="0" applyNumberFormat="1" applyFont="1" applyFill="1" applyBorder="1" applyAlignment="1">
      <alignment horizontal="right" wrapText="1"/>
    </xf>
    <xf numFmtId="165" fontId="5" fillId="0" borderId="18" xfId="2" applyNumberFormat="1" applyFont="1" applyFill="1" applyBorder="1" applyAlignment="1">
      <alignment horizontal="right" wrapText="1"/>
    </xf>
    <xf numFmtId="3" fontId="5" fillId="0" borderId="18" xfId="0" applyNumberFormat="1" applyFont="1" applyFill="1" applyBorder="1" applyAlignment="1">
      <alignment horizontal="right" wrapText="1"/>
    </xf>
    <xf numFmtId="165" fontId="5" fillId="0" borderId="15" xfId="4" applyNumberFormat="1" applyFont="1" applyFill="1" applyBorder="1" applyAlignment="1">
      <alignment horizontal="right" wrapText="1"/>
    </xf>
    <xf numFmtId="165" fontId="5" fillId="0" borderId="13" xfId="4" applyNumberFormat="1" applyFont="1" applyFill="1" applyBorder="1" applyAlignment="1">
      <alignment horizontal="right" wrapText="1"/>
    </xf>
    <xf numFmtId="0" fontId="6" fillId="0" borderId="13" xfId="4" applyFont="1" applyFill="1" applyBorder="1" applyAlignment="1">
      <alignment horizontal="right" wrapText="1"/>
    </xf>
    <xf numFmtId="0" fontId="6" fillId="0" borderId="14" xfId="4" applyFont="1" applyFill="1" applyBorder="1" applyAlignment="1">
      <alignment horizontal="right" wrapText="1"/>
    </xf>
    <xf numFmtId="3" fontId="5" fillId="0" borderId="22" xfId="4" applyNumberFormat="1" applyFont="1" applyFill="1" applyBorder="1" applyAlignment="1">
      <alignment horizontal="right"/>
    </xf>
    <xf numFmtId="3" fontId="6" fillId="0" borderId="8" xfId="4" applyNumberFormat="1" applyFont="1" applyFill="1" applyBorder="1" applyAlignment="1">
      <alignment horizontal="right"/>
    </xf>
    <xf numFmtId="166" fontId="6" fillId="0" borderId="14" xfId="4" applyNumberFormat="1" applyFont="1" applyFill="1" applyBorder="1" applyAlignment="1">
      <alignment horizontal="right"/>
    </xf>
    <xf numFmtId="166" fontId="5" fillId="0" borderId="33" xfId="0" applyNumberFormat="1" applyFont="1" applyFill="1" applyBorder="1" applyAlignment="1">
      <alignment horizontal="right" wrapText="1"/>
    </xf>
    <xf numFmtId="3" fontId="5" fillId="0" borderId="27" xfId="4" applyNumberFormat="1" applyFont="1" applyFill="1" applyBorder="1" applyAlignment="1">
      <alignment horizontal="right" wrapText="1"/>
    </xf>
    <xf numFmtId="3" fontId="5" fillId="0" borderId="24" xfId="4" applyNumberFormat="1" applyFont="1" applyFill="1" applyBorder="1" applyAlignment="1">
      <alignment horizontal="right" wrapText="1"/>
    </xf>
    <xf numFmtId="165" fontId="5" fillId="0" borderId="25" xfId="4" applyNumberFormat="1" applyFont="1" applyFill="1" applyBorder="1" applyAlignment="1">
      <alignment horizontal="right" wrapText="1"/>
    </xf>
    <xf numFmtId="3" fontId="5" fillId="0" borderId="27" xfId="4" applyNumberFormat="1" applyFont="1" applyFill="1" applyBorder="1" applyAlignment="1">
      <alignment horizontal="right"/>
    </xf>
    <xf numFmtId="3" fontId="5" fillId="0" borderId="24" xfId="4" applyNumberFormat="1" applyFont="1" applyFill="1" applyBorder="1" applyAlignment="1">
      <alignment horizontal="right"/>
    </xf>
    <xf numFmtId="165" fontId="5" fillId="0" borderId="25" xfId="4" applyNumberFormat="1" applyFont="1" applyFill="1" applyBorder="1" applyAlignment="1">
      <alignment horizontal="right"/>
    </xf>
    <xf numFmtId="10" fontId="5" fillId="0" borderId="25" xfId="4" applyNumberFormat="1" applyFont="1" applyFill="1" applyBorder="1" applyAlignment="1">
      <alignment horizontal="right"/>
    </xf>
    <xf numFmtId="3" fontId="5" fillId="0" borderId="6" xfId="4" applyNumberFormat="1" applyFont="1" applyFill="1" applyBorder="1" applyAlignment="1">
      <alignment horizontal="right" wrapText="1"/>
    </xf>
    <xf numFmtId="3" fontId="6" fillId="0" borderId="2" xfId="4" applyNumberFormat="1" applyFont="1" applyFill="1" applyBorder="1" applyAlignment="1">
      <alignment horizontal="right"/>
    </xf>
    <xf numFmtId="3" fontId="5" fillId="0" borderId="6" xfId="4" applyNumberFormat="1" applyFont="1" applyFill="1" applyBorder="1" applyAlignment="1">
      <alignment horizontal="right"/>
    </xf>
    <xf numFmtId="165" fontId="6" fillId="0" borderId="7" xfId="4" applyNumberFormat="1" applyFont="1" applyFill="1" applyBorder="1" applyAlignment="1">
      <alignment horizontal="right"/>
    </xf>
    <xf numFmtId="10" fontId="6" fillId="0" borderId="7" xfId="4" applyNumberFormat="1" applyFont="1" applyFill="1" applyBorder="1" applyAlignment="1">
      <alignment horizontal="right"/>
    </xf>
    <xf numFmtId="3" fontId="5" fillId="0" borderId="22" xfId="4" applyNumberFormat="1" applyFont="1" applyFill="1" applyBorder="1" applyAlignment="1">
      <alignment horizontal="right" wrapText="1"/>
    </xf>
    <xf numFmtId="165" fontId="6" fillId="0" borderId="17" xfId="4" applyNumberFormat="1" applyFont="1" applyFill="1" applyBorder="1" applyAlignment="1">
      <alignment horizontal="right"/>
    </xf>
    <xf numFmtId="10" fontId="6" fillId="0" borderId="17" xfId="4" applyNumberFormat="1" applyFont="1" applyFill="1" applyBorder="1" applyAlignment="1">
      <alignment horizontal="right"/>
    </xf>
    <xf numFmtId="165" fontId="6" fillId="0" borderId="14" xfId="4" applyNumberFormat="1" applyFont="1" applyFill="1" applyBorder="1" applyAlignment="1">
      <alignment horizontal="right"/>
    </xf>
    <xf numFmtId="10" fontId="6" fillId="0" borderId="14" xfId="4" applyNumberFormat="1" applyFont="1" applyFill="1" applyBorder="1" applyAlignment="1">
      <alignment horizontal="right"/>
    </xf>
    <xf numFmtId="3" fontId="5" fillId="0" borderId="15" xfId="4" applyNumberFormat="1" applyFont="1" applyFill="1" applyBorder="1" applyAlignment="1">
      <alignment horizontal="right"/>
    </xf>
    <xf numFmtId="3" fontId="6" fillId="0" borderId="13" xfId="4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right" wrapText="1"/>
    </xf>
    <xf numFmtId="3" fontId="5" fillId="0" borderId="25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27" xfId="2" applyNumberFormat="1" applyFont="1" applyFill="1" applyBorder="1" applyAlignment="1">
      <alignment horizontal="right" wrapText="1"/>
    </xf>
    <xf numFmtId="3" fontId="5" fillId="0" borderId="24" xfId="2" applyNumberFormat="1" applyFont="1" applyFill="1" applyBorder="1" applyAlignment="1">
      <alignment horizontal="right" wrapText="1"/>
    </xf>
    <xf numFmtId="165" fontId="5" fillId="0" borderId="25" xfId="2" applyNumberFormat="1" applyFont="1" applyFill="1" applyBorder="1" applyAlignment="1">
      <alignment horizontal="right" wrapText="1"/>
    </xf>
    <xf numFmtId="3" fontId="10" fillId="0" borderId="6" xfId="2" applyNumberFormat="1" applyFont="1" applyFill="1" applyBorder="1" applyAlignment="1">
      <alignment horizontal="right" wrapText="1"/>
    </xf>
    <xf numFmtId="3" fontId="10" fillId="0" borderId="2" xfId="2" applyNumberFormat="1" applyFont="1" applyFill="1" applyBorder="1" applyAlignment="1">
      <alignment horizontal="right" wrapText="1"/>
    </xf>
    <xf numFmtId="165" fontId="10" fillId="0" borderId="7" xfId="2" applyNumberFormat="1" applyFont="1" applyFill="1" applyBorder="1" applyAlignment="1">
      <alignment horizontal="right" wrapText="1"/>
    </xf>
    <xf numFmtId="2" fontId="5" fillId="0" borderId="25" xfId="4" applyNumberFormat="1" applyFont="1" applyFill="1" applyBorder="1" applyAlignment="1">
      <alignment horizontal="right"/>
    </xf>
    <xf numFmtId="2" fontId="6" fillId="0" borderId="7" xfId="4" applyNumberFormat="1" applyFont="1" applyFill="1" applyBorder="1" applyAlignment="1">
      <alignment horizontal="right"/>
    </xf>
    <xf numFmtId="2" fontId="6" fillId="0" borderId="17" xfId="4" applyNumberFormat="1" applyFont="1" applyFill="1" applyBorder="1" applyAlignment="1">
      <alignment horizontal="right"/>
    </xf>
    <xf numFmtId="2" fontId="6" fillId="0" borderId="14" xfId="4" applyNumberFormat="1" applyFont="1" applyFill="1" applyBorder="1" applyAlignment="1">
      <alignment horizontal="right"/>
    </xf>
    <xf numFmtId="166" fontId="5" fillId="0" borderId="25" xfId="0" applyNumberFormat="1" applyFont="1" applyFill="1" applyBorder="1" applyAlignment="1">
      <alignment horizontal="right" wrapText="1"/>
    </xf>
    <xf numFmtId="166" fontId="5" fillId="0" borderId="12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0" fontId="13" fillId="2" borderId="3" xfId="4" applyFont="1" applyFill="1" applyBorder="1" applyAlignment="1"/>
    <xf numFmtId="165" fontId="5" fillId="0" borderId="17" xfId="0" applyNumberFormat="1" applyFont="1" applyFill="1" applyBorder="1" applyAlignment="1">
      <alignment horizontal="right" wrapText="1"/>
    </xf>
    <xf numFmtId="165" fontId="10" fillId="0" borderId="7" xfId="0" applyNumberFormat="1" applyFont="1" applyFill="1" applyBorder="1" applyAlignment="1">
      <alignment horizontal="right" wrapText="1"/>
    </xf>
    <xf numFmtId="165" fontId="5" fillId="0" borderId="14" xfId="4" applyNumberFormat="1" applyFont="1" applyFill="1" applyBorder="1" applyAlignment="1">
      <alignment horizontal="right" wrapText="1"/>
    </xf>
    <xf numFmtId="10" fontId="5" fillId="0" borderId="18" xfId="4" applyNumberFormat="1" applyFont="1" applyFill="1" applyBorder="1" applyAlignment="1">
      <alignment horizontal="right" wrapText="1"/>
    </xf>
    <xf numFmtId="10" fontId="5" fillId="0" borderId="19" xfId="4" applyNumberFormat="1" applyFont="1" applyFill="1" applyBorder="1" applyAlignment="1">
      <alignment horizontal="right" wrapText="1"/>
    </xf>
    <xf numFmtId="10" fontId="5" fillId="0" borderId="20" xfId="4" applyNumberFormat="1" applyFont="1" applyFill="1" applyBorder="1" applyAlignment="1">
      <alignment horizontal="right" wrapText="1"/>
    </xf>
    <xf numFmtId="2" fontId="5" fillId="0" borderId="18" xfId="4" applyNumberFormat="1" applyFont="1" applyFill="1" applyBorder="1" applyAlignment="1">
      <alignment horizontal="right" wrapText="1"/>
    </xf>
    <xf numFmtId="2" fontId="5" fillId="0" borderId="19" xfId="4" applyNumberFormat="1" applyFont="1" applyFill="1" applyBorder="1" applyAlignment="1">
      <alignment horizontal="right" wrapText="1"/>
    </xf>
    <xf numFmtId="2" fontId="5" fillId="0" borderId="20" xfId="4" applyNumberFormat="1" applyFont="1" applyFill="1" applyBorder="1" applyAlignment="1">
      <alignment horizontal="right" wrapText="1"/>
    </xf>
    <xf numFmtId="38" fontId="7" fillId="3" borderId="15" xfId="4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165" fontId="5" fillId="0" borderId="24" xfId="0" applyNumberFormat="1" applyFont="1" applyFill="1" applyBorder="1" applyAlignment="1">
      <alignment horizontal="right" wrapText="1"/>
    </xf>
    <xf numFmtId="3" fontId="10" fillId="0" borderId="8" xfId="2" applyNumberFormat="1" applyFont="1" applyFill="1" applyBorder="1" applyAlignment="1">
      <alignment horizontal="right" wrapText="1"/>
    </xf>
    <xf numFmtId="165" fontId="10" fillId="0" borderId="17" xfId="2" applyNumberFormat="1" applyFont="1" applyFill="1" applyBorder="1" applyAlignment="1">
      <alignment horizontal="right" wrapText="1"/>
    </xf>
    <xf numFmtId="3" fontId="10" fillId="0" borderId="22" xfId="2" applyNumberFormat="1" applyFont="1" applyFill="1" applyBorder="1" applyAlignment="1">
      <alignment horizontal="right" wrapText="1"/>
    </xf>
    <xf numFmtId="0" fontId="0" fillId="0" borderId="0" xfId="0" applyBorder="1"/>
    <xf numFmtId="3" fontId="5" fillId="0" borderId="14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165" fontId="10" fillId="0" borderId="24" xfId="0" applyNumberFormat="1" applyFont="1" applyFill="1" applyBorder="1" applyAlignment="1">
      <alignment horizontal="right" wrapText="1"/>
    </xf>
    <xf numFmtId="166" fontId="5" fillId="0" borderId="30" xfId="0" applyNumberFormat="1" applyFon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right" wrapText="1"/>
    </xf>
    <xf numFmtId="165" fontId="10" fillId="0" borderId="18" xfId="0" applyNumberFormat="1" applyFont="1" applyFill="1" applyBorder="1" applyAlignment="1">
      <alignment horizontal="right" wrapText="1"/>
    </xf>
    <xf numFmtId="165" fontId="10" fillId="0" borderId="30" xfId="2" applyNumberFormat="1" applyFont="1" applyFill="1" applyBorder="1" applyAlignment="1">
      <alignment horizontal="right" wrapText="1"/>
    </xf>
    <xf numFmtId="3" fontId="5" fillId="0" borderId="30" xfId="0" applyNumberFormat="1" applyFont="1" applyFill="1" applyBorder="1" applyAlignment="1">
      <alignment horizontal="right" wrapText="1"/>
    </xf>
    <xf numFmtId="164" fontId="5" fillId="0" borderId="24" xfId="0" applyNumberFormat="1" applyFont="1" applyFill="1" applyBorder="1" applyAlignment="1">
      <alignment horizontal="right" wrapText="1"/>
    </xf>
    <xf numFmtId="164" fontId="5" fillId="0" borderId="17" xfId="0" applyNumberFormat="1" applyFont="1" applyFill="1" applyBorder="1" applyAlignment="1">
      <alignment horizontal="right" wrapText="1"/>
    </xf>
    <xf numFmtId="164" fontId="5" fillId="0" borderId="30" xfId="0" applyNumberFormat="1" applyFont="1" applyFill="1" applyBorder="1" applyAlignment="1">
      <alignment horizontal="right" wrapText="1"/>
    </xf>
    <xf numFmtId="3" fontId="5" fillId="0" borderId="38" xfId="0" applyNumberFormat="1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3" fontId="5" fillId="0" borderId="39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8" fillId="2" borderId="0" xfId="4" applyFont="1" applyFill="1" applyBorder="1" applyAlignment="1">
      <alignment horizontal="left"/>
    </xf>
    <xf numFmtId="0" fontId="5" fillId="0" borderId="7" xfId="4" applyFont="1" applyFill="1" applyBorder="1" applyAlignment="1">
      <alignment horizontal="left" vertical="center" wrapText="1"/>
    </xf>
    <xf numFmtId="0" fontId="5" fillId="0" borderId="17" xfId="4" applyFont="1" applyFill="1" applyBorder="1" applyAlignment="1">
      <alignment horizontal="left" vertical="center" wrapText="1"/>
    </xf>
    <xf numFmtId="0" fontId="5" fillId="0" borderId="25" xfId="4" applyFont="1" applyFill="1" applyBorder="1" applyAlignment="1">
      <alignment horizontal="left" vertical="center" wrapText="1"/>
    </xf>
    <xf numFmtId="0" fontId="5" fillId="0" borderId="14" xfId="4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8" xfId="4" applyFont="1" applyFill="1" applyBorder="1" applyAlignment="1">
      <alignment horizontal="left" vertical="center"/>
    </xf>
    <xf numFmtId="0" fontId="5" fillId="0" borderId="16" xfId="4" applyFont="1" applyFill="1" applyBorder="1" applyAlignment="1">
      <alignment horizontal="left" vertical="center" wrapText="1"/>
    </xf>
    <xf numFmtId="0" fontId="5" fillId="0" borderId="24" xfId="4" applyFont="1" applyFill="1" applyBorder="1" applyAlignment="1">
      <alignment horizontal="left" vertical="center"/>
    </xf>
    <xf numFmtId="0" fontId="5" fillId="0" borderId="28" xfId="4" applyFont="1" applyFill="1" applyBorder="1" applyAlignment="1">
      <alignment horizontal="left" vertical="center" wrapText="1"/>
    </xf>
    <xf numFmtId="0" fontId="5" fillId="0" borderId="13" xfId="4" applyFont="1" applyFill="1" applyBorder="1" applyAlignment="1">
      <alignment horizontal="left" vertical="center"/>
    </xf>
    <xf numFmtId="0" fontId="5" fillId="0" borderId="9" xfId="4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165" fontId="10" fillId="0" borderId="24" xfId="28" applyNumberFormat="1" applyFont="1" applyFill="1" applyBorder="1"/>
    <xf numFmtId="165" fontId="5" fillId="0" borderId="47" xfId="4" applyNumberFormat="1" applyFont="1" applyFill="1" applyBorder="1" applyAlignment="1">
      <alignment horizontal="right" wrapText="1"/>
    </xf>
    <xf numFmtId="165" fontId="5" fillId="0" borderId="48" xfId="4" applyNumberFormat="1" applyFont="1" applyFill="1" applyBorder="1" applyAlignment="1">
      <alignment horizontal="right" wrapText="1"/>
    </xf>
    <xf numFmtId="165" fontId="5" fillId="0" borderId="34" xfId="4" applyNumberFormat="1" applyFont="1" applyFill="1" applyBorder="1" applyAlignment="1">
      <alignment horizontal="right" wrapText="1"/>
    </xf>
    <xf numFmtId="165" fontId="5" fillId="0" borderId="26" xfId="4" applyNumberFormat="1" applyFont="1" applyFill="1" applyBorder="1" applyAlignment="1">
      <alignment horizontal="right" wrapText="1"/>
    </xf>
    <xf numFmtId="165" fontId="5" fillId="0" borderId="5" xfId="4" applyNumberFormat="1" applyFont="1" applyFill="1" applyBorder="1" applyAlignment="1">
      <alignment horizontal="right" wrapText="1"/>
    </xf>
    <xf numFmtId="165" fontId="5" fillId="0" borderId="29" xfId="4" applyNumberFormat="1" applyFont="1" applyFill="1" applyBorder="1" applyAlignment="1">
      <alignment horizontal="right" wrapText="1"/>
    </xf>
    <xf numFmtId="165" fontId="5" fillId="0" borderId="52" xfId="4" applyNumberFormat="1" applyFont="1" applyFill="1" applyBorder="1" applyAlignment="1">
      <alignment horizontal="right"/>
    </xf>
    <xf numFmtId="165" fontId="5" fillId="0" borderId="49" xfId="4" applyNumberFormat="1" applyFont="1" applyFill="1" applyBorder="1" applyAlignment="1">
      <alignment horizontal="right"/>
    </xf>
    <xf numFmtId="165" fontId="5" fillId="0" borderId="53" xfId="4" applyNumberFormat="1" applyFont="1" applyFill="1" applyBorder="1" applyAlignment="1">
      <alignment horizontal="right"/>
    </xf>
    <xf numFmtId="0" fontId="5" fillId="0" borderId="53" xfId="4" applyFont="1" applyBorder="1" applyAlignment="1">
      <alignment horizontal="right"/>
    </xf>
    <xf numFmtId="0" fontId="5" fillId="0" borderId="52" xfId="4" applyFont="1" applyBorder="1" applyAlignment="1">
      <alignment horizontal="right"/>
    </xf>
    <xf numFmtId="165" fontId="5" fillId="0" borderId="54" xfId="4" applyNumberFormat="1" applyFont="1" applyBorder="1" applyAlignment="1">
      <alignment horizontal="right" vertical="center"/>
    </xf>
    <xf numFmtId="0" fontId="17" fillId="0" borderId="0" xfId="0" applyFont="1"/>
    <xf numFmtId="167" fontId="10" fillId="0" borderId="45" xfId="29" applyNumberFormat="1" applyFont="1" applyBorder="1" applyAlignment="1">
      <alignment horizontal="right" vertical="center"/>
    </xf>
    <xf numFmtId="167" fontId="5" fillId="0" borderId="40" xfId="29" applyNumberFormat="1" applyFont="1" applyFill="1" applyBorder="1" applyAlignment="1">
      <alignment horizontal="right" vertical="center"/>
    </xf>
    <xf numFmtId="165" fontId="5" fillId="0" borderId="41" xfId="28" applyNumberFormat="1" applyFont="1" applyFill="1" applyBorder="1" applyAlignment="1">
      <alignment horizontal="right" vertical="center"/>
    </xf>
    <xf numFmtId="167" fontId="10" fillId="0" borderId="40" xfId="29" applyNumberFormat="1" applyFont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top" wrapText="1"/>
    </xf>
    <xf numFmtId="165" fontId="5" fillId="0" borderId="55" xfId="4" applyNumberFormat="1" applyFont="1" applyFill="1" applyBorder="1" applyAlignment="1">
      <alignment horizontal="right"/>
    </xf>
    <xf numFmtId="165" fontId="5" fillId="0" borderId="13" xfId="4" applyNumberFormat="1" applyFont="1" applyFill="1" applyBorder="1" applyAlignment="1">
      <alignment horizontal="right"/>
    </xf>
    <xf numFmtId="165" fontId="5" fillId="0" borderId="9" xfId="4" applyNumberFormat="1" applyFont="1" applyFill="1" applyBorder="1" applyAlignment="1">
      <alignment horizontal="right"/>
    </xf>
    <xf numFmtId="165" fontId="5" fillId="0" borderId="15" xfId="4" applyNumberFormat="1" applyFont="1" applyFill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" fontId="5" fillId="0" borderId="45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right"/>
    </xf>
    <xf numFmtId="165" fontId="5" fillId="4" borderId="46" xfId="0" applyNumberFormat="1" applyFont="1" applyFill="1" applyBorder="1" applyAlignment="1">
      <alignment horizontal="right"/>
    </xf>
    <xf numFmtId="0" fontId="5" fillId="0" borderId="45" xfId="0" applyFont="1" applyBorder="1" applyAlignment="1">
      <alignment horizontal="right"/>
    </xf>
    <xf numFmtId="165" fontId="5" fillId="0" borderId="46" xfId="0" applyNumberFormat="1" applyFont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165" fontId="5" fillId="0" borderId="46" xfId="0" applyNumberFormat="1" applyFont="1" applyFill="1" applyBorder="1" applyAlignment="1">
      <alignment horizontal="right"/>
    </xf>
    <xf numFmtId="0" fontId="5" fillId="0" borderId="0" xfId="0" applyFont="1"/>
    <xf numFmtId="0" fontId="6" fillId="0" borderId="43" xfId="0" applyFont="1" applyBorder="1"/>
    <xf numFmtId="3" fontId="6" fillId="0" borderId="31" xfId="4" applyNumberFormat="1" applyFont="1" applyFill="1" applyBorder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165" fontId="6" fillId="0" borderId="12" xfId="4" applyNumberFormat="1" applyFont="1" applyFill="1" applyBorder="1" applyAlignment="1">
      <alignment horizontal="right"/>
    </xf>
    <xf numFmtId="3" fontId="6" fillId="0" borderId="6" xfId="4" applyNumberFormat="1" applyFont="1" applyFill="1" applyBorder="1" applyAlignment="1">
      <alignment horizontal="right"/>
    </xf>
    <xf numFmtId="3" fontId="6" fillId="0" borderId="22" xfId="4" applyNumberFormat="1" applyFont="1" applyFill="1" applyBorder="1" applyAlignment="1">
      <alignment horizontal="right"/>
    </xf>
    <xf numFmtId="165" fontId="6" fillId="0" borderId="46" xfId="28" applyNumberFormat="1" applyFont="1" applyBorder="1"/>
    <xf numFmtId="0" fontId="6" fillId="0" borderId="44" xfId="0" applyFont="1" applyBorder="1"/>
    <xf numFmtId="167" fontId="5" fillId="0" borderId="27" xfId="29" applyNumberFormat="1" applyFont="1" applyFill="1" applyBorder="1" applyAlignment="1">
      <alignment horizontal="right" vertical="center"/>
    </xf>
    <xf numFmtId="167" fontId="5" fillId="0" borderId="24" xfId="29" applyNumberFormat="1" applyFont="1" applyFill="1" applyBorder="1" applyAlignment="1">
      <alignment horizontal="right" vertical="center"/>
    </xf>
    <xf numFmtId="165" fontId="5" fillId="0" borderId="25" xfId="28" applyNumberFormat="1" applyFont="1" applyFill="1" applyBorder="1" applyAlignment="1">
      <alignment horizontal="right" vertical="center"/>
    </xf>
    <xf numFmtId="167" fontId="5" fillId="0" borderId="38" xfId="29" applyNumberFormat="1" applyFont="1" applyFill="1" applyBorder="1" applyAlignment="1">
      <alignment horizontal="right" vertical="center"/>
    </xf>
    <xf numFmtId="165" fontId="5" fillId="0" borderId="28" xfId="28" applyNumberFormat="1" applyFont="1" applyFill="1" applyBorder="1" applyAlignment="1">
      <alignment horizontal="right" vertical="center"/>
    </xf>
    <xf numFmtId="167" fontId="10" fillId="4" borderId="24" xfId="29" applyNumberFormat="1" applyFont="1" applyFill="1" applyBorder="1" applyAlignment="1">
      <alignment horizontal="right" vertical="center"/>
    </xf>
    <xf numFmtId="3" fontId="5" fillId="0" borderId="24" xfId="4" applyNumberFormat="1" applyFont="1" applyBorder="1" applyAlignment="1">
      <alignment horizontal="right" vertical="center"/>
    </xf>
    <xf numFmtId="1" fontId="5" fillId="0" borderId="27" xfId="4" applyNumberFormat="1" applyFont="1" applyBorder="1" applyAlignment="1">
      <alignment horizontal="right" vertical="center"/>
    </xf>
    <xf numFmtId="1" fontId="5" fillId="0" borderId="24" xfId="4" applyNumberFormat="1" applyFont="1" applyBorder="1" applyAlignment="1">
      <alignment horizontal="right" vertical="center"/>
    </xf>
    <xf numFmtId="165" fontId="5" fillId="0" borderId="25" xfId="4" applyNumberFormat="1" applyFont="1" applyBorder="1" applyAlignment="1">
      <alignment horizontal="right" vertical="center"/>
    </xf>
    <xf numFmtId="3" fontId="5" fillId="0" borderId="4" xfId="4" applyNumberFormat="1" applyFont="1" applyFill="1" applyBorder="1" applyAlignment="1">
      <alignment horizontal="right"/>
    </xf>
    <xf numFmtId="3" fontId="5" fillId="0" borderId="2" xfId="4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 vertical="center"/>
    </xf>
    <xf numFmtId="165" fontId="5" fillId="0" borderId="1" xfId="28" applyNumberFormat="1" applyFont="1" applyFill="1" applyBorder="1" applyAlignment="1">
      <alignment horizontal="right" vertical="center"/>
    </xf>
    <xf numFmtId="167" fontId="5" fillId="0" borderId="6" xfId="29" applyNumberFormat="1" applyFont="1" applyFill="1" applyBorder="1" applyAlignment="1">
      <alignment horizontal="right" vertical="center"/>
    </xf>
    <xf numFmtId="167" fontId="5" fillId="0" borderId="2" xfId="29" applyNumberFormat="1" applyFont="1" applyFill="1" applyBorder="1" applyAlignment="1">
      <alignment horizontal="right" vertical="center"/>
    </xf>
    <xf numFmtId="165" fontId="5" fillId="0" borderId="7" xfId="28" applyNumberFormat="1" applyFont="1" applyFill="1" applyBorder="1" applyAlignment="1">
      <alignment horizontal="right"/>
    </xf>
    <xf numFmtId="167" fontId="5" fillId="0" borderId="2" xfId="29" applyNumberFormat="1" applyFont="1" applyFill="1" applyBorder="1" applyAlignment="1">
      <alignment horizontal="right"/>
    </xf>
    <xf numFmtId="165" fontId="10" fillId="4" borderId="7" xfId="28" applyNumberFormat="1" applyFont="1" applyFill="1" applyBorder="1" applyAlignment="1">
      <alignment horizontal="right"/>
    </xf>
    <xf numFmtId="3" fontId="5" fillId="0" borderId="2" xfId="4" applyNumberFormat="1" applyFont="1" applyBorder="1" applyAlignment="1">
      <alignment horizontal="right"/>
    </xf>
    <xf numFmtId="165" fontId="5" fillId="0" borderId="14" xfId="4" applyNumberFormat="1" applyFont="1" applyFill="1" applyBorder="1" applyAlignment="1">
      <alignment horizontal="right"/>
    </xf>
    <xf numFmtId="165" fontId="5" fillId="0" borderId="44" xfId="4" applyNumberFormat="1" applyFont="1" applyFill="1" applyBorder="1" applyAlignment="1">
      <alignment horizontal="right"/>
    </xf>
    <xf numFmtId="165" fontId="5" fillId="0" borderId="41" xfId="4" applyNumberFormat="1" applyFont="1" applyFill="1" applyBorder="1" applyAlignment="1">
      <alignment horizontal="right"/>
    </xf>
    <xf numFmtId="165" fontId="5" fillId="0" borderId="46" xfId="4" applyNumberFormat="1" applyFont="1" applyFill="1" applyBorder="1" applyAlignment="1">
      <alignment horizontal="right"/>
    </xf>
    <xf numFmtId="165" fontId="5" fillId="0" borderId="14" xfId="28" applyNumberFormat="1" applyFont="1" applyFill="1" applyBorder="1" applyAlignment="1">
      <alignment horizontal="right" vertical="center" wrapText="1"/>
    </xf>
    <xf numFmtId="165" fontId="5" fillId="0" borderId="57" xfId="4" applyNumberFormat="1" applyFont="1" applyFill="1" applyBorder="1" applyAlignment="1">
      <alignment horizontal="right" wrapText="1"/>
    </xf>
    <xf numFmtId="165" fontId="5" fillId="0" borderId="30" xfId="4" applyNumberFormat="1" applyFont="1" applyFill="1" applyBorder="1" applyAlignment="1">
      <alignment horizontal="right" wrapText="1"/>
    </xf>
    <xf numFmtId="165" fontId="5" fillId="0" borderId="50" xfId="4" applyNumberFormat="1" applyFont="1" applyFill="1" applyBorder="1" applyAlignment="1">
      <alignment horizontal="right" wrapText="1"/>
    </xf>
    <xf numFmtId="165" fontId="5" fillId="0" borderId="51" xfId="4" applyNumberFormat="1" applyFont="1" applyFill="1" applyBorder="1" applyAlignment="1">
      <alignment horizontal="right" wrapText="1"/>
    </xf>
    <xf numFmtId="167" fontId="5" fillId="0" borderId="60" xfId="29" applyNumberFormat="1" applyFont="1" applyFill="1" applyBorder="1" applyAlignment="1">
      <alignment horizontal="right" vertical="center"/>
    </xf>
    <xf numFmtId="167" fontId="5" fillId="0" borderId="31" xfId="29" applyNumberFormat="1" applyFont="1" applyFill="1" applyBorder="1" applyAlignment="1">
      <alignment horizontal="right" vertical="center"/>
    </xf>
    <xf numFmtId="0" fontId="5" fillId="0" borderId="9" xfId="4" applyFont="1" applyBorder="1" applyAlignment="1">
      <alignment horizontal="right"/>
    </xf>
    <xf numFmtId="167" fontId="10" fillId="0" borderId="6" xfId="29" applyNumberFormat="1" applyFont="1" applyBorder="1" applyAlignment="1">
      <alignment horizontal="right"/>
    </xf>
    <xf numFmtId="1" fontId="5" fillId="0" borderId="38" xfId="4" applyNumberFormat="1" applyFont="1" applyBorder="1" applyAlignment="1">
      <alignment horizontal="right" vertical="center"/>
    </xf>
    <xf numFmtId="167" fontId="5" fillId="0" borderId="4" xfId="29" applyNumberFormat="1" applyFont="1" applyFill="1" applyBorder="1" applyAlignment="1">
      <alignment horizontal="right" vertical="center"/>
    </xf>
    <xf numFmtId="3" fontId="5" fillId="0" borderId="27" xfId="4" applyNumberFormat="1" applyFont="1" applyFill="1" applyBorder="1" applyAlignment="1">
      <alignment horizontal="right" vertical="center"/>
    </xf>
    <xf numFmtId="167" fontId="10" fillId="0" borderId="15" xfId="29" applyNumberFormat="1" applyFont="1" applyFill="1" applyBorder="1" applyAlignment="1">
      <alignment horizontal="right" vertical="center"/>
    </xf>
    <xf numFmtId="167" fontId="10" fillId="0" borderId="13" xfId="29" applyNumberFormat="1" applyFont="1" applyFill="1" applyBorder="1" applyAlignment="1">
      <alignment horizontal="right" vertical="center"/>
    </xf>
    <xf numFmtId="1" fontId="5" fillId="0" borderId="25" xfId="4" applyNumberFormat="1" applyFont="1" applyBorder="1" applyAlignment="1">
      <alignment horizontal="right" vertical="center"/>
    </xf>
    <xf numFmtId="167" fontId="5" fillId="0" borderId="7" xfId="29" applyNumberFormat="1" applyFont="1" applyFill="1" applyBorder="1" applyAlignment="1">
      <alignment horizontal="right" vertical="center"/>
    </xf>
    <xf numFmtId="0" fontId="5" fillId="0" borderId="13" xfId="4" applyFont="1" applyFill="1" applyBorder="1" applyAlignment="1">
      <alignment horizontal="right" vertical="center"/>
    </xf>
    <xf numFmtId="165" fontId="5" fillId="0" borderId="15" xfId="4" applyNumberFormat="1" applyFont="1" applyFill="1" applyBorder="1" applyAlignment="1">
      <alignment horizontal="right" vertical="center" wrapText="1"/>
    </xf>
    <xf numFmtId="165" fontId="5" fillId="0" borderId="13" xfId="4" applyNumberFormat="1" applyFont="1" applyFill="1" applyBorder="1" applyAlignment="1">
      <alignment horizontal="right" vertical="center" wrapText="1"/>
    </xf>
    <xf numFmtId="165" fontId="5" fillId="0" borderId="14" xfId="4" applyNumberFormat="1" applyFont="1" applyFill="1" applyBorder="1" applyAlignment="1">
      <alignment horizontal="right" vertical="center" wrapText="1"/>
    </xf>
    <xf numFmtId="0" fontId="6" fillId="0" borderId="13" xfId="4" applyFont="1" applyFill="1" applyBorder="1" applyAlignment="1">
      <alignment horizontal="right" vertical="center" wrapText="1"/>
    </xf>
    <xf numFmtId="0" fontId="6" fillId="0" borderId="14" xfId="4" applyFont="1" applyFill="1" applyBorder="1" applyAlignment="1">
      <alignment horizontal="right" vertical="center" wrapText="1"/>
    </xf>
    <xf numFmtId="3" fontId="5" fillId="0" borderId="22" xfId="4" applyNumberFormat="1" applyFont="1" applyFill="1" applyBorder="1" applyAlignment="1">
      <alignment horizontal="right" vertical="center"/>
    </xf>
    <xf numFmtId="3" fontId="6" fillId="0" borderId="8" xfId="4" applyNumberFormat="1" applyFont="1" applyFill="1" applyBorder="1" applyAlignment="1">
      <alignment horizontal="right" vertical="center"/>
    </xf>
    <xf numFmtId="165" fontId="6" fillId="0" borderId="17" xfId="4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4" applyFont="1" applyFill="1" applyBorder="1" applyAlignment="1">
      <alignment horizontal="left" wrapText="1"/>
    </xf>
    <xf numFmtId="0" fontId="5" fillId="0" borderId="17" xfId="4" applyFont="1" applyFill="1" applyBorder="1" applyAlignment="1">
      <alignment horizontal="left" wrapText="1"/>
    </xf>
    <xf numFmtId="0" fontId="5" fillId="0" borderId="28" xfId="4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wrapText="1"/>
    </xf>
    <xf numFmtId="0" fontId="5" fillId="0" borderId="17" xfId="4" applyFont="1" applyFill="1" applyBorder="1" applyAlignment="1">
      <alignment wrapText="1"/>
    </xf>
    <xf numFmtId="0" fontId="5" fillId="0" borderId="28" xfId="4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38" fontId="12" fillId="2" borderId="0" xfId="0" applyNumberFormat="1" applyFont="1" applyFill="1" applyBorder="1" applyAlignment="1">
      <alignment horizontal="left"/>
    </xf>
    <xf numFmtId="0" fontId="5" fillId="0" borderId="2" xfId="4" applyFont="1" applyFill="1" applyBorder="1" applyAlignment="1">
      <alignment horizontal="left"/>
    </xf>
    <xf numFmtId="166" fontId="5" fillId="0" borderId="19" xfId="4" applyNumberFormat="1" applyFont="1" applyFill="1" applyBorder="1" applyAlignment="1">
      <alignment horizontal="right" wrapText="1"/>
    </xf>
    <xf numFmtId="166" fontId="6" fillId="0" borderId="19" xfId="4" applyNumberFormat="1" applyFont="1" applyFill="1" applyBorder="1" applyAlignment="1">
      <alignment horizontal="right" wrapText="1"/>
    </xf>
    <xf numFmtId="0" fontId="5" fillId="0" borderId="8" xfId="4" applyFont="1" applyFill="1" applyBorder="1" applyAlignment="1">
      <alignment horizontal="left"/>
    </xf>
    <xf numFmtId="0" fontId="5" fillId="0" borderId="16" xfId="4" applyFont="1" applyFill="1" applyBorder="1" applyAlignment="1">
      <alignment horizontal="left" wrapText="1"/>
    </xf>
    <xf numFmtId="0" fontId="5" fillId="0" borderId="24" xfId="4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0" fillId="0" borderId="35" xfId="0" applyBorder="1" applyAlignment="1"/>
    <xf numFmtId="0" fontId="6" fillId="0" borderId="35" xfId="0" applyFont="1" applyBorder="1" applyAlignment="1">
      <alignment wrapText="1"/>
    </xf>
    <xf numFmtId="0" fontId="6" fillId="0" borderId="0" xfId="0" applyFont="1" applyFill="1" applyBorder="1" applyAlignment="1"/>
    <xf numFmtId="0" fontId="5" fillId="0" borderId="25" xfId="4" applyFont="1" applyFill="1" applyBorder="1" applyAlignment="1">
      <alignment horizontal="left" wrapText="1"/>
    </xf>
    <xf numFmtId="0" fontId="5" fillId="0" borderId="32" xfId="4" applyFont="1" applyFill="1" applyBorder="1" applyAlignment="1">
      <alignment horizontal="left" wrapText="1"/>
    </xf>
    <xf numFmtId="0" fontId="5" fillId="0" borderId="7" xfId="4" applyFont="1" applyFill="1" applyBorder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0" fontId="5" fillId="0" borderId="21" xfId="4" applyFont="1" applyFill="1" applyBorder="1" applyAlignment="1">
      <alignment horizontal="left" wrapText="1"/>
    </xf>
    <xf numFmtId="0" fontId="5" fillId="0" borderId="13" xfId="4" applyFont="1" applyFill="1" applyBorder="1" applyAlignment="1">
      <alignment horizontal="left"/>
    </xf>
    <xf numFmtId="0" fontId="5" fillId="0" borderId="14" xfId="4" applyFont="1" applyFill="1" applyBorder="1" applyAlignment="1">
      <alignment horizontal="left" wrapText="1"/>
    </xf>
    <xf numFmtId="0" fontId="5" fillId="0" borderId="29" xfId="4" applyFont="1" applyFill="1" applyBorder="1" applyAlignment="1">
      <alignment horizontal="left" wrapText="1"/>
    </xf>
    <xf numFmtId="0" fontId="5" fillId="0" borderId="10" xfId="4" applyFont="1" applyFill="1" applyBorder="1" applyAlignment="1">
      <alignment horizontal="left"/>
    </xf>
    <xf numFmtId="0" fontId="5" fillId="0" borderId="12" xfId="4" applyFont="1" applyFill="1" applyBorder="1" applyAlignment="1">
      <alignment horizontal="left" wrapText="1"/>
    </xf>
    <xf numFmtId="0" fontId="5" fillId="0" borderId="3" xfId="4" applyFont="1" applyFill="1" applyBorder="1" applyAlignment="1">
      <alignment horizontal="left" wrapText="1"/>
    </xf>
    <xf numFmtId="0" fontId="5" fillId="0" borderId="18" xfId="4" applyFont="1" applyFill="1" applyBorder="1" applyAlignment="1">
      <alignment horizontal="left" wrapText="1"/>
    </xf>
    <xf numFmtId="0" fontId="5" fillId="0" borderId="19" xfId="4" applyFont="1" applyFill="1" applyBorder="1" applyAlignment="1">
      <alignment horizontal="left" wrapText="1"/>
    </xf>
    <xf numFmtId="0" fontId="5" fillId="0" borderId="20" xfId="4" applyFont="1" applyFill="1" applyBorder="1" applyAlignment="1">
      <alignment horizontal="left" wrapText="1"/>
    </xf>
    <xf numFmtId="0" fontId="5" fillId="0" borderId="56" xfId="4" applyFont="1" applyFill="1" applyBorder="1" applyAlignment="1">
      <alignment horizontal="left"/>
    </xf>
    <xf numFmtId="0" fontId="5" fillId="0" borderId="26" xfId="0" applyFont="1" applyFill="1" applyBorder="1" applyAlignment="1">
      <alignment horizontal="left" wrapText="1"/>
    </xf>
    <xf numFmtId="0" fontId="5" fillId="0" borderId="32" xfId="4" applyFont="1" applyFill="1" applyBorder="1" applyAlignment="1">
      <alignment horizontal="left"/>
    </xf>
    <xf numFmtId="0" fontId="5" fillId="0" borderId="22" xfId="4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0" borderId="39" xfId="4" applyFont="1" applyFill="1" applyBorder="1" applyAlignment="1">
      <alignment horizontal="left" wrapText="1"/>
    </xf>
    <xf numFmtId="0" fontId="5" fillId="0" borderId="6" xfId="4" applyFont="1" applyFill="1" applyBorder="1" applyAlignment="1">
      <alignment horizontal="left"/>
    </xf>
    <xf numFmtId="0" fontId="5" fillId="0" borderId="39" xfId="4" applyFont="1" applyFill="1" applyBorder="1" applyAlignment="1">
      <alignment horizontal="left"/>
    </xf>
    <xf numFmtId="0" fontId="5" fillId="0" borderId="49" xfId="4" applyFont="1" applyFill="1" applyBorder="1" applyAlignment="1">
      <alignment horizontal="left"/>
    </xf>
    <xf numFmtId="0" fontId="5" fillId="0" borderId="21" xfId="0" applyFont="1" applyFill="1" applyBorder="1" applyAlignment="1">
      <alignment horizontal="left" wrapText="1"/>
    </xf>
    <xf numFmtId="0" fontId="5" fillId="0" borderId="58" xfId="4" applyFont="1" applyFill="1" applyBorder="1" applyAlignment="1">
      <alignment horizontal="left"/>
    </xf>
    <xf numFmtId="0" fontId="5" fillId="0" borderId="40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42" xfId="4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0" xfId="0" applyFont="1" applyAlignment="1"/>
    <xf numFmtId="0" fontId="17" fillId="0" borderId="0" xfId="0" applyFont="1" applyAlignment="1"/>
    <xf numFmtId="0" fontId="5" fillId="0" borderId="18" xfId="4" applyFont="1" applyFill="1" applyBorder="1" applyAlignment="1">
      <alignment horizontal="left"/>
    </xf>
    <xf numFmtId="0" fontId="5" fillId="0" borderId="19" xfId="4" applyFont="1" applyFill="1" applyBorder="1" applyAlignment="1">
      <alignment horizontal="left"/>
    </xf>
    <xf numFmtId="0" fontId="5" fillId="0" borderId="42" xfId="4" applyFont="1" applyFill="1" applyBorder="1" applyAlignment="1">
      <alignment horizontal="left"/>
    </xf>
    <xf numFmtId="0" fontId="5" fillId="0" borderId="26" xfId="4" applyFont="1" applyFill="1" applyBorder="1" applyAlignment="1">
      <alignment horizontal="left" wrapText="1"/>
    </xf>
    <xf numFmtId="0" fontId="9" fillId="0" borderId="0" xfId="0" applyFont="1" applyAlignment="1"/>
    <xf numFmtId="0" fontId="17" fillId="0" borderId="3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5" fillId="0" borderId="19" xfId="4" applyFont="1" applyFill="1" applyBorder="1" applyAlignment="1">
      <alignment wrapText="1"/>
    </xf>
    <xf numFmtId="0" fontId="5" fillId="0" borderId="58" xfId="4" applyFont="1" applyFill="1" applyBorder="1" applyAlignment="1">
      <alignment horizontal="left" wrapText="1"/>
    </xf>
    <xf numFmtId="0" fontId="5" fillId="0" borderId="59" xfId="4" applyFont="1" applyFill="1" applyBorder="1" applyAlignment="1">
      <alignment horizontal="left" wrapText="1"/>
    </xf>
    <xf numFmtId="167" fontId="18" fillId="0" borderId="2" xfId="6" applyNumberFormat="1" applyFont="1" applyFill="1" applyBorder="1" applyAlignment="1">
      <alignment horizontal="right"/>
    </xf>
    <xf numFmtId="167" fontId="18" fillId="0" borderId="6" xfId="6" applyNumberFormat="1" applyFont="1" applyFill="1" applyBorder="1" applyAlignment="1">
      <alignment horizontal="right"/>
    </xf>
    <xf numFmtId="165" fontId="18" fillId="0" borderId="7" xfId="7" applyNumberFormat="1" applyFont="1" applyFill="1" applyBorder="1" applyAlignment="1">
      <alignment horizontal="right"/>
    </xf>
    <xf numFmtId="167" fontId="10" fillId="4" borderId="27" xfId="29" applyNumberFormat="1" applyFont="1" applyFill="1" applyBorder="1" applyAlignment="1">
      <alignment horizontal="right" vertical="center"/>
    </xf>
    <xf numFmtId="165" fontId="10" fillId="4" borderId="25" xfId="28" applyNumberFormat="1" applyFont="1" applyFill="1" applyBorder="1" applyAlignment="1">
      <alignment horizontal="right" vertical="center"/>
    </xf>
    <xf numFmtId="167" fontId="5" fillId="0" borderId="6" xfId="29" applyNumberFormat="1" applyFont="1" applyFill="1" applyBorder="1" applyAlignment="1">
      <alignment horizontal="right"/>
    </xf>
    <xf numFmtId="167" fontId="0" fillId="0" borderId="0" xfId="0" applyNumberFormat="1"/>
    <xf numFmtId="3" fontId="5" fillId="0" borderId="25" xfId="4" applyNumberFormat="1" applyFont="1" applyFill="1" applyBorder="1" applyAlignment="1">
      <alignment horizontal="right"/>
    </xf>
    <xf numFmtId="165" fontId="5" fillId="0" borderId="7" xfId="4" applyNumberFormat="1" applyFont="1" applyBorder="1" applyAlignment="1">
      <alignment horizontal="right"/>
    </xf>
    <xf numFmtId="0" fontId="5" fillId="0" borderId="20" xfId="4" applyFont="1" applyFill="1" applyBorder="1" applyAlignment="1">
      <alignment horizontal="left"/>
    </xf>
    <xf numFmtId="167" fontId="18" fillId="0" borderId="39" xfId="6" applyNumberFormat="1" applyFont="1" applyFill="1" applyBorder="1" applyAlignment="1">
      <alignment horizontal="right"/>
    </xf>
    <xf numFmtId="167" fontId="5" fillId="0" borderId="13" xfId="29" applyNumberFormat="1" applyFont="1" applyFill="1" applyBorder="1" applyAlignment="1">
      <alignment horizontal="right" vertical="center"/>
    </xf>
    <xf numFmtId="165" fontId="5" fillId="0" borderId="14" xfId="28" applyNumberFormat="1" applyFont="1" applyFill="1" applyBorder="1" applyAlignment="1">
      <alignment horizontal="right" vertical="center"/>
    </xf>
    <xf numFmtId="165" fontId="0" fillId="0" borderId="0" xfId="28" applyNumberFormat="1" applyFont="1" applyAlignment="1"/>
    <xf numFmtId="0" fontId="5" fillId="0" borderId="29" xfId="0" applyFont="1" applyFill="1" applyBorder="1" applyAlignment="1">
      <alignment horizontal="left" wrapText="1"/>
    </xf>
    <xf numFmtId="3" fontId="0" fillId="0" borderId="0" xfId="0" applyNumberForma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8" fontId="19" fillId="0" borderId="2" xfId="0" applyNumberFormat="1" applyFont="1" applyFill="1" applyBorder="1"/>
    <xf numFmtId="5" fontId="19" fillId="0" borderId="0" xfId="0" applyNumberFormat="1" applyFont="1"/>
    <xf numFmtId="5" fontId="19" fillId="0" borderId="0" xfId="0" applyNumberFormat="1" applyFont="1" applyFill="1"/>
    <xf numFmtId="5" fontId="19" fillId="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right" vertical="center"/>
    </xf>
    <xf numFmtId="44" fontId="19" fillId="0" borderId="0" xfId="30" applyFont="1"/>
    <xf numFmtId="0" fontId="22" fillId="0" borderId="2" xfId="0" applyFont="1" applyFill="1" applyBorder="1" applyAlignment="1">
      <alignment horizontal="center" vertical="center" wrapText="1"/>
    </xf>
    <xf numFmtId="5" fontId="22" fillId="0" borderId="2" xfId="0" applyNumberFormat="1" applyFont="1" applyFill="1" applyBorder="1" applyAlignment="1">
      <alignment horizontal="right" vertical="center"/>
    </xf>
    <xf numFmtId="169" fontId="19" fillId="0" borderId="0" xfId="0" applyNumberFormat="1" applyFont="1"/>
    <xf numFmtId="44" fontId="19" fillId="0" borderId="0" xfId="0" applyNumberFormat="1" applyFont="1"/>
    <xf numFmtId="0" fontId="19" fillId="0" borderId="0" xfId="0" applyFont="1" applyAlignment="1">
      <alignment vertical="center"/>
    </xf>
    <xf numFmtId="0" fontId="19" fillId="0" borderId="0" xfId="0" applyFont="1" applyFill="1" applyBorder="1"/>
    <xf numFmtId="0" fontId="22" fillId="5" borderId="1" xfId="0" applyFont="1" applyFill="1" applyBorder="1" applyAlignment="1">
      <alignment horizontal="center" vertical="center" wrapText="1"/>
    </xf>
    <xf numFmtId="0" fontId="26" fillId="0" borderId="0" xfId="0" applyFont="1"/>
    <xf numFmtId="5" fontId="19" fillId="0" borderId="0" xfId="0" applyNumberFormat="1" applyFont="1" applyAlignment="1">
      <alignment horizontal="right" vertical="center"/>
    </xf>
    <xf numFmtId="7" fontId="19" fillId="0" borderId="0" xfId="0" applyNumberFormat="1" applyFont="1"/>
    <xf numFmtId="168" fontId="19" fillId="0" borderId="2" xfId="0" applyNumberFormat="1" applyFont="1" applyFill="1" applyBorder="1" applyAlignment="1">
      <alignment horizontal="right" vertical="center"/>
    </xf>
    <xf numFmtId="168" fontId="27" fillId="6" borderId="2" xfId="0" applyNumberFormat="1" applyFont="1" applyFill="1" applyBorder="1"/>
    <xf numFmtId="5" fontId="27" fillId="6" borderId="2" xfId="0" applyNumberFormat="1" applyFont="1" applyFill="1" applyBorder="1" applyAlignment="1">
      <alignment vertical="center"/>
    </xf>
    <xf numFmtId="5" fontId="27" fillId="0" borderId="2" xfId="0" applyNumberFormat="1" applyFont="1" applyFill="1" applyBorder="1" applyAlignment="1">
      <alignment vertical="center"/>
    </xf>
    <xf numFmtId="168" fontId="27" fillId="6" borderId="2" xfId="0" applyNumberFormat="1" applyFont="1" applyFill="1" applyBorder="1" applyAlignment="1">
      <alignment horizontal="right" vertical="center"/>
    </xf>
    <xf numFmtId="5" fontId="27" fillId="6" borderId="2" xfId="0" applyNumberFormat="1" applyFont="1" applyFill="1" applyBorder="1" applyAlignment="1">
      <alignment horizontal="right" vertical="center"/>
    </xf>
    <xf numFmtId="5" fontId="27" fillId="0" borderId="2" xfId="0" applyNumberFormat="1" applyFont="1" applyFill="1" applyBorder="1" applyAlignment="1">
      <alignment horizontal="right" vertical="center"/>
    </xf>
    <xf numFmtId="168" fontId="22" fillId="0" borderId="2" xfId="0" applyNumberFormat="1" applyFont="1" applyFill="1" applyBorder="1" applyAlignment="1">
      <alignment horizontal="right" vertical="center"/>
    </xf>
    <xf numFmtId="5" fontId="19" fillId="0" borderId="0" xfId="0" applyNumberFormat="1" applyFont="1" applyFill="1" applyBorder="1"/>
    <xf numFmtId="0" fontId="24" fillId="0" borderId="0" xfId="0" applyFont="1" applyBorder="1" applyAlignment="1">
      <alignment horizontal="left" wrapText="1"/>
    </xf>
    <xf numFmtId="0" fontId="24" fillId="0" borderId="0" xfId="0" applyFont="1"/>
    <xf numFmtId="0" fontId="24" fillId="0" borderId="0" xfId="0" applyFont="1" applyBorder="1" applyAlignment="1">
      <alignment horizontal="left"/>
    </xf>
    <xf numFmtId="169" fontId="19" fillId="0" borderId="2" xfId="0" applyNumberFormat="1" applyFont="1" applyFill="1" applyBorder="1" applyAlignment="1">
      <alignment horizontal="right" vertical="center"/>
    </xf>
    <xf numFmtId="5" fontId="19" fillId="0" borderId="0" xfId="0" applyNumberFormat="1" applyFont="1" applyFill="1" applyBorder="1" applyAlignment="1">
      <alignment horizontal="right" vertical="center"/>
    </xf>
    <xf numFmtId="0" fontId="19" fillId="0" borderId="0" xfId="0" quotePrefix="1" applyFont="1"/>
    <xf numFmtId="49" fontId="19" fillId="0" borderId="0" xfId="0" applyNumberFormat="1" applyFont="1"/>
    <xf numFmtId="168" fontId="27" fillId="0" borderId="2" xfId="0" applyNumberFormat="1" applyFont="1" applyFill="1" applyBorder="1" applyAlignment="1">
      <alignment horizontal="right" vertical="center"/>
    </xf>
    <xf numFmtId="5" fontId="22" fillId="0" borderId="0" xfId="0" applyNumberFormat="1" applyFont="1" applyFill="1" applyBorder="1" applyAlignment="1">
      <alignment horizontal="right" vertical="center"/>
    </xf>
    <xf numFmtId="0" fontId="28" fillId="0" borderId="0" xfId="0" applyFont="1"/>
    <xf numFmtId="165" fontId="6" fillId="0" borderId="1" xfId="4" applyNumberFormat="1" applyFont="1" applyFill="1" applyBorder="1" applyAlignment="1">
      <alignment horizontal="right"/>
    </xf>
    <xf numFmtId="3" fontId="5" fillId="0" borderId="62" xfId="4" applyNumberFormat="1" applyFont="1" applyFill="1" applyBorder="1" applyAlignment="1">
      <alignment horizontal="right"/>
    </xf>
    <xf numFmtId="3" fontId="6" fillId="0" borderId="36" xfId="4" applyNumberFormat="1" applyFont="1" applyFill="1" applyBorder="1" applyAlignment="1">
      <alignment horizontal="right"/>
    </xf>
    <xf numFmtId="165" fontId="6" fillId="0" borderId="63" xfId="4" applyNumberFormat="1" applyFont="1" applyFill="1" applyBorder="1" applyAlignment="1">
      <alignment horizontal="right"/>
    </xf>
    <xf numFmtId="0" fontId="28" fillId="0" borderId="2" xfId="0" applyFont="1" applyFill="1" applyBorder="1" applyAlignment="1">
      <alignment horizontal="right" vertical="center"/>
    </xf>
    <xf numFmtId="165" fontId="5" fillId="0" borderId="28" xfId="4" applyNumberFormat="1" applyFont="1" applyFill="1" applyBorder="1" applyAlignment="1">
      <alignment horizontal="right"/>
    </xf>
    <xf numFmtId="165" fontId="6" fillId="0" borderId="16" xfId="4" applyNumberFormat="1" applyFont="1" applyFill="1" applyBorder="1" applyAlignment="1">
      <alignment horizontal="right"/>
    </xf>
    <xf numFmtId="165" fontId="6" fillId="0" borderId="9" xfId="4" applyNumberFormat="1" applyFont="1" applyFill="1" applyBorder="1" applyAlignment="1">
      <alignment horizontal="right"/>
    </xf>
    <xf numFmtId="0" fontId="28" fillId="0" borderId="6" xfId="0" applyFont="1" applyFill="1" applyBorder="1" applyAlignment="1">
      <alignment horizontal="right" vertical="center"/>
    </xf>
    <xf numFmtId="165" fontId="29" fillId="0" borderId="7" xfId="0" applyNumberFormat="1" applyFont="1" applyFill="1" applyBorder="1" applyAlignment="1">
      <alignment horizontal="right" vertical="center"/>
    </xf>
    <xf numFmtId="165" fontId="10" fillId="4" borderId="41" xfId="28" applyNumberFormat="1" applyFont="1" applyFill="1" applyBorder="1" applyAlignment="1">
      <alignment horizontal="right" vertical="center"/>
    </xf>
    <xf numFmtId="167" fontId="10" fillId="0" borderId="22" xfId="29" applyNumberFormat="1" applyFont="1" applyFill="1" applyBorder="1" applyAlignment="1">
      <alignment horizontal="right" vertical="center"/>
    </xf>
    <xf numFmtId="167" fontId="10" fillId="0" borderId="8" xfId="29" applyNumberFormat="1" applyFont="1" applyFill="1" applyBorder="1" applyAlignment="1">
      <alignment horizontal="right" vertical="center"/>
    </xf>
    <xf numFmtId="165" fontId="5" fillId="0" borderId="17" xfId="28" applyNumberFormat="1" applyFont="1" applyFill="1" applyBorder="1" applyAlignment="1">
      <alignment horizontal="right" vertical="center" wrapText="1"/>
    </xf>
    <xf numFmtId="1" fontId="5" fillId="0" borderId="23" xfId="4" applyNumberFormat="1" applyFont="1" applyBorder="1" applyAlignment="1">
      <alignment horizontal="right" vertical="center"/>
    </xf>
    <xf numFmtId="1" fontId="5" fillId="0" borderId="8" xfId="4" applyNumberFormat="1" applyFont="1" applyBorder="1" applyAlignment="1">
      <alignment horizontal="right" vertical="center"/>
    </xf>
    <xf numFmtId="1" fontId="5" fillId="0" borderId="17" xfId="4" applyNumberFormat="1" applyFont="1" applyBorder="1" applyAlignment="1">
      <alignment horizontal="right" vertical="center"/>
    </xf>
    <xf numFmtId="3" fontId="5" fillId="0" borderId="31" xfId="4" applyNumberFormat="1" applyFont="1" applyFill="1" applyBorder="1" applyAlignment="1">
      <alignment horizontal="right"/>
    </xf>
    <xf numFmtId="3" fontId="5" fillId="0" borderId="10" xfId="4" applyNumberFormat="1" applyFont="1" applyFill="1" applyBorder="1" applyAlignment="1">
      <alignment horizontal="right"/>
    </xf>
    <xf numFmtId="165" fontId="5" fillId="0" borderId="12" xfId="4" applyNumberFormat="1" applyFont="1" applyFill="1" applyBorder="1" applyAlignment="1">
      <alignment horizontal="right"/>
    </xf>
    <xf numFmtId="3" fontId="5" fillId="0" borderId="45" xfId="4" applyNumberFormat="1" applyFont="1" applyFill="1" applyBorder="1" applyAlignment="1">
      <alignment horizontal="right" vertical="center"/>
    </xf>
    <xf numFmtId="3" fontId="5" fillId="0" borderId="40" xfId="4" applyNumberFormat="1" applyFont="1" applyBorder="1" applyAlignment="1">
      <alignment horizontal="right" vertical="center"/>
    </xf>
    <xf numFmtId="165" fontId="5" fillId="0" borderId="46" xfId="4" applyNumberFormat="1" applyFont="1" applyBorder="1" applyAlignment="1">
      <alignment horizontal="right" vertical="center"/>
    </xf>
    <xf numFmtId="0" fontId="6" fillId="0" borderId="45" xfId="0" applyFont="1" applyBorder="1"/>
    <xf numFmtId="0" fontId="6" fillId="0" borderId="40" xfId="0" applyFont="1" applyBorder="1"/>
    <xf numFmtId="9" fontId="6" fillId="0" borderId="46" xfId="28" applyFont="1" applyBorder="1"/>
    <xf numFmtId="38" fontId="12" fillId="2" borderId="11" xfId="0" applyNumberFormat="1" applyFont="1" applyFill="1" applyBorder="1" applyAlignment="1">
      <alignment horizontal="left"/>
    </xf>
    <xf numFmtId="38" fontId="12" fillId="2" borderId="3" xfId="0" applyNumberFormat="1" applyFont="1" applyFill="1" applyBorder="1" applyAlignment="1">
      <alignment horizontal="left"/>
    </xf>
    <xf numFmtId="0" fontId="8" fillId="2" borderId="3" xfId="4" applyFont="1" applyFill="1" applyBorder="1" applyAlignment="1">
      <alignment horizontal="left"/>
    </xf>
    <xf numFmtId="0" fontId="24" fillId="0" borderId="37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61" xfId="0" applyFont="1" applyBorder="1" applyAlignment="1">
      <alignment horizontal="left" wrapText="1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60" xfId="0" applyFont="1" applyBorder="1" applyAlignment="1">
      <alignment horizontal="left" wrapText="1"/>
    </xf>
    <xf numFmtId="0" fontId="24" fillId="0" borderId="37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61" xfId="0" applyFont="1" applyFill="1" applyBorder="1" applyAlignment="1">
      <alignment horizontal="left" wrapText="1"/>
    </xf>
    <xf numFmtId="0" fontId="25" fillId="0" borderId="37" xfId="0" applyFont="1" applyBorder="1" applyAlignment="1">
      <alignment horizontal="left" wrapText="1"/>
    </xf>
  </cellXfs>
  <cellStyles count="31">
    <cellStyle name="Comma" xfId="29" builtinId="3"/>
    <cellStyle name="Comma 2" xfId="6"/>
    <cellStyle name="Comma 2 2" xfId="14"/>
    <cellStyle name="Comma 2 2 2" xfId="25"/>
    <cellStyle name="Comma 2 3" xfId="19"/>
    <cellStyle name="Currency" xfId="30" builtinId="4"/>
    <cellStyle name="Normal" xfId="0" builtinId="0"/>
    <cellStyle name="Normal 2" xfId="2"/>
    <cellStyle name="Normal 2 2" xfId="4"/>
    <cellStyle name="Normal 2 3" xfId="11"/>
    <cellStyle name="Normal 3" xfId="1"/>
    <cellStyle name="Normal 3 2" xfId="3"/>
    <cellStyle name="Normal 3 2 2" xfId="12"/>
    <cellStyle name="Normal 3 2 2 2" xfId="23"/>
    <cellStyle name="Normal 3 2 3" xfId="17"/>
    <cellStyle name="Normal 3 3" xfId="10"/>
    <cellStyle name="Normal 3 3 2" xfId="22"/>
    <cellStyle name="Normal 3 4" xfId="8"/>
    <cellStyle name="Normal 3 4 2" xfId="21"/>
    <cellStyle name="Normal 3 5" xfId="16"/>
    <cellStyle name="Normal 4" xfId="5"/>
    <cellStyle name="Normal 4 2" xfId="13"/>
    <cellStyle name="Normal 4 2 2" xfId="24"/>
    <cellStyle name="Normal 4 3" xfId="18"/>
    <cellStyle name="Normal 5" xfId="9"/>
    <cellStyle name="Normal 7" xfId="27"/>
    <cellStyle name="Percent" xfId="28" builtinId="5"/>
    <cellStyle name="Percent 2" xfId="7"/>
    <cellStyle name="Percent 2 2" xfId="15"/>
    <cellStyle name="Percent 2 2 2" xfId="26"/>
    <cellStyle name="Percent 2 3" xfId="2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PS\Foster%20Care%20Redesign\Rider%2025\Rider%2021%20-%20February%202018%20Submission\Rider%2021%20-%20February%202018%20Submission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A"/>
      <sheetName val="Section B"/>
      <sheetName val="Section C-E"/>
      <sheetName val="Section A Appendix"/>
      <sheetName val="Section B Appendix"/>
    </sheetNames>
    <sheetDataSet>
      <sheetData sheetId="0"/>
      <sheetData sheetId="1"/>
      <sheetData sheetId="2"/>
      <sheetData sheetId="3"/>
      <sheetData sheetId="4">
        <row r="19">
          <cell r="F19" t="str">
            <v>n/a</v>
          </cell>
          <cell r="I19" t="str">
            <v>n/a</v>
          </cell>
          <cell r="L19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8" sqref="C28"/>
    </sheetView>
  </sheetViews>
  <sheetFormatPr defaultRowHeight="13.2" x14ac:dyDescent="0.25"/>
  <cols>
    <col min="1" max="1" width="12.33203125" style="1" customWidth="1"/>
    <col min="2" max="2" width="41" style="7" bestFit="1" customWidth="1"/>
    <col min="3" max="3" width="19.88671875" style="7" customWidth="1"/>
    <col min="4" max="6" width="11" style="7" customWidth="1"/>
    <col min="7" max="11" width="12" style="7" customWidth="1"/>
  </cols>
  <sheetData>
    <row r="1" spans="1:16" s="4" customFormat="1" ht="15" x14ac:dyDescent="0.25">
      <c r="A1" s="424" t="s">
        <v>77</v>
      </c>
      <c r="B1" s="425"/>
      <c r="C1" s="425"/>
      <c r="D1" s="425"/>
      <c r="E1" s="425"/>
      <c r="F1" s="425"/>
      <c r="G1" s="425"/>
      <c r="H1" s="425"/>
      <c r="I1" s="425"/>
      <c r="J1" s="425"/>
      <c r="K1" s="273"/>
      <c r="L1" s="7"/>
      <c r="M1" s="7"/>
      <c r="N1" s="7"/>
      <c r="O1" s="7"/>
      <c r="P1" s="7"/>
    </row>
    <row r="2" spans="1:16" s="4" customFormat="1" x14ac:dyDescent="0.25">
      <c r="A2" s="37" t="s">
        <v>12</v>
      </c>
      <c r="B2" s="38" t="s">
        <v>62</v>
      </c>
      <c r="C2" s="38" t="s">
        <v>23</v>
      </c>
      <c r="D2" s="52" t="s">
        <v>21</v>
      </c>
      <c r="E2" s="52" t="s">
        <v>22</v>
      </c>
      <c r="F2" s="52" t="s">
        <v>18</v>
      </c>
      <c r="G2" s="52" t="s">
        <v>20</v>
      </c>
      <c r="H2" s="52" t="s">
        <v>65</v>
      </c>
      <c r="I2" s="52" t="s">
        <v>49</v>
      </c>
      <c r="J2" s="52" t="s">
        <v>73</v>
      </c>
      <c r="K2" s="52" t="s">
        <v>74</v>
      </c>
      <c r="L2" s="7"/>
      <c r="M2" s="7"/>
      <c r="N2" s="7"/>
      <c r="O2" s="7"/>
      <c r="P2" s="7"/>
    </row>
    <row r="3" spans="1:16" s="4" customFormat="1" x14ac:dyDescent="0.25">
      <c r="A3" s="274" t="s">
        <v>0</v>
      </c>
      <c r="B3" s="264" t="s">
        <v>53</v>
      </c>
      <c r="C3" s="268" t="s">
        <v>43</v>
      </c>
      <c r="D3" s="65">
        <f>'Section A Appendix'!F3</f>
        <v>3.7291612813833201</v>
      </c>
      <c r="E3" s="65">
        <f>'Section A Appendix'!I3</f>
        <v>3.6153776303974201</v>
      </c>
      <c r="F3" s="65">
        <f>'Section A Appendix'!L3</f>
        <v>3.5745679353156099</v>
      </c>
      <c r="G3" s="65">
        <f>'Section A Appendix'!O3</f>
        <v>3.6454849498327802</v>
      </c>
      <c r="H3" s="65">
        <f>'Section A Appendix'!R3</f>
        <v>3.6861474716876801</v>
      </c>
      <c r="I3" s="65">
        <f>'Section A Appendix'!U3</f>
        <v>3.6894667670956398</v>
      </c>
      <c r="J3" s="65">
        <f>'Section A Appendix'!X3</f>
        <v>3.8120816998418898</v>
      </c>
      <c r="K3" s="65">
        <f>'Section A Appendix'!AA3</f>
        <v>3.81954659486862</v>
      </c>
      <c r="L3" s="7"/>
      <c r="M3" s="7"/>
      <c r="N3" s="7"/>
      <c r="O3" s="7"/>
      <c r="P3" s="7"/>
    </row>
    <row r="4" spans="1:16" s="4" customFormat="1" x14ac:dyDescent="0.25">
      <c r="A4" s="274" t="s">
        <v>0</v>
      </c>
      <c r="B4" s="264" t="s">
        <v>53</v>
      </c>
      <c r="C4" s="268" t="s">
        <v>84</v>
      </c>
      <c r="D4" s="275">
        <f>'Section A Appendix'!F4</f>
        <v>3.7253339102968388</v>
      </c>
      <c r="E4" s="276">
        <f>'Section A Appendix'!I4</f>
        <v>3.6190360568168023</v>
      </c>
      <c r="F4" s="276">
        <f>'Section A Appendix'!L4</f>
        <v>3.5668089862106216</v>
      </c>
      <c r="G4" s="55">
        <f>'Section A Appendix'!O4</f>
        <v>3.6062823313746173</v>
      </c>
      <c r="H4" s="65">
        <f>'Section A Appendix'!R4</f>
        <v>3.540876692221596</v>
      </c>
      <c r="I4" s="65">
        <f>'Section A Appendix'!U4</f>
        <v>3.6584163599999999</v>
      </c>
      <c r="J4" s="65">
        <f>'Section A Appendix'!X4</f>
        <v>3.8184556199999999</v>
      </c>
      <c r="K4" s="65">
        <f>'Section A Appendix'!AA4</f>
        <v>3.83212603</v>
      </c>
    </row>
    <row r="5" spans="1:16" s="4" customFormat="1" ht="13.8" thickBot="1" x14ac:dyDescent="0.3">
      <c r="A5" s="277" t="s">
        <v>0</v>
      </c>
      <c r="B5" s="278" t="s">
        <v>53</v>
      </c>
      <c r="C5" s="269" t="s">
        <v>46</v>
      </c>
      <c r="D5" s="128">
        <f>'Section A Appendix'!F5</f>
        <v>3.7810772544062798</v>
      </c>
      <c r="E5" s="128">
        <f>'Section A Appendix'!I5</f>
        <v>3.57127175328952</v>
      </c>
      <c r="F5" s="128">
        <f>'Section A Appendix'!L5</f>
        <v>3.6833718950539098</v>
      </c>
      <c r="G5" s="128">
        <f>'Section A Appendix'!O5</f>
        <v>4.2253848118310797</v>
      </c>
      <c r="H5" s="128">
        <f>'Section A Appendix'!R5</f>
        <v>4.2524082516118797</v>
      </c>
      <c r="I5" s="128">
        <f>'Section A Appendix'!U5</f>
        <v>4.1845493562231804</v>
      </c>
      <c r="J5" s="128">
        <f>'Section A Appendix'!X5</f>
        <v>3.6942129860382198</v>
      </c>
      <c r="K5" s="128">
        <f>'Section A Appendix'!AA5</f>
        <v>3.58058170490298</v>
      </c>
    </row>
    <row r="6" spans="1:16" s="4" customFormat="1" x14ac:dyDescent="0.25">
      <c r="A6" s="279" t="s">
        <v>54</v>
      </c>
      <c r="B6" s="266" t="s">
        <v>1</v>
      </c>
      <c r="C6" s="270" t="s">
        <v>43</v>
      </c>
      <c r="D6" s="16">
        <f>'Section A Appendix'!F6</f>
        <v>5.0999999999999997E-2</v>
      </c>
      <c r="E6" s="16">
        <f>'Section A Appendix'!I6</f>
        <v>4.5999999999999999E-2</v>
      </c>
      <c r="F6" s="16">
        <f>'Section A Appendix'!L6</f>
        <v>5.7000000000000002E-2</v>
      </c>
      <c r="G6" s="16">
        <f>'Section A Appendix'!O6</f>
        <v>6.3E-2</v>
      </c>
      <c r="H6" s="16">
        <f>'Section A Appendix'!R6</f>
        <v>3.7999999999999999E-2</v>
      </c>
      <c r="I6" s="16">
        <f>'Section A Appendix'!U6</f>
        <v>5.9957173447537475E-2</v>
      </c>
      <c r="J6" s="16">
        <f>'Section A Appendix'!X6</f>
        <v>7.5342465753424653E-2</v>
      </c>
      <c r="K6" s="16">
        <f>'Section A Appendix'!AA6</f>
        <v>5.7275541795665637E-2</v>
      </c>
    </row>
    <row r="7" spans="1:16" s="4" customFormat="1" x14ac:dyDescent="0.25">
      <c r="A7" s="274" t="s">
        <v>54</v>
      </c>
      <c r="B7" s="264" t="s">
        <v>1</v>
      </c>
      <c r="C7" s="268" t="s">
        <v>83</v>
      </c>
      <c r="D7" s="13">
        <f>'Section A Appendix'!F7</f>
        <v>5.0481333646395871E-2</v>
      </c>
      <c r="E7" s="13">
        <f>'Section A Appendix'!I7</f>
        <v>4.5161960132890366E-2</v>
      </c>
      <c r="F7" s="13">
        <f>'Section A Appendix'!L7</f>
        <v>5.6846576711644177E-2</v>
      </c>
      <c r="G7" s="13">
        <f>'Section A Appendix'!O7</f>
        <v>6.0999999999999999E-2</v>
      </c>
      <c r="H7" s="53">
        <f>'Section A Appendix'!R7</f>
        <v>3.7999999999999999E-2</v>
      </c>
      <c r="I7" s="53">
        <f>'Section A Appendix'!U7</f>
        <v>6.0923731388635674E-2</v>
      </c>
      <c r="J7" s="53">
        <f>'Section A Appendix'!X7</f>
        <v>7.7202543142597641E-2</v>
      </c>
      <c r="K7" s="53">
        <f>'Section A Appendix'!AA7</f>
        <v>5.7606430485263468E-2</v>
      </c>
    </row>
    <row r="8" spans="1:16" s="4" customFormat="1" ht="13.8" thickBot="1" x14ac:dyDescent="0.3">
      <c r="A8" s="277" t="s">
        <v>54</v>
      </c>
      <c r="B8" s="278" t="s">
        <v>1</v>
      </c>
      <c r="C8" s="269" t="s">
        <v>46</v>
      </c>
      <c r="D8" s="129">
        <f>'Section A Appendix'!F8</f>
        <v>6.2E-2</v>
      </c>
      <c r="E8" s="129">
        <f>'Section A Appendix'!I8</f>
        <v>5.2999999999999999E-2</v>
      </c>
      <c r="F8" s="129">
        <f>'Section A Appendix'!L8</f>
        <v>6.5000000000000002E-2</v>
      </c>
      <c r="G8" s="129">
        <f>'Section A Appendix'!O8</f>
        <v>8.6999999999999994E-2</v>
      </c>
      <c r="H8" s="129">
        <f>'Section A Appendix'!R8</f>
        <v>3.5000000000000003E-2</v>
      </c>
      <c r="I8" s="129">
        <f>'Section A Appendix'!U8</f>
        <v>4.4917257683215132E-2</v>
      </c>
      <c r="J8" s="129">
        <f>'Section A Appendix'!X8</f>
        <v>4.4776119402985072E-2</v>
      </c>
      <c r="K8" s="129">
        <f>'Section A Appendix'!AA8</f>
        <v>5.1546391752577317E-2</v>
      </c>
    </row>
    <row r="9" spans="1:16" s="4" customFormat="1" x14ac:dyDescent="0.25">
      <c r="A9" s="280" t="s">
        <v>3</v>
      </c>
      <c r="B9" s="267" t="s">
        <v>2</v>
      </c>
      <c r="C9" s="271" t="s">
        <v>43</v>
      </c>
      <c r="D9" s="16">
        <f>'Section A Appendix'!F9</f>
        <v>0.59626679071931155</v>
      </c>
      <c r="E9" s="16">
        <f>'Section A Appendix'!I9</f>
        <v>0.58599999999999997</v>
      </c>
      <c r="F9" s="16">
        <f>'Section A Appendix'!L9</f>
        <v>0.58574158108430896</v>
      </c>
      <c r="G9" s="16">
        <f>'Section A Appendix'!O9</f>
        <v>0.58410151359963602</v>
      </c>
      <c r="H9" s="16">
        <f>'Section A Appendix'!R9</f>
        <v>0.58848978197757196</v>
      </c>
      <c r="I9" s="16">
        <f>'Section A Appendix'!U9</f>
        <v>0.59053938356164404</v>
      </c>
      <c r="J9" s="16">
        <f>'Section A Appendix'!X9</f>
        <v>0.57389162561576401</v>
      </c>
      <c r="K9" s="16">
        <f>'Section A Appendix'!AA9</f>
        <v>0.58644002317944799</v>
      </c>
    </row>
    <row r="10" spans="1:16" s="4" customFormat="1" x14ac:dyDescent="0.25">
      <c r="A10" s="281" t="s">
        <v>3</v>
      </c>
      <c r="B10" s="282" t="s">
        <v>2</v>
      </c>
      <c r="C10" s="268" t="s">
        <v>84</v>
      </c>
      <c r="D10" s="13">
        <f>'Section A Appendix'!F10</f>
        <v>0.59673428995546762</v>
      </c>
      <c r="E10" s="13">
        <f>'Section A Appendix'!I10</f>
        <v>0.59131822534312162</v>
      </c>
      <c r="F10" s="13">
        <f>'Section A Appendix'!L10</f>
        <v>0.59158177974245629</v>
      </c>
      <c r="G10" s="13">
        <f>'Section A Appendix'!O10</f>
        <v>0.59318001586042823</v>
      </c>
      <c r="H10" s="13">
        <f>'Section A Appendix'!R10</f>
        <v>0.5990246875952453</v>
      </c>
      <c r="I10" s="13">
        <f>'Section A Appendix'!U10</f>
        <v>0.59345821160565959</v>
      </c>
      <c r="J10" s="13">
        <f>'Section A Appendix'!X10</f>
        <v>0.58644002317944799</v>
      </c>
      <c r="K10" s="13">
        <f>'Section A Appendix'!AA10</f>
        <v>0.58902439024390196</v>
      </c>
    </row>
    <row r="11" spans="1:16" s="4" customFormat="1" ht="13.8" thickBot="1" x14ac:dyDescent="0.3">
      <c r="A11" s="283" t="s">
        <v>3</v>
      </c>
      <c r="B11" s="284" t="s">
        <v>2</v>
      </c>
      <c r="C11" s="269" t="s">
        <v>46</v>
      </c>
      <c r="D11" s="129">
        <f>'Section A Appendix'!F11</f>
        <v>0.58899999999999997</v>
      </c>
      <c r="E11" s="129">
        <f>'Section A Appendix'!I11</f>
        <v>0.505</v>
      </c>
      <c r="F11" s="129">
        <f>'Section A Appendix'!L11</f>
        <v>0.45300000000000001</v>
      </c>
      <c r="G11" s="129">
        <f>'Section A Appendix'!O11</f>
        <v>0.45808636748518206</v>
      </c>
      <c r="H11" s="129">
        <f>'Section A Appendix'!R11</f>
        <v>0.44</v>
      </c>
      <c r="I11" s="129">
        <f>'Section A Appendix'!U11</f>
        <v>0.54900000000000004</v>
      </c>
      <c r="J11" s="129">
        <f>'Section A Appendix'!X11</f>
        <v>0.51897533206831103</v>
      </c>
      <c r="K11" s="129">
        <f>'Section A Appendix'!AA11</f>
        <v>0.53696498054474695</v>
      </c>
    </row>
    <row r="12" spans="1:16" s="4" customFormat="1" x14ac:dyDescent="0.25">
      <c r="A12" s="280" t="s">
        <v>4</v>
      </c>
      <c r="B12" s="285" t="s">
        <v>55</v>
      </c>
      <c r="C12" s="271" t="s">
        <v>43</v>
      </c>
      <c r="D12" s="16">
        <f>'Section A Appendix'!F12</f>
        <v>0.3678963110667996</v>
      </c>
      <c r="E12" s="16">
        <f>'Section A Appendix'!I12</f>
        <v>0.34989635027325838</v>
      </c>
      <c r="F12" s="16">
        <f>'Section A Appendix'!L12</f>
        <v>0.34866718426501037</v>
      </c>
      <c r="G12" s="16">
        <f>'Section A Appendix'!O12</f>
        <v>0.34906802227063666</v>
      </c>
      <c r="H12" s="16">
        <f>'Section A Appendix'!R12</f>
        <v>0.35695476622388672</v>
      </c>
      <c r="I12" s="16">
        <f>'Section A Appendix'!U12</f>
        <v>0.36689615605278258</v>
      </c>
      <c r="J12" s="16">
        <f>'Section A Appendix'!X12</f>
        <v>0.36794740529180364</v>
      </c>
      <c r="K12" s="16">
        <f>'Section A Appendix'!AA12</f>
        <v>0.3660594439117929</v>
      </c>
    </row>
    <row r="13" spans="1:16" s="4" customFormat="1" x14ac:dyDescent="0.25">
      <c r="A13" s="281" t="s">
        <v>4</v>
      </c>
      <c r="B13" s="286" t="s">
        <v>55</v>
      </c>
      <c r="C13" s="268" t="s">
        <v>84</v>
      </c>
      <c r="D13" s="13">
        <f>'Section A Appendix'!F13</f>
        <v>0.368473231989425</v>
      </c>
      <c r="E13" s="13">
        <f>'Section A Appendix'!I13</f>
        <v>0.35367982809562182</v>
      </c>
      <c r="F13" s="13">
        <f>'Section A Appendix'!L13</f>
        <v>0.35576789918293866</v>
      </c>
      <c r="G13" s="13">
        <f>'Section A Appendix'!O13</f>
        <v>0.35700363825363823</v>
      </c>
      <c r="H13" s="13">
        <f>'Section A Appendix'!R13</f>
        <v>0.36394790952707334</v>
      </c>
      <c r="I13" s="13">
        <f>'Section A Appendix'!U13</f>
        <v>0.37166349634902129</v>
      </c>
      <c r="J13" s="13">
        <f>'Section A Appendix'!X13</f>
        <v>0.37480719794344475</v>
      </c>
      <c r="K13" s="13">
        <f>'Section A Appendix'!AA13</f>
        <v>0.37059538274605103</v>
      </c>
    </row>
    <row r="14" spans="1:16" s="4" customFormat="1" ht="13.8" thickBot="1" x14ac:dyDescent="0.3">
      <c r="A14" s="283" t="s">
        <v>4</v>
      </c>
      <c r="B14" s="287" t="s">
        <v>55</v>
      </c>
      <c r="C14" s="269" t="s">
        <v>46</v>
      </c>
      <c r="D14" s="129">
        <f>'Section A Appendix'!F14</f>
        <v>0.35838779956427014</v>
      </c>
      <c r="E14" s="129">
        <f>'Section A Appendix'!I14</f>
        <v>0.29503407984420643</v>
      </c>
      <c r="F14" s="129">
        <f>'Section A Appendix'!L14</f>
        <v>0.24753451676528598</v>
      </c>
      <c r="G14" s="129">
        <f>'Section A Appendix'!O14</f>
        <v>0.24116607773851589</v>
      </c>
      <c r="H14" s="129">
        <f>'Section A Appendix'!R14</f>
        <v>0.24903846153846154</v>
      </c>
      <c r="I14" s="129">
        <f>'Section A Appendix'!U14</f>
        <v>0.29832303618711387</v>
      </c>
      <c r="J14" s="129">
        <f>'Section A Appendix'!X14</f>
        <v>0.25380228136882127</v>
      </c>
      <c r="K14" s="129">
        <f>'Section A Appendix'!AA14</f>
        <v>0.2851985559566787</v>
      </c>
    </row>
    <row r="15" spans="1:16" s="4" customFormat="1" x14ac:dyDescent="0.25">
      <c r="A15" s="280" t="s">
        <v>6</v>
      </c>
      <c r="B15" s="285" t="s">
        <v>56</v>
      </c>
      <c r="C15" s="271" t="s">
        <v>43</v>
      </c>
      <c r="D15" s="16">
        <f>'Section A Appendix'!F15</f>
        <v>0.41855682951146561</v>
      </c>
      <c r="E15" s="16">
        <f>'Section A Appendix'!I15</f>
        <v>0.42961241284000251</v>
      </c>
      <c r="F15" s="16">
        <f>'Section A Appendix'!L15</f>
        <v>0.42753623188405798</v>
      </c>
      <c r="G15" s="16">
        <f>'Section A Appendix'!O15</f>
        <v>0.43700072621641251</v>
      </c>
      <c r="H15" s="16">
        <f>'Section A Appendix'!R15</f>
        <v>0.42805313359471003</v>
      </c>
      <c r="I15" s="16">
        <f>'Section A Appendix'!U15</f>
        <v>0.43178427997705104</v>
      </c>
      <c r="J15" s="16">
        <f>'Section A Appendix'!X15</f>
        <v>0.38168885056851865</v>
      </c>
      <c r="K15" s="16">
        <f>'Section A Appendix'!AA15</f>
        <v>0.19137104506232022</v>
      </c>
    </row>
    <row r="16" spans="1:16" s="4" customFormat="1" x14ac:dyDescent="0.25">
      <c r="A16" s="281" t="s">
        <v>6</v>
      </c>
      <c r="B16" s="286" t="s">
        <v>56</v>
      </c>
      <c r="C16" s="268" t="s">
        <v>84</v>
      </c>
      <c r="D16" s="13">
        <f>'Section A Appendix'!F16</f>
        <v>0.41592861863846664</v>
      </c>
      <c r="E16" s="13">
        <f>'Section A Appendix'!I16</f>
        <v>0.42264302981466562</v>
      </c>
      <c r="F16" s="13">
        <f>'Section A Appendix'!L16</f>
        <v>0.41967871485943775</v>
      </c>
      <c r="G16" s="13">
        <f>'Section A Appendix'!O16</f>
        <v>0.4287941787941788</v>
      </c>
      <c r="H16" s="13">
        <f>'Section A Appendix'!R16</f>
        <v>0.42258084615863917</v>
      </c>
      <c r="I16" s="13">
        <f>'Section A Appendix'!U16</f>
        <v>0.42928146284592256</v>
      </c>
      <c r="J16" s="13">
        <f>'Section A Appendix'!X16</f>
        <v>0.37840616966580976</v>
      </c>
      <c r="K16" s="13">
        <f>'Section A Appendix'!AA16</f>
        <v>0.18914540299716484</v>
      </c>
    </row>
    <row r="17" spans="1:11" s="4" customFormat="1" ht="13.8" thickBot="1" x14ac:dyDescent="0.3">
      <c r="A17" s="288" t="s">
        <v>6</v>
      </c>
      <c r="B17" s="289" t="s">
        <v>56</v>
      </c>
      <c r="C17" s="269" t="s">
        <v>46</v>
      </c>
      <c r="D17" s="129">
        <f>'Section A Appendix'!F17</f>
        <v>0.46187363834422657</v>
      </c>
      <c r="E17" s="129">
        <f>'Section A Appendix'!I17</f>
        <v>0.53067185978578379</v>
      </c>
      <c r="F17" s="129">
        <f>'Section A Appendix'!L17</f>
        <v>0.53944773175542404</v>
      </c>
      <c r="G17" s="129">
        <f>'Section A Appendix'!O17</f>
        <v>0.54858657243816256</v>
      </c>
      <c r="H17" s="129">
        <f>'Section A Appendix'!R17</f>
        <v>0.51249999999999996</v>
      </c>
      <c r="I17" s="129">
        <f>'Section A Appendix'!U17</f>
        <v>0.46778464254192409</v>
      </c>
      <c r="J17" s="129">
        <f>'Section A Appendix'!X17</f>
        <v>0.5</v>
      </c>
      <c r="K17" s="129">
        <f>'Section A Appendix'!AA17</f>
        <v>0.44765342960288806</v>
      </c>
    </row>
    <row r="18" spans="1:11" s="4" customFormat="1" x14ac:dyDescent="0.25">
      <c r="A18" s="280" t="s">
        <v>7</v>
      </c>
      <c r="B18" s="267" t="s">
        <v>57</v>
      </c>
      <c r="C18" s="271" t="s">
        <v>43</v>
      </c>
      <c r="D18" s="16">
        <f>'Section A Appendix'!F18</f>
        <v>0.2132976071784646</v>
      </c>
      <c r="E18" s="16">
        <f>'Section A Appendix'!I18</f>
        <v>0.22049123688673911</v>
      </c>
      <c r="F18" s="16">
        <f>'Section A Appendix'!L18</f>
        <v>0.22379658385093168</v>
      </c>
      <c r="G18" s="16">
        <f>'Section A Appendix'!O18</f>
        <v>0.21393125151295087</v>
      </c>
      <c r="H18" s="16">
        <f>'Section A Appendix'!R18</f>
        <v>0.21499210018140325</v>
      </c>
      <c r="I18" s="16">
        <f>'Section A Appendix'!U18</f>
        <v>0.20131956397016637</v>
      </c>
      <c r="J18" s="16">
        <f>'Section A Appendix'!X18</f>
        <v>0.18553645524599882</v>
      </c>
      <c r="K18" s="16">
        <f>'Section A Appendix'!AA18</f>
        <v>0.19424736337488016</v>
      </c>
    </row>
    <row r="19" spans="1:11" s="4" customFormat="1" x14ac:dyDescent="0.25">
      <c r="A19" s="281" t="s">
        <v>7</v>
      </c>
      <c r="B19" s="282" t="s">
        <v>57</v>
      </c>
      <c r="C19" s="268" t="s">
        <v>84</v>
      </c>
      <c r="D19" s="13">
        <f>'Section A Appendix'!F19</f>
        <v>0.21533377395902181</v>
      </c>
      <c r="E19" s="13">
        <f>'Section A Appendix'!I19</f>
        <v>0.22367714208971259</v>
      </c>
      <c r="F19" s="13">
        <f>'Section A Appendix'!L19</f>
        <v>0.22455338595762359</v>
      </c>
      <c r="G19" s="13">
        <f>'Section A Appendix'!O19</f>
        <v>0.21420218295218296</v>
      </c>
      <c r="H19" s="13">
        <f>'Section A Appendix'!R19</f>
        <v>0.21347124431428749</v>
      </c>
      <c r="I19" s="13">
        <f>'Section A Appendix'!U19</f>
        <v>0.19905504080505615</v>
      </c>
      <c r="J19" s="13">
        <f>'Section A Appendix'!X19</f>
        <v>0.18189088831762354</v>
      </c>
      <c r="K19" s="13">
        <f>'Section A Appendix'!AA19</f>
        <v>0.19015795868772783</v>
      </c>
    </row>
    <row r="20" spans="1:11" s="4" customFormat="1" ht="13.8" thickBot="1" x14ac:dyDescent="0.3">
      <c r="A20" s="283" t="s">
        <v>7</v>
      </c>
      <c r="B20" s="284" t="s">
        <v>57</v>
      </c>
      <c r="C20" s="269" t="s">
        <v>46</v>
      </c>
      <c r="D20" s="129">
        <f>'Section A Appendix'!F20</f>
        <v>0.17973856209150327</v>
      </c>
      <c r="E20" s="129">
        <f>'Section A Appendix'!I20</f>
        <v>0.17429406037000975</v>
      </c>
      <c r="F20" s="129">
        <f>'Section A Appendix'!L20</f>
        <v>0.21301775147928995</v>
      </c>
      <c r="G20" s="129">
        <f>'Section A Appendix'!O20</f>
        <v>0.21024734982332155</v>
      </c>
      <c r="H20" s="129">
        <f>'Section A Appendix'!R20</f>
        <v>0.23846153846153847</v>
      </c>
      <c r="I20" s="129">
        <f>'Section A Appendix'!U20</f>
        <v>0.23389232127096204</v>
      </c>
      <c r="J20" s="129">
        <f>'Section A Appendix'!X20</f>
        <v>0.2461977186311787</v>
      </c>
      <c r="K20" s="129">
        <f>'Section A Appendix'!AA20</f>
        <v>0.26714801444043323</v>
      </c>
    </row>
    <row r="21" spans="1:11" s="4" customFormat="1" x14ac:dyDescent="0.25">
      <c r="A21" s="280" t="s">
        <v>8</v>
      </c>
      <c r="B21" s="267" t="s">
        <v>5</v>
      </c>
      <c r="C21" s="271" t="s">
        <v>43</v>
      </c>
      <c r="D21" s="16">
        <f>'Section A Appendix'!F21</f>
        <v>7.7438781887392796E-2</v>
      </c>
      <c r="E21" s="16">
        <f>'Section A Appendix'!I21</f>
        <v>7.5999999999999998E-2</v>
      </c>
      <c r="F21" s="16">
        <f>'Section A Appendix'!L21</f>
        <v>7.3797678275290199E-2</v>
      </c>
      <c r="G21" s="16">
        <f>'Section A Appendix'!O21</f>
        <v>6.6080528644229197E-2</v>
      </c>
      <c r="H21" s="16">
        <f>'Section A Appendix'!R21</f>
        <v>6.7574872959238794E-2</v>
      </c>
      <c r="I21" s="16">
        <f>'Section A Appendix'!U21</f>
        <v>6.3761955366631207E-2</v>
      </c>
      <c r="J21" s="16">
        <f>'Section A Appendix'!X21</f>
        <v>6.0765718299964903E-2</v>
      </c>
      <c r="K21" s="16">
        <f>'Section A Appendix'!AA21</f>
        <v>5.1810684833273599E-2</v>
      </c>
    </row>
    <row r="22" spans="1:11" s="4" customFormat="1" ht="14.25" customHeight="1" x14ac:dyDescent="0.25">
      <c r="A22" s="290" t="s">
        <v>8</v>
      </c>
      <c r="B22" s="291" t="s">
        <v>5</v>
      </c>
      <c r="C22" s="268" t="s">
        <v>84</v>
      </c>
      <c r="D22" s="13">
        <f>'Section A Appendix'!F22</f>
        <v>7.6983361466120101E-2</v>
      </c>
      <c r="E22" s="13">
        <f>'Section A Appendix'!I22</f>
        <v>7.5420709986488102E-2</v>
      </c>
      <c r="F22" s="13">
        <f>'Section A Appendix'!L22</f>
        <v>7.3846348884381297E-2</v>
      </c>
      <c r="G22" s="13">
        <f>'Section A Appendix'!O22</f>
        <v>6.6394279877425896E-2</v>
      </c>
      <c r="H22" s="13">
        <f>'Section A Appendix'!R22</f>
        <v>6.5385503231763606E-2</v>
      </c>
      <c r="I22" s="13">
        <f>'Section A Appendix'!U22</f>
        <v>6.1620821231277399E-2</v>
      </c>
      <c r="J22" s="13">
        <f>'Section A Appendix'!X22</f>
        <v>5.8738873194392603E-2</v>
      </c>
      <c r="K22" s="13">
        <f>'Section A Appendix'!AA22</f>
        <v>5.0236966824644597E-2</v>
      </c>
    </row>
    <row r="23" spans="1:11" s="4" customFormat="1" ht="13.8" thickBot="1" x14ac:dyDescent="0.3">
      <c r="A23" s="288" t="s">
        <v>8</v>
      </c>
      <c r="B23" s="289" t="s">
        <v>5</v>
      </c>
      <c r="C23" s="269" t="s">
        <v>46</v>
      </c>
      <c r="D23" s="129">
        <f>'Section A Appendix'!F23</f>
        <v>8.4896347482724593E-2</v>
      </c>
      <c r="E23" s="129">
        <f>'Section A Appendix'!I23</f>
        <v>8.8652482269503494E-2</v>
      </c>
      <c r="F23" s="129">
        <f>'Section A Appendix'!L23</f>
        <v>7.3104693140794194E-2</v>
      </c>
      <c r="G23" s="129">
        <f>'Section A Appendix'!O23</f>
        <v>6.1779242174629302E-2</v>
      </c>
      <c r="H23" s="129">
        <f>'Section A Appendix'!R23</f>
        <v>0.1</v>
      </c>
      <c r="I23" s="129">
        <f>'Section A Appendix'!U23</f>
        <v>9.3576526566217302E-2</v>
      </c>
      <c r="J23" s="129">
        <f>'Section A Appendix'!X23</f>
        <v>9.3321917808219204E-2</v>
      </c>
      <c r="K23" s="129">
        <f>'Section A Appendix'!AA23</f>
        <v>7.9207920792079195E-2</v>
      </c>
    </row>
    <row r="24" spans="1:11" s="4" customFormat="1" x14ac:dyDescent="0.25">
      <c r="A24" s="280" t="s">
        <v>10</v>
      </c>
      <c r="B24" s="267" t="s">
        <v>58</v>
      </c>
      <c r="C24" s="271" t="s">
        <v>43</v>
      </c>
      <c r="D24" s="54">
        <f>'Section A Appendix'!F24</f>
        <v>20.366334999999999</v>
      </c>
      <c r="E24" s="54">
        <f>'Section A Appendix'!I24</f>
        <v>20.587</v>
      </c>
      <c r="F24" s="54">
        <f>'Section A Appendix'!L24</f>
        <v>20.3</v>
      </c>
      <c r="G24" s="54">
        <f>'Section A Appendix'!O24</f>
        <v>20.8</v>
      </c>
      <c r="H24" s="54">
        <f>'Section A Appendix'!R24</f>
        <v>20.8</v>
      </c>
      <c r="I24" s="54">
        <f>'Section A Appendix'!U24</f>
        <v>19.820935314417799</v>
      </c>
      <c r="J24" s="54">
        <f>'Section A Appendix'!X24</f>
        <v>19.121877984634001</v>
      </c>
      <c r="K24" s="54">
        <f>'Section A Appendix'!AA24</f>
        <v>18.7324801350663</v>
      </c>
    </row>
    <row r="25" spans="1:11" s="4" customFormat="1" x14ac:dyDescent="0.25">
      <c r="A25" s="281" t="s">
        <v>10</v>
      </c>
      <c r="B25" s="282" t="s">
        <v>58</v>
      </c>
      <c r="C25" s="268" t="s">
        <v>83</v>
      </c>
      <c r="D25" s="55">
        <f>'Section A Appendix'!F25</f>
        <v>20.469186819762477</v>
      </c>
      <c r="E25" s="14">
        <f>'Section A Appendix'!I25</f>
        <v>20.655330426237565</v>
      </c>
      <c r="F25" s="14">
        <f>'Section A Appendix'!L25</f>
        <v>20.301632498101746</v>
      </c>
      <c r="G25" s="14">
        <f>'Section A Appendix'!O25</f>
        <v>20.8</v>
      </c>
      <c r="H25" s="14">
        <f>'Section A Appendix'!R25</f>
        <v>20.7</v>
      </c>
      <c r="I25" s="14">
        <f>'Section A Appendix'!U25</f>
        <v>19.750442016874008</v>
      </c>
      <c r="J25" s="14">
        <f>'Section A Appendix'!X25</f>
        <v>18.951627493417199</v>
      </c>
      <c r="K25" s="14">
        <f>'Section A Appendix'!AA25</f>
        <v>18.558342761021802</v>
      </c>
    </row>
    <row r="26" spans="1:11" s="4" customFormat="1" ht="13.8" thickBot="1" x14ac:dyDescent="0.3">
      <c r="A26" s="283" t="s">
        <v>10</v>
      </c>
      <c r="B26" s="284" t="s">
        <v>58</v>
      </c>
      <c r="C26" s="269" t="s">
        <v>46</v>
      </c>
      <c r="D26" s="128">
        <f>'Section A Appendix'!F26</f>
        <v>18.7</v>
      </c>
      <c r="E26" s="135">
        <f>'Section A Appendix'!I26</f>
        <v>19.600000000000001</v>
      </c>
      <c r="F26" s="135">
        <f>'Section A Appendix'!L26</f>
        <v>19.8</v>
      </c>
      <c r="G26" s="135">
        <f>'Section A Appendix'!O26</f>
        <v>20.336894001643387</v>
      </c>
      <c r="H26" s="135">
        <f>'Section A Appendix'!R26</f>
        <v>22.732679540538001</v>
      </c>
      <c r="I26" s="135">
        <f>'Section A Appendix'!U26</f>
        <v>20.802594947988915</v>
      </c>
      <c r="J26" s="135">
        <f>'Section A Appendix'!X26</f>
        <v>21.861190896823601</v>
      </c>
      <c r="K26" s="135">
        <f>'Section A Appendix'!AA26</f>
        <v>21.764079633696401</v>
      </c>
    </row>
    <row r="27" spans="1:11" s="4" customFormat="1" x14ac:dyDescent="0.25">
      <c r="A27" s="280" t="s">
        <v>11</v>
      </c>
      <c r="B27" s="267" t="s">
        <v>9</v>
      </c>
      <c r="C27" s="272" t="s">
        <v>43</v>
      </c>
      <c r="D27" s="16">
        <f>'Section A Appendix'!F27</f>
        <v>0.60299999999999998</v>
      </c>
      <c r="E27" s="16">
        <f>'Section A Appendix'!I27</f>
        <v>0.59799999999999998</v>
      </c>
      <c r="F27" s="16">
        <f>'Section A Appendix'!L27</f>
        <v>0.61899999999999999</v>
      </c>
      <c r="G27" s="16">
        <f>'Section A Appendix'!O27</f>
        <v>0.65300000000000002</v>
      </c>
      <c r="H27" s="16">
        <f>'Section A Appendix'!R27</f>
        <v>0.67700000000000005</v>
      </c>
      <c r="I27" s="16">
        <f>'Section A Appendix'!U27</f>
        <v>0.66981271198938208</v>
      </c>
      <c r="J27" s="16">
        <f>'Section A Appendix'!X27</f>
        <v>0.67608261159227179</v>
      </c>
      <c r="K27" s="16">
        <f>'Section A Appendix'!AA27</f>
        <v>0.68007787151200516</v>
      </c>
    </row>
    <row r="28" spans="1:11" s="4" customFormat="1" x14ac:dyDescent="0.25">
      <c r="A28" s="281" t="s">
        <v>11</v>
      </c>
      <c r="B28" s="282" t="s">
        <v>9</v>
      </c>
      <c r="C28" s="268" t="s">
        <v>84</v>
      </c>
      <c r="D28" s="13">
        <f>'Section A Appendix'!F28</f>
        <v>0.60420185810810811</v>
      </c>
      <c r="E28" s="13">
        <f>'Section A Appendix'!I28</f>
        <v>0.60395408163265307</v>
      </c>
      <c r="F28" s="13">
        <f>'Section A Appendix'!L28</f>
        <v>0.62527075812274369</v>
      </c>
      <c r="G28" s="13">
        <f>'Section A Appendix'!O28</f>
        <v>0.66100000000000003</v>
      </c>
      <c r="H28" s="53">
        <f>'Section A Appendix'!R28</f>
        <v>0.68500000000000005</v>
      </c>
      <c r="I28" s="53">
        <f>'Section A Appendix'!U28</f>
        <v>0.67610702550461588</v>
      </c>
      <c r="J28" s="53">
        <f>'Section A Appendix'!X28</f>
        <v>0.68261051457258404</v>
      </c>
      <c r="K28" s="53">
        <f>'Section A Appendix'!AA28</f>
        <v>0.68845997009650672</v>
      </c>
    </row>
    <row r="29" spans="1:11" s="4" customFormat="1" ht="13.8" thickBot="1" x14ac:dyDescent="0.3">
      <c r="A29" s="283" t="s">
        <v>11</v>
      </c>
      <c r="B29" s="284" t="s">
        <v>9</v>
      </c>
      <c r="C29" s="269" t="s">
        <v>46</v>
      </c>
      <c r="D29" s="129">
        <f>'Section A Appendix'!F29</f>
        <v>0.57999999999999996</v>
      </c>
      <c r="E29" s="129">
        <f>'Section A Appendix'!I29</f>
        <v>0.50700000000000001</v>
      </c>
      <c r="F29" s="129">
        <f>'Section A Appendix'!L29</f>
        <v>0.53100000000000003</v>
      </c>
      <c r="G29" s="129">
        <f>'Section A Appendix'!O29</f>
        <v>0.53500000000000003</v>
      </c>
      <c r="H29" s="129">
        <f>'Section A Appendix'!R29</f>
        <v>0.56100000000000005</v>
      </c>
      <c r="I29" s="129">
        <f>'Section A Appendix'!U29</f>
        <v>0.56666666666666665</v>
      </c>
      <c r="J29" s="129">
        <f>'Section A Appendix'!X29</f>
        <v>0.5359281437125748</v>
      </c>
      <c r="K29" s="129">
        <f>'Section A Appendix'!AA29</f>
        <v>0.50287356321839083</v>
      </c>
    </row>
    <row r="30" spans="1:11" s="4" customFormat="1" x14ac:dyDescent="0.25">
      <c r="A30" s="280" t="s">
        <v>59</v>
      </c>
      <c r="B30" s="285" t="s">
        <v>60</v>
      </c>
      <c r="C30" s="271" t="s">
        <v>43</v>
      </c>
      <c r="D30" s="16">
        <f>'Section A Appendix'!F30</f>
        <v>0.54944400317712472</v>
      </c>
      <c r="E30" s="16">
        <f>'Section A Appendix'!I30</f>
        <v>0.54867586721372619</v>
      </c>
      <c r="F30" s="16">
        <f>'Section A Appendix'!L30</f>
        <v>0.5452786377708978</v>
      </c>
      <c r="G30" s="16">
        <f>'Section A Appendix'!O30</f>
        <v>0.6022934109938114</v>
      </c>
      <c r="H30" s="16">
        <f>'Section A Appendix'!R30</f>
        <v>0.60578947368421054</v>
      </c>
      <c r="I30" s="16">
        <f>'Section A Appendix'!U30</f>
        <v>0.61043285238623757</v>
      </c>
      <c r="J30" s="16">
        <f>'Section A Appendix'!X30</f>
        <v>0.64049999999999996</v>
      </c>
      <c r="K30" s="16">
        <f>'Section A Appendix'!AA30</f>
        <v>0.66649999999999998</v>
      </c>
    </row>
    <row r="31" spans="1:11" s="4" customFormat="1" x14ac:dyDescent="0.25">
      <c r="A31" s="281" t="s">
        <v>59</v>
      </c>
      <c r="B31" s="286" t="s">
        <v>60</v>
      </c>
      <c r="C31" s="268" t="s">
        <v>84</v>
      </c>
      <c r="D31" s="13">
        <f>'Section A Appendix'!F31</f>
        <v>0.54579911560328487</v>
      </c>
      <c r="E31" s="13">
        <f>'Section A Appendix'!I31</f>
        <v>0.54219745222929938</v>
      </c>
      <c r="F31" s="13">
        <f>'Section A Appendix'!L31</f>
        <v>0.53620474406991259</v>
      </c>
      <c r="G31" s="13">
        <f>'Section A Appendix'!O31</f>
        <v>0.59202998619057012</v>
      </c>
      <c r="H31" s="53">
        <f>'Section A Appendix'!R31</f>
        <v>0.60418236623963828</v>
      </c>
      <c r="I31" s="53">
        <f>'Section A Appendix'!U31</f>
        <v>0.60710700662517569</v>
      </c>
      <c r="J31" s="53">
        <f>'Section A Appendix'!X31</f>
        <v>0.64159999999999995</v>
      </c>
      <c r="K31" s="53">
        <f>'Section A Appendix'!AA31</f>
        <v>0.66879999999999995</v>
      </c>
    </row>
    <row r="32" spans="1:11" s="4" customFormat="1" ht="13.8" thickBot="1" x14ac:dyDescent="0.3">
      <c r="A32" s="283" t="s">
        <v>59</v>
      </c>
      <c r="B32" s="287" t="s">
        <v>60</v>
      </c>
      <c r="C32" s="269" t="s">
        <v>46</v>
      </c>
      <c r="D32" s="129">
        <f>'Section A Appendix'!F32</f>
        <v>0.6097560975609756</v>
      </c>
      <c r="E32" s="129">
        <f>'Section A Appendix'!I32</f>
        <v>0.6449704142011834</v>
      </c>
      <c r="F32" s="129">
        <f>'Section A Appendix'!L32</f>
        <v>0.66574585635359118</v>
      </c>
      <c r="G32" s="129">
        <f>'Section A Appendix'!O32</f>
        <v>0.7247058823529412</v>
      </c>
      <c r="H32" s="129">
        <f>'Section A Appendix'!R32</f>
        <v>0.62755102040816324</v>
      </c>
      <c r="I32" s="129">
        <f>'Section A Appendix'!U32</f>
        <v>0.65023474178403751</v>
      </c>
      <c r="J32" s="129">
        <f>'Section A Appendix'!X32</f>
        <v>0.62809999999999999</v>
      </c>
      <c r="K32" s="129">
        <f>'Section A Appendix'!AA32</f>
        <v>0.63700000000000001</v>
      </c>
    </row>
    <row r="33" spans="1:11" s="4" customFormat="1" x14ac:dyDescent="0.25">
      <c r="A33" s="280" t="s">
        <v>61</v>
      </c>
      <c r="B33" s="285" t="s">
        <v>19</v>
      </c>
      <c r="C33" s="271" t="s">
        <v>43</v>
      </c>
      <c r="D33" s="130">
        <f>'Section A Appendix'!F33</f>
        <v>0.26085263772629941</v>
      </c>
      <c r="E33" s="130">
        <f>'Section A Appendix'!I33</f>
        <v>0.25471921275488479</v>
      </c>
      <c r="F33" s="56">
        <f>'Section A Appendix'!L33</f>
        <v>0.252</v>
      </c>
      <c r="G33" s="56">
        <f>'Section A Appendix'!O33</f>
        <v>0.25800000000000001</v>
      </c>
      <c r="H33" s="16">
        <f>'Section A Appendix'!R33</f>
        <v>0.25416683814148699</v>
      </c>
      <c r="I33" s="16">
        <f>'Section A Appendix'!U33</f>
        <v>0.18366201400000001</v>
      </c>
      <c r="J33" s="16">
        <f>'Section A Appendix'!X33</f>
        <v>0.20233806337769281</v>
      </c>
      <c r="K33" s="16">
        <f>'Section A Appendix'!AA33</f>
        <v>5.350152240104393E-2</v>
      </c>
    </row>
    <row r="34" spans="1:11" s="4" customFormat="1" x14ac:dyDescent="0.25">
      <c r="A34" s="281" t="s">
        <v>61</v>
      </c>
      <c r="B34" s="286" t="s">
        <v>19</v>
      </c>
      <c r="C34" s="268" t="s">
        <v>84</v>
      </c>
      <c r="D34" s="13">
        <f>'Section A Appendix'!F34</f>
        <v>0.26614398474333845</v>
      </c>
      <c r="E34" s="13">
        <f>'Section A Appendix'!I34</f>
        <v>0.2575585594881849</v>
      </c>
      <c r="F34" s="13">
        <f>'Section A Appendix'!L34</f>
        <v>0.25023395096387796</v>
      </c>
      <c r="G34" s="33">
        <f>'Section A Appendix'!O34</f>
        <v>0.25325032045412926</v>
      </c>
      <c r="H34" s="13">
        <f>'Section A Appendix'!R34</f>
        <v>0.25043790702896923</v>
      </c>
      <c r="I34" s="13">
        <f>'Section A Appendix'!U34</f>
        <v>0.18</v>
      </c>
      <c r="J34" s="13">
        <f>'Section A Appendix'!X34</f>
        <v>0.20397929472662568</v>
      </c>
      <c r="K34" s="13">
        <f>'Section A Appendix'!AA34</f>
        <v>5.4750915167913417E-2</v>
      </c>
    </row>
    <row r="35" spans="1:11" s="4" customFormat="1" ht="13.8" thickBot="1" x14ac:dyDescent="0.3">
      <c r="A35" s="288" t="s">
        <v>61</v>
      </c>
      <c r="B35" s="289" t="s">
        <v>19</v>
      </c>
      <c r="C35" s="269" t="s">
        <v>46</v>
      </c>
      <c r="D35" s="131">
        <f>'Section A Appendix'!F35</f>
        <v>0.20107719928186699</v>
      </c>
      <c r="E35" s="131">
        <f>'Section A Appendix'!I35</f>
        <v>0.22323462414578599</v>
      </c>
      <c r="F35" s="131">
        <f>'Section A Appendix'!L35</f>
        <v>0.27</v>
      </c>
      <c r="G35" s="131">
        <f>'Section A Appendix'!O35</f>
        <v>0.308</v>
      </c>
      <c r="H35" s="129">
        <f>'Section A Appendix'!R35</f>
        <v>0.29498525073746301</v>
      </c>
      <c r="I35" s="129">
        <f>'Section A Appendix'!U35</f>
        <v>0.221</v>
      </c>
      <c r="J35" s="129">
        <f>'Section A Appendix'!X35</f>
        <v>0.18593371059013744</v>
      </c>
      <c r="K35" s="129">
        <f>'Section A Appendix'!AA35</f>
        <v>4.071661237785016E-2</v>
      </c>
    </row>
    <row r="36" spans="1:11" s="4" customFormat="1" x14ac:dyDescent="0.25">
      <c r="A36" s="280" t="s">
        <v>13</v>
      </c>
      <c r="B36" s="285" t="s">
        <v>14</v>
      </c>
      <c r="C36" s="271" t="s">
        <v>43</v>
      </c>
      <c r="D36" s="57">
        <f>'Section A Appendix'!F36</f>
        <v>1414.3333333333333</v>
      </c>
      <c r="E36" s="57">
        <f>'Section A Appendix'!I36</f>
        <v>1418.5</v>
      </c>
      <c r="F36" s="57">
        <f>'Section A Appendix'!L36</f>
        <v>1448</v>
      </c>
      <c r="G36" s="57">
        <f>'Section A Appendix'!O36</f>
        <v>1429</v>
      </c>
      <c r="H36" s="57">
        <f>'Section A Appendix'!R36</f>
        <v>1590</v>
      </c>
      <c r="I36" s="57">
        <f>'Section A Appendix'!U36</f>
        <v>1655.3333333333333</v>
      </c>
      <c r="J36" s="57">
        <f>'Section A Appendix'!X36</f>
        <v>1723.75</v>
      </c>
      <c r="K36" s="57">
        <f>'Section A Appendix'!AA36</f>
        <v>1618.6666666666667</v>
      </c>
    </row>
    <row r="37" spans="1:11" s="4" customFormat="1" x14ac:dyDescent="0.25">
      <c r="A37" s="281" t="s">
        <v>13</v>
      </c>
      <c r="B37" s="286" t="s">
        <v>14</v>
      </c>
      <c r="C37" s="268" t="s">
        <v>84</v>
      </c>
      <c r="D37" s="15">
        <f>'Section A Appendix'!F37</f>
        <v>1321.5833333333333</v>
      </c>
      <c r="E37" s="15">
        <f>'Section A Appendix'!I37</f>
        <v>1316.5</v>
      </c>
      <c r="F37" s="15">
        <f>'Section A Appendix'!L37</f>
        <v>1352.8333333333333</v>
      </c>
      <c r="G37" s="15">
        <f>'Section A Appendix'!O37</f>
        <v>1329.5833333333333</v>
      </c>
      <c r="H37" s="15">
        <f>'Section A Appendix'!R37</f>
        <v>1492.4166666666667</v>
      </c>
      <c r="I37" s="15">
        <f>'Section A Appendix'!U37</f>
        <v>1583.1666666666667</v>
      </c>
      <c r="J37" s="15">
        <f>'Section A Appendix'!X37</f>
        <v>1636.5833333333333</v>
      </c>
      <c r="K37" s="15">
        <f>'Section A Appendix'!AA37</f>
        <v>1547.3333333333333</v>
      </c>
    </row>
    <row r="38" spans="1:11" s="4" customFormat="1" ht="13.8" thickBot="1" x14ac:dyDescent="0.3">
      <c r="A38" s="288" t="s">
        <v>13</v>
      </c>
      <c r="B38" s="289" t="s">
        <v>14</v>
      </c>
      <c r="C38" s="269" t="s">
        <v>46</v>
      </c>
      <c r="D38" s="132">
        <f>'Section A Appendix'!F38</f>
        <v>92.75</v>
      </c>
      <c r="E38" s="132">
        <f>'Section A Appendix'!I38</f>
        <v>102</v>
      </c>
      <c r="F38" s="132">
        <f>'Section A Appendix'!L38</f>
        <v>95</v>
      </c>
      <c r="G38" s="132">
        <f>'Section A Appendix'!O38</f>
        <v>100</v>
      </c>
      <c r="H38" s="132">
        <f>'Section A Appendix'!R38</f>
        <v>98</v>
      </c>
      <c r="I38" s="132">
        <f>'Section A Appendix'!U38</f>
        <v>72.166666666666671</v>
      </c>
      <c r="J38" s="132">
        <f>'Section A Appendix'!X38</f>
        <v>87.166666666666671</v>
      </c>
      <c r="K38" s="132">
        <f>'Section A Appendix'!AA38</f>
        <v>71.333333333333329</v>
      </c>
    </row>
    <row r="39" spans="1:11" s="4" customFormat="1" x14ac:dyDescent="0.25">
      <c r="A39" s="332" t="s">
        <v>80</v>
      </c>
      <c r="B39" s="292"/>
      <c r="C39" s="293"/>
      <c r="D39" s="293"/>
      <c r="E39" s="292"/>
      <c r="F39" s="292"/>
      <c r="G39" s="292"/>
      <c r="H39" s="292"/>
      <c r="I39" s="292"/>
      <c r="J39" s="292"/>
      <c r="K39" s="292"/>
    </row>
    <row r="40" spans="1:11" x14ac:dyDescent="0.25">
      <c r="A40" s="325" t="s">
        <v>86</v>
      </c>
      <c r="C40" s="294"/>
    </row>
    <row r="41" spans="1:11" s="4" customFormat="1" x14ac:dyDescent="0.25">
      <c r="A41" s="325" t="s"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C42" s="2"/>
    </row>
  </sheetData>
  <mergeCells count="1">
    <mergeCell ref="A1:J1"/>
  </mergeCells>
  <phoneticPr fontId="6" type="noConversion"/>
  <printOptions horizontalCentered="1"/>
  <pageMargins left="0.25" right="0.25" top="0.75" bottom="0.75" header="0.3" footer="0.3"/>
  <pageSetup scale="58" orientation="landscape" horizontalDpi="300" verticalDpi="300" r:id="rId1"/>
  <headerFooter alignWithMargins="0">
    <oddHeader>&amp;C&amp;8Texas Department of Family and Protective Services</oddHeader>
    <oddFooter>&amp;L&amp;8Data Source:  IMPACT Data Warehouse&amp;10
&amp;C&amp;8&amp;P of &amp;N&amp;R&amp;8Data and Decision Support
FY12 - FY18 Data as of November 7th Following End of Each Fiscal Year
FY19 Data as of 12/07/2018 and 01/07/2019
Log 92272 (dD)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C43" sqref="C43"/>
    </sheetView>
  </sheetViews>
  <sheetFormatPr defaultColWidth="8.88671875" defaultRowHeight="13.2" x14ac:dyDescent="0.25"/>
  <cols>
    <col min="1" max="1" width="7.6640625" style="7" bestFit="1" customWidth="1"/>
    <col min="2" max="2" width="70.44140625" style="7" customWidth="1"/>
    <col min="3" max="3" width="21.5546875" style="7" customWidth="1"/>
    <col min="4" max="11" width="9.88671875" style="7" customWidth="1"/>
    <col min="12" max="12" width="11" style="7" customWidth="1"/>
    <col min="13" max="13" width="12.33203125" style="7" bestFit="1" customWidth="1"/>
    <col min="14" max="15" width="11.88671875" style="7" customWidth="1"/>
    <col min="16" max="16" width="12.6640625" style="7" customWidth="1"/>
    <col min="17" max="19" width="11.88671875" style="7" customWidth="1"/>
    <col min="20" max="20" width="12" style="7" customWidth="1"/>
    <col min="21" max="23" width="11.88671875" style="7" customWidth="1"/>
    <col min="24" max="24" width="12" style="7" customWidth="1"/>
    <col min="25" max="25" width="11.88671875" style="7" customWidth="1"/>
    <col min="26" max="16384" width="8.88671875" style="7"/>
  </cols>
  <sheetData>
    <row r="1" spans="1:13" ht="17.399999999999999" x14ac:dyDescent="0.3">
      <c r="A1" s="426" t="s">
        <v>76</v>
      </c>
      <c r="B1" s="426"/>
      <c r="C1" s="426"/>
      <c r="D1" s="426"/>
      <c r="E1" s="426"/>
      <c r="F1" s="426"/>
      <c r="G1" s="426"/>
      <c r="H1" s="426"/>
      <c r="I1" s="426"/>
      <c r="J1" s="426"/>
      <c r="K1" s="140"/>
    </row>
    <row r="2" spans="1:13" ht="13.8" thickBot="1" x14ac:dyDescent="0.3">
      <c r="A2" s="42" t="s">
        <v>12</v>
      </c>
      <c r="B2" s="43" t="s">
        <v>17</v>
      </c>
      <c r="C2" s="43" t="s">
        <v>23</v>
      </c>
      <c r="D2" s="47" t="s">
        <v>21</v>
      </c>
      <c r="E2" s="47" t="s">
        <v>22</v>
      </c>
      <c r="F2" s="47" t="s">
        <v>18</v>
      </c>
      <c r="G2" s="47" t="s">
        <v>20</v>
      </c>
      <c r="H2" s="47" t="s">
        <v>42</v>
      </c>
      <c r="I2" s="47" t="s">
        <v>49</v>
      </c>
      <c r="J2" s="47" t="s">
        <v>73</v>
      </c>
      <c r="K2" s="47" t="s">
        <v>74</v>
      </c>
    </row>
    <row r="3" spans="1:13" ht="15" customHeight="1" x14ac:dyDescent="0.25">
      <c r="A3" s="279">
        <v>1</v>
      </c>
      <c r="B3" s="295" t="s">
        <v>85</v>
      </c>
      <c r="C3" s="296" t="s">
        <v>39</v>
      </c>
      <c r="D3" s="110">
        <f>'Section B Appendix'!F3</f>
        <v>0.99642983247675465</v>
      </c>
      <c r="E3" s="110">
        <f>'Section B Appendix'!I3</f>
        <v>0.99804804206668529</v>
      </c>
      <c r="F3" s="110">
        <f>'Section B Appendix'!L3</f>
        <v>0.99687312086590496</v>
      </c>
      <c r="G3" s="110">
        <f>'Section B Appendix'!O3</f>
        <v>0.9977661346005442</v>
      </c>
      <c r="H3" s="110">
        <f>'Section B Appendix'!R3</f>
        <v>0.9968074068161864</v>
      </c>
      <c r="I3" s="110">
        <f>'Section B Appendix'!U3</f>
        <v>0.99685596384358421</v>
      </c>
      <c r="J3" s="110">
        <f>'Section B Appendix'!X3</f>
        <v>0.99745258012324001</v>
      </c>
      <c r="K3" s="110">
        <f>'Section B Appendix'!AA3</f>
        <v>0.9994057587380476</v>
      </c>
    </row>
    <row r="4" spans="1:13" ht="15" customHeight="1" x14ac:dyDescent="0.25">
      <c r="A4" s="274">
        <v>1</v>
      </c>
      <c r="B4" s="297" t="s">
        <v>85</v>
      </c>
      <c r="C4" s="268" t="s">
        <v>84</v>
      </c>
      <c r="D4" s="111">
        <f>'Section B Appendix'!F4</f>
        <v>0.99679856575745929</v>
      </c>
      <c r="E4" s="111">
        <f>'Section B Appendix'!I4</f>
        <v>0.99807851871260755</v>
      </c>
      <c r="F4" s="111">
        <f>'Section B Appendix'!L4</f>
        <v>0.99701976596397424</v>
      </c>
      <c r="G4" s="111">
        <f>'Section B Appendix'!O4</f>
        <v>0.99770063119927865</v>
      </c>
      <c r="H4" s="111">
        <f>'Section B Appendix'!R4</f>
        <v>0.99658792650918637</v>
      </c>
      <c r="I4" s="111">
        <f>'Section B Appendix'!U4</f>
        <v>0.99670796153512953</v>
      </c>
      <c r="J4" s="111">
        <f>'Section B Appendix'!X4</f>
        <v>0.99752419536349313</v>
      </c>
      <c r="K4" s="111">
        <f>'Section B Appendix'!AA4</f>
        <v>0.99935408103347034</v>
      </c>
    </row>
    <row r="5" spans="1:13" ht="15" customHeight="1" x14ac:dyDescent="0.25">
      <c r="A5" s="277">
        <v>1</v>
      </c>
      <c r="B5" s="265" t="s">
        <v>85</v>
      </c>
      <c r="C5" s="299" t="s">
        <v>45</v>
      </c>
      <c r="D5" s="111">
        <f>'Section B Appendix'!F5</f>
        <v>0.99224054316197863</v>
      </c>
      <c r="E5" s="111">
        <f>'Section B Appendix'!I5</f>
        <v>0.99773139745916517</v>
      </c>
      <c r="F5" s="111">
        <f>'Section B Appendix'!L5</f>
        <v>0.99530075187969924</v>
      </c>
      <c r="G5" s="111">
        <f>'Section B Appendix'!O5</f>
        <v>0.9971830985915493</v>
      </c>
      <c r="H5" s="111">
        <f>'Section B Appendix'!R5</f>
        <v>1</v>
      </c>
      <c r="I5" s="111">
        <f>'Section B Appendix'!U5</f>
        <v>1</v>
      </c>
      <c r="J5" s="111">
        <f>'Section B Appendix'!X5</f>
        <v>0.96969696969696972</v>
      </c>
      <c r="K5" s="111">
        <f>'Section B Appendix'!AA5</f>
        <v>1</v>
      </c>
    </row>
    <row r="6" spans="1:13" ht="15" customHeight="1" thickBot="1" x14ac:dyDescent="0.3">
      <c r="A6" s="300">
        <v>1</v>
      </c>
      <c r="B6" s="301" t="s">
        <v>85</v>
      </c>
      <c r="C6" s="302" t="s">
        <v>87</v>
      </c>
      <c r="D6" s="112" t="str">
        <f>'Section B Appendix'!F6</f>
        <v>n/a</v>
      </c>
      <c r="E6" s="112" t="str">
        <f>'Section B Appendix'!I6</f>
        <v>n/a</v>
      </c>
      <c r="F6" s="112" t="str">
        <f>'Section B Appendix'!L6</f>
        <v>n/a</v>
      </c>
      <c r="G6" s="112">
        <f>'Section B Appendix'!O6</f>
        <v>0.99927325581395354</v>
      </c>
      <c r="H6" s="112">
        <f>'Section B Appendix'!R6</f>
        <v>0.99906542056074765</v>
      </c>
      <c r="I6" s="112">
        <f>'Section B Appendix'!U6</f>
        <v>0.99826914755517093</v>
      </c>
      <c r="J6" s="112">
        <f>'Section B Appendix'!X6</f>
        <v>0.99703138252756573</v>
      </c>
      <c r="K6" s="112">
        <f>'Section B Appendix'!AA6</f>
        <v>1</v>
      </c>
    </row>
    <row r="7" spans="1:13" x14ac:dyDescent="0.25">
      <c r="A7" s="303">
        <v>2</v>
      </c>
      <c r="B7" s="304" t="s">
        <v>47</v>
      </c>
      <c r="C7" s="305" t="s">
        <v>39</v>
      </c>
      <c r="D7" s="113">
        <f>'Section B Appendix'!F7</f>
        <v>1.5126525167719409</v>
      </c>
      <c r="E7" s="113">
        <f>'Section B Appendix'!I7</f>
        <v>1.499143528661913</v>
      </c>
      <c r="F7" s="113">
        <f>'Section B Appendix'!L7</f>
        <v>1.4802966526357988</v>
      </c>
      <c r="G7" s="113">
        <f>'Section B Appendix'!O7</f>
        <v>1.4593233418626377</v>
      </c>
      <c r="H7" s="113">
        <f>'Section B Appendix'!R7</f>
        <v>1.4735812914039428</v>
      </c>
      <c r="I7" s="113">
        <f>'Section B Appendix'!U7</f>
        <v>1.4645706425623894</v>
      </c>
      <c r="J7" s="113">
        <f>'Section B Appendix'!X7</f>
        <v>1.462715435360757</v>
      </c>
      <c r="K7" s="113">
        <f>'Section B Appendix'!AA7</f>
        <v>1.1544117647058822</v>
      </c>
    </row>
    <row r="8" spans="1:13" x14ac:dyDescent="0.25">
      <c r="A8" s="274">
        <v>2</v>
      </c>
      <c r="B8" s="297" t="s">
        <v>47</v>
      </c>
      <c r="C8" s="268" t="s">
        <v>84</v>
      </c>
      <c r="D8" s="114">
        <f>'Section B Appendix'!F8</f>
        <v>1.5143210825116318</v>
      </c>
      <c r="E8" s="114">
        <f>'Section B Appendix'!I8</f>
        <v>1.5029040569457182</v>
      </c>
      <c r="F8" s="114">
        <f>'Section B Appendix'!L8</f>
        <v>1.4825349520094666</v>
      </c>
      <c r="G8" s="114">
        <f>'Section B Appendix'!O8</f>
        <v>1.4793056807935077</v>
      </c>
      <c r="H8" s="114">
        <f>'Section B Appendix'!R8</f>
        <v>1.4676727909011373</v>
      </c>
      <c r="I8" s="114">
        <f>'Section B Appendix'!U8</f>
        <v>1.4615351295157237</v>
      </c>
      <c r="J8" s="114">
        <f>'Section B Appendix'!X8</f>
        <v>1.4616625403256058</v>
      </c>
      <c r="K8" s="114">
        <f>'Section B Appendix'!AA8</f>
        <v>1.1562536699941279</v>
      </c>
    </row>
    <row r="9" spans="1:13" x14ac:dyDescent="0.25">
      <c r="A9" s="274">
        <v>2</v>
      </c>
      <c r="B9" s="297" t="s">
        <v>47</v>
      </c>
      <c r="C9" s="298" t="s">
        <v>45</v>
      </c>
      <c r="D9" s="114">
        <f>'Section B Appendix'!F9</f>
        <v>1.4936954413191077</v>
      </c>
      <c r="E9" s="114">
        <f>'Section B Appendix'!I9</f>
        <v>1.4600725952813067</v>
      </c>
      <c r="F9" s="114">
        <f>'Section B Appendix'!L9</f>
        <v>1.456296992481203</v>
      </c>
      <c r="G9" s="114">
        <f>'Section B Appendix'!O9</f>
        <v>1.0215962441314554</v>
      </c>
      <c r="H9" s="114">
        <f>'Section B Appendix'!R9</f>
        <v>1.0172413793103448</v>
      </c>
      <c r="I9" s="114">
        <f>'Section B Appendix'!U9</f>
        <v>1.0833333333333333</v>
      </c>
      <c r="J9" s="114">
        <f>'Section B Appendix'!X9</f>
        <v>1</v>
      </c>
      <c r="K9" s="114">
        <f>'Section B Appendix'!AA9</f>
        <v>1</v>
      </c>
    </row>
    <row r="10" spans="1:13" ht="13.8" thickBot="1" x14ac:dyDescent="0.3">
      <c r="A10" s="277">
        <v>2</v>
      </c>
      <c r="B10" s="265" t="s">
        <v>47</v>
      </c>
      <c r="C10" s="299" t="s">
        <v>88</v>
      </c>
      <c r="D10" s="115" t="str">
        <f>'Section B Appendix'!F10</f>
        <v>n/a</v>
      </c>
      <c r="E10" s="115" t="str">
        <f>'Section B Appendix'!I10</f>
        <v>n/a</v>
      </c>
      <c r="F10" s="115" t="str">
        <f>'Section B Appendix'!L10</f>
        <v>n/a</v>
      </c>
      <c r="G10" s="115">
        <f>'Section B Appendix'!O10</f>
        <v>1.476017441860465</v>
      </c>
      <c r="H10" s="115">
        <f>'Section B Appendix'!R10</f>
        <v>1.5490654205607477</v>
      </c>
      <c r="I10" s="115">
        <f>'Section B Appendix'!U10</f>
        <v>1.5028126352228472</v>
      </c>
      <c r="J10" s="115">
        <f>'Section B Appendix'!X10</f>
        <v>1.4818744473916887</v>
      </c>
      <c r="K10" s="115">
        <f>'Section B Appendix'!AA10</f>
        <v>1.1339285714285714</v>
      </c>
    </row>
    <row r="11" spans="1:13" ht="13.95" customHeight="1" x14ac:dyDescent="0.25">
      <c r="A11" s="279">
        <v>3</v>
      </c>
      <c r="B11" s="295" t="s">
        <v>48</v>
      </c>
      <c r="C11" s="296" t="s">
        <v>39</v>
      </c>
      <c r="D11" s="25">
        <f>'Section B Appendix'!F11</f>
        <v>0.71612314773381947</v>
      </c>
      <c r="E11" s="25">
        <f>'Section B Appendix'!I11</f>
        <v>0.71245721333721657</v>
      </c>
      <c r="F11" s="25">
        <f>'Section B Appendix'!L11</f>
        <v>0.71871310512958086</v>
      </c>
      <c r="G11" s="25">
        <f>'Section B Appendix'!O11</f>
        <v>0.71406343810367523</v>
      </c>
      <c r="H11" s="25">
        <f>'Section B Appendix'!R11</f>
        <v>0.73845507100750507</v>
      </c>
      <c r="I11" s="25">
        <f>'Section B Appendix'!U11</f>
        <v>0.77628882196678628</v>
      </c>
      <c r="J11" s="25">
        <f>'Section B Appendix'!X11</f>
        <v>0.76304470441002192</v>
      </c>
      <c r="K11" s="25">
        <f>'Section B Appendix'!AA11</f>
        <v>0.77760263683561215</v>
      </c>
      <c r="M11" s="351"/>
    </row>
    <row r="12" spans="1:13" ht="13.95" customHeight="1" x14ac:dyDescent="0.25">
      <c r="A12" s="274">
        <v>3</v>
      </c>
      <c r="B12" s="297" t="s">
        <v>48</v>
      </c>
      <c r="C12" s="268" t="s">
        <v>84</v>
      </c>
      <c r="D12" s="23">
        <f>'Section B Appendix'!F12</f>
        <v>0.71169272612512813</v>
      </c>
      <c r="E12" s="23">
        <f>'Section B Appendix'!I12</f>
        <v>0.7064866951036054</v>
      </c>
      <c r="F12" s="23">
        <f>'Section B Appendix'!L12</f>
        <v>0.71497046710343104</v>
      </c>
      <c r="G12" s="23">
        <f>'Section B Appendix'!O12</f>
        <v>0.71162580292194588</v>
      </c>
      <c r="H12" s="23">
        <f>'Section B Appendix'!R12</f>
        <v>0.73842291026168627</v>
      </c>
      <c r="I12" s="23">
        <f>'Section B Appendix'!U12</f>
        <v>0.7770653464334597</v>
      </c>
      <c r="J12" s="23">
        <f>'Section B Appendix'!X12</f>
        <v>0.76114956325285998</v>
      </c>
      <c r="K12" s="23">
        <f>'Section B Appendix'!AA12</f>
        <v>0.775223915083878</v>
      </c>
      <c r="M12" s="351"/>
    </row>
    <row r="13" spans="1:13" ht="13.95" customHeight="1" x14ac:dyDescent="0.25">
      <c r="A13" s="274">
        <v>3</v>
      </c>
      <c r="B13" s="265" t="s">
        <v>48</v>
      </c>
      <c r="C13" s="336" t="s">
        <v>45</v>
      </c>
      <c r="D13" s="23">
        <f>'Section B Appendix'!F13</f>
        <v>0.76928736739307835</v>
      </c>
      <c r="E13" s="23">
        <f>'Section B Appendix'!I13</f>
        <v>0.77845076321178208</v>
      </c>
      <c r="F13" s="23">
        <f>'Section B Appendix'!L13</f>
        <v>0.75956595377966629</v>
      </c>
      <c r="G13" s="23">
        <f>'Section B Appendix'!O13</f>
        <v>0.7691867124856816</v>
      </c>
      <c r="H13" s="23">
        <f>'Section B Appendix'!R13</f>
        <v>0.62860917154180029</v>
      </c>
      <c r="I13" s="23">
        <f>'Section B Appendix'!U13</f>
        <v>0.66616052060737529</v>
      </c>
      <c r="J13" s="23">
        <f>'Section B Appendix'!X13</f>
        <v>0.16966379984362784</v>
      </c>
      <c r="K13" s="23">
        <f>'Section B Appendix'!AA13</f>
        <v>0.34306569343065696</v>
      </c>
      <c r="M13" s="351"/>
    </row>
    <row r="14" spans="1:13" ht="13.95" customHeight="1" thickBot="1" x14ac:dyDescent="0.3">
      <c r="A14" s="300">
        <v>3</v>
      </c>
      <c r="B14" s="301" t="s">
        <v>48</v>
      </c>
      <c r="C14" s="337" t="s">
        <v>87</v>
      </c>
      <c r="D14" s="24" t="str">
        <f>'Section B Appendix'!F14</f>
        <v>n/a</v>
      </c>
      <c r="E14" s="240" t="str">
        <f>'Section B Appendix'!I14</f>
        <v>n/a</v>
      </c>
      <c r="F14" s="240" t="str">
        <f>'Section B Appendix'!L14</f>
        <v>n/a</v>
      </c>
      <c r="G14" s="240">
        <f>'Section B Appendix'!O14</f>
        <v>0.73083414932349455</v>
      </c>
      <c r="H14" s="240">
        <f>'Section B Appendix'!R14</f>
        <v>0.74246234314884196</v>
      </c>
      <c r="I14" s="240">
        <f>'Section B Appendix'!U14</f>
        <v>0.77000901820691747</v>
      </c>
      <c r="J14" s="240">
        <f>'Section B Appendix'!X14</f>
        <v>0.78436675681992718</v>
      </c>
      <c r="K14" s="240">
        <f>'Section B Appendix'!AA14</f>
        <v>0.80432924833630315</v>
      </c>
      <c r="M14" s="351"/>
    </row>
    <row r="15" spans="1:13" ht="13.95" customHeight="1" x14ac:dyDescent="0.25">
      <c r="A15" s="309" t="s">
        <v>81</v>
      </c>
      <c r="B15" s="310" t="s">
        <v>91</v>
      </c>
      <c r="C15" s="311" t="s">
        <v>39</v>
      </c>
      <c r="D15" s="239" t="str">
        <f>'Section B Appendix'!F15</f>
        <v>n/a</v>
      </c>
      <c r="E15" s="239">
        <f>'Section B Appendix'!I15</f>
        <v>0.68552239839368556</v>
      </c>
      <c r="F15" s="239">
        <f>'Section B Appendix'!L15</f>
        <v>0.65911102035259683</v>
      </c>
      <c r="G15" s="239">
        <f>'Section B Appendix'!O15</f>
        <v>0.6478962131837307</v>
      </c>
      <c r="H15" s="239">
        <f>'Section B Appendix'!R15</f>
        <v>0.64416484060224788</v>
      </c>
      <c r="I15" s="239">
        <f>'Section B Appendix'!U15</f>
        <v>0.6390181401308247</v>
      </c>
      <c r="J15" s="239">
        <f>'Section B Appendix'!X15</f>
        <v>0.63640024159452391</v>
      </c>
      <c r="K15" s="239" t="str">
        <f>'Section B Appendix'!AA15</f>
        <v>n/a</v>
      </c>
    </row>
    <row r="16" spans="1:13" ht="13.95" customHeight="1" x14ac:dyDescent="0.25">
      <c r="A16" s="312" t="s">
        <v>81</v>
      </c>
      <c r="B16" s="313" t="s">
        <v>93</v>
      </c>
      <c r="C16" s="314" t="s">
        <v>82</v>
      </c>
      <c r="D16" s="240" t="str">
        <f>'Section B Appendix'!F16</f>
        <v>n/a</v>
      </c>
      <c r="E16" s="240">
        <f>'Section B Appendix'!I16</f>
        <v>0.67831534455430598</v>
      </c>
      <c r="F16" s="240">
        <f>'Section B Appendix'!L16</f>
        <v>0.65145320746301938</v>
      </c>
      <c r="G16" s="240">
        <f>'Section B Appendix'!O16</f>
        <v>0.63929505925811914</v>
      </c>
      <c r="H16" s="240">
        <f>'Section B Appendix'!R16</f>
        <v>0.63529686042897104</v>
      </c>
      <c r="I16" s="240">
        <f>'Section B Appendix'!U16</f>
        <v>0.63093572848413459</v>
      </c>
      <c r="J16" s="240">
        <f>'Section B Appendix'!X16</f>
        <v>0.62786287381473382</v>
      </c>
      <c r="K16" s="240" t="str">
        <f>'Section B Appendix'!AA16</f>
        <v>n/a</v>
      </c>
    </row>
    <row r="17" spans="1:11" ht="13.95" customHeight="1" x14ac:dyDescent="0.25">
      <c r="A17" s="315" t="s">
        <v>81</v>
      </c>
      <c r="B17" s="313" t="s">
        <v>91</v>
      </c>
      <c r="C17" s="316" t="s">
        <v>45</v>
      </c>
      <c r="D17" s="240" t="str">
        <f>'Section B Appendix'!F17</f>
        <v>n/a</v>
      </c>
      <c r="E17" s="240">
        <f>'Section B Appendix'!I17</f>
        <v>0.76549</v>
      </c>
      <c r="F17" s="240">
        <f>'Section B Appendix'!L17</f>
        <v>0.7423263327948304</v>
      </c>
      <c r="G17" s="240">
        <f>'Section B Appendix'!O17</f>
        <v>0.4375</v>
      </c>
      <c r="H17" s="240">
        <f>'Section B Appendix'!R17</f>
        <v>0.25714285714285712</v>
      </c>
      <c r="I17" s="240">
        <f>'Section B Appendix'!U17</f>
        <v>0.23809523809523808</v>
      </c>
      <c r="J17" s="240">
        <f>'Section B Appendix'!X17</f>
        <v>0.26923076923076922</v>
      </c>
      <c r="K17" s="240" t="str">
        <f>'Section B Appendix'!AA17</f>
        <v>n/a</v>
      </c>
    </row>
    <row r="18" spans="1:11" ht="13.95" customHeight="1" thickBot="1" x14ac:dyDescent="0.3">
      <c r="A18" s="317" t="s">
        <v>81</v>
      </c>
      <c r="B18" s="318" t="s">
        <v>91</v>
      </c>
      <c r="C18" s="319" t="s">
        <v>87</v>
      </c>
      <c r="D18" s="24" t="str">
        <f>'Section B Appendix'!F18</f>
        <v>n/a</v>
      </c>
      <c r="E18" s="24" t="str">
        <f>'Section B Appendix'!I18</f>
        <v>n/a</v>
      </c>
      <c r="F18" s="24" t="str">
        <f>'Section B Appendix'!L18</f>
        <v>n/a</v>
      </c>
      <c r="G18" s="24">
        <f>'Section B Appendix'!O18</f>
        <v>0.75207999999999997</v>
      </c>
      <c r="H18" s="24">
        <f>'Section B Appendix'!R18</f>
        <v>0.74678</v>
      </c>
      <c r="I18" s="24">
        <f>'Section B Appendix'!U18</f>
        <v>0.73551</v>
      </c>
      <c r="J18" s="24">
        <f>'Section B Appendix'!X18</f>
        <v>0.74658000000000002</v>
      </c>
      <c r="K18" s="24" t="str">
        <f>'Section B Appendix'!AA18</f>
        <v>n/a</v>
      </c>
    </row>
    <row r="19" spans="1:11" ht="13.95" customHeight="1" thickBot="1" x14ac:dyDescent="0.3">
      <c r="A19" s="320">
        <v>4</v>
      </c>
      <c r="B19" s="321" t="s">
        <v>89</v>
      </c>
      <c r="C19" s="322" t="s">
        <v>44</v>
      </c>
      <c r="D19" s="241" t="str">
        <f>'[1]Section B Appendix'!F19</f>
        <v>n/a</v>
      </c>
      <c r="E19" s="242" t="str">
        <f>'[1]Section B Appendix'!I19</f>
        <v>n/a</v>
      </c>
      <c r="F19" s="241" t="str">
        <f>'[1]Section B Appendix'!L19</f>
        <v>n/a</v>
      </c>
      <c r="G19" s="242">
        <f>'Section B Appendix'!O19</f>
        <v>0.55721393034825872</v>
      </c>
      <c r="H19" s="242">
        <f>'Section B Appendix'!R19</f>
        <v>0.36699999999999999</v>
      </c>
      <c r="I19" s="242">
        <f>'Section B Appendix'!U19</f>
        <v>0.50297029702970297</v>
      </c>
      <c r="J19" s="242">
        <f>'Section B Appendix'!X19</f>
        <v>0.51027027027027028</v>
      </c>
      <c r="K19" s="242">
        <f>'Section B Appendix'!AA19</f>
        <v>0.39523809523809522</v>
      </c>
    </row>
    <row r="20" spans="1:11" ht="13.95" customHeight="1" x14ac:dyDescent="0.25">
      <c r="A20" s="303">
        <v>5</v>
      </c>
      <c r="B20" s="295" t="s">
        <v>15</v>
      </c>
      <c r="C20" s="306" t="s">
        <v>39</v>
      </c>
      <c r="D20" s="25">
        <f>'Section B Appendix'!F20</f>
        <v>0.64734962922274097</v>
      </c>
      <c r="E20" s="25">
        <f>'Section B Appendix'!I20</f>
        <v>0.66448979591836732</v>
      </c>
      <c r="F20" s="176">
        <f>'Section B Appendix'!L20</f>
        <v>0.6495726495726496</v>
      </c>
      <c r="G20" s="25">
        <f>'Section B Appendix'!O20</f>
        <v>0.64452473596442472</v>
      </c>
      <c r="H20" s="176">
        <f>'Section B Appendix'!R20</f>
        <v>0.6234829240756421</v>
      </c>
      <c r="I20" s="25">
        <f>'Section B Appendix'!U20</f>
        <v>0.62400424853956449</v>
      </c>
      <c r="J20" s="176">
        <f>'Section B Appendix'!X20</f>
        <v>0.65474426807760144</v>
      </c>
      <c r="K20" s="25">
        <f>'Section B Appendix'!AA20</f>
        <v>0.66896734802229896</v>
      </c>
    </row>
    <row r="21" spans="1:11" ht="13.95" customHeight="1" x14ac:dyDescent="0.25">
      <c r="A21" s="277">
        <v>5</v>
      </c>
      <c r="B21" s="265" t="s">
        <v>15</v>
      </c>
      <c r="C21" s="335" t="s">
        <v>84</v>
      </c>
      <c r="D21" s="23">
        <f>'Section B Appendix'!F21</f>
        <v>0.64038231780167265</v>
      </c>
      <c r="E21" s="23">
        <f>'Section B Appendix'!I21</f>
        <v>0.65905044510385757</v>
      </c>
      <c r="F21" s="177">
        <f>'Section B Appendix'!L21</f>
        <v>0.64934687953555881</v>
      </c>
      <c r="G21" s="23">
        <f>'Section B Appendix'!O21</f>
        <v>0.64905314599877828</v>
      </c>
      <c r="H21" s="177">
        <f>'Section B Appendix'!R21</f>
        <v>0.62496128832455866</v>
      </c>
      <c r="I21" s="23">
        <f>'Section B Appendix'!U21</f>
        <v>0.62236347876336318</v>
      </c>
      <c r="J21" s="177">
        <f>'Section B Appendix'!X21</f>
        <v>0.65469554787271578</v>
      </c>
      <c r="K21" s="23">
        <f>'Section B Appendix'!AA21</f>
        <v>0.66618075801749266</v>
      </c>
    </row>
    <row r="22" spans="1:11" ht="13.95" customHeight="1" x14ac:dyDescent="0.25">
      <c r="A22" s="274">
        <v>5</v>
      </c>
      <c r="B22" s="297" t="s">
        <v>15</v>
      </c>
      <c r="C22" s="307" t="s">
        <v>45</v>
      </c>
      <c r="D22" s="23">
        <f>'Section B Appendix'!F22</f>
        <v>0.726962457337884</v>
      </c>
      <c r="E22" s="23">
        <f>'Section B Appendix'!I22</f>
        <v>0.72459016393442621</v>
      </c>
      <c r="F22" s="177">
        <f>'Section B Appendix'!L22</f>
        <v>0.65217391304347827</v>
      </c>
      <c r="G22" s="23">
        <f>'Section B Appendix'!O22</f>
        <v>0.90909090909090906</v>
      </c>
      <c r="H22" s="177">
        <f>'Section B Appendix'!R22</f>
        <v>1</v>
      </c>
      <c r="I22" s="23">
        <f>'Section B Appendix'!U22</f>
        <v>1</v>
      </c>
      <c r="J22" s="177">
        <f>'Section B Appendix'!X22</f>
        <v>0</v>
      </c>
      <c r="K22" s="23">
        <f>'Section B Appendix'!AA22</f>
        <v>1</v>
      </c>
    </row>
    <row r="23" spans="1:11" ht="13.95" customHeight="1" thickBot="1" x14ac:dyDescent="0.3">
      <c r="A23" s="300">
        <v>5</v>
      </c>
      <c r="B23" s="301" t="s">
        <v>15</v>
      </c>
      <c r="C23" s="308" t="s">
        <v>88</v>
      </c>
      <c r="D23" s="24" t="str">
        <f>'Section B Appendix'!F23</f>
        <v>n/a</v>
      </c>
      <c r="E23" s="24" t="str">
        <f>'Section B Appendix'!I23</f>
        <v>n/a</v>
      </c>
      <c r="F23" s="178" t="str">
        <f>'Section B Appendix'!L23</f>
        <v>n/a</v>
      </c>
      <c r="G23" s="24">
        <f>'Section B Appendix'!O23</f>
        <v>0.58785942492012777</v>
      </c>
      <c r="H23" s="178">
        <f>'Section B Appendix'!R23</f>
        <v>0.59934853420195444</v>
      </c>
      <c r="I23" s="24">
        <f>'Section B Appendix'!U23</f>
        <v>0.64026402640264024</v>
      </c>
      <c r="J23" s="178">
        <f>'Section B Appendix'!X23</f>
        <v>0.65107913669064743</v>
      </c>
      <c r="K23" s="24">
        <f>'Section B Appendix'!AA23</f>
        <v>0.66784452296819785</v>
      </c>
    </row>
    <row r="24" spans="1:11" ht="13.95" customHeight="1" thickBot="1" x14ac:dyDescent="0.3">
      <c r="A24" s="323">
        <v>6</v>
      </c>
      <c r="B24" s="324" t="s">
        <v>90</v>
      </c>
      <c r="C24" s="308" t="s">
        <v>44</v>
      </c>
      <c r="D24" s="175" t="str">
        <f>'Section B Appendix'!F24</f>
        <v>n/a</v>
      </c>
      <c r="E24" s="24" t="str">
        <f>'Section B Appendix'!I24</f>
        <v>n/a</v>
      </c>
      <c r="F24" s="178" t="str">
        <f>'Section B Appendix'!L24</f>
        <v>n/a</v>
      </c>
      <c r="G24" s="24">
        <f>'Section B Appendix'!O24</f>
        <v>0.33575581395348836</v>
      </c>
      <c r="H24" s="178">
        <f>'Section B Appendix'!R24</f>
        <v>0.374</v>
      </c>
      <c r="I24" s="24">
        <f>'Section B Appendix'!U24</f>
        <v>0.45487804878048782</v>
      </c>
      <c r="J24" s="178">
        <f>'Section B Appendix'!X24</f>
        <v>0.31518324607329845</v>
      </c>
      <c r="K24" s="24">
        <f>'Section B Appendix'!AA24</f>
        <v>0.30769230769230771</v>
      </c>
    </row>
    <row r="25" spans="1:11" ht="13.95" customHeight="1" x14ac:dyDescent="0.25">
      <c r="A25" s="303">
        <v>8</v>
      </c>
      <c r="B25" s="304" t="s">
        <v>16</v>
      </c>
      <c r="C25" s="306" t="s">
        <v>39</v>
      </c>
      <c r="D25" s="173">
        <f>'Section B Appendix'!F25</f>
        <v>0.78400000000000003</v>
      </c>
      <c r="E25" s="25">
        <f>'Section B Appendix'!I25</f>
        <v>0.79200000000000004</v>
      </c>
      <c r="F25" s="176">
        <f>'Section B Appendix'!L25</f>
        <v>0.76100000000000001</v>
      </c>
      <c r="G25" s="25">
        <f>'Section B Appendix'!O25</f>
        <v>0.78603945371775419</v>
      </c>
      <c r="H25" s="176">
        <f>'Section B Appendix'!R25</f>
        <v>0.82848837209302328</v>
      </c>
      <c r="I25" s="25">
        <f>'Section B Appendix'!U25</f>
        <v>0.90769230769230769</v>
      </c>
      <c r="J25" s="176">
        <f>'Section B Appendix'!X25</f>
        <v>0.93481481481481477</v>
      </c>
      <c r="K25" s="25">
        <f>'Section B Appendix'!AA25</f>
        <v>0.94405594405594406</v>
      </c>
    </row>
    <row r="26" spans="1:11" ht="13.95" customHeight="1" x14ac:dyDescent="0.25">
      <c r="A26" s="303">
        <v>8</v>
      </c>
      <c r="B26" s="304" t="s">
        <v>16</v>
      </c>
      <c r="C26" s="335" t="s">
        <v>84</v>
      </c>
      <c r="D26" s="174">
        <f>'Section B Appendix'!F26</f>
        <v>0.78200000000000003</v>
      </c>
      <c r="E26" s="23">
        <f>'Section B Appendix'!I26</f>
        <v>0.78900000000000003</v>
      </c>
      <c r="F26" s="177">
        <f>'Section B Appendix'!L26</f>
        <v>0.75800000000000001</v>
      </c>
      <c r="G26" s="23">
        <f>'Section B Appendix'!O26</f>
        <v>0.78664495114006516</v>
      </c>
      <c r="H26" s="177">
        <f>'Section B Appendix'!R26</f>
        <v>0.82792207792207795</v>
      </c>
      <c r="I26" s="23">
        <f>'Section B Appendix'!U26</f>
        <v>0.89980353634577603</v>
      </c>
      <c r="J26" s="177">
        <f>'Section B Appendix'!X26</f>
        <v>0.94195688225538976</v>
      </c>
      <c r="K26" s="23">
        <f>'Section B Appendix'!AA26</f>
        <v>0.94399999999999995</v>
      </c>
    </row>
    <row r="27" spans="1:11" ht="13.95" customHeight="1" x14ac:dyDescent="0.25">
      <c r="A27" s="303">
        <v>8</v>
      </c>
      <c r="B27" s="297" t="s">
        <v>16</v>
      </c>
      <c r="C27" s="307" t="s">
        <v>45</v>
      </c>
      <c r="D27" s="174">
        <f>'Section B Appendix'!F27</f>
        <v>0.81799999999999995</v>
      </c>
      <c r="E27" s="23">
        <f>'Section B Appendix'!I27</f>
        <v>0.83099999999999996</v>
      </c>
      <c r="F27" s="177">
        <f>'Section B Appendix'!L27</f>
        <v>0.81100000000000005</v>
      </c>
      <c r="G27" s="23">
        <f>'Section B Appendix'!O27</f>
        <v>0.8571428571428571</v>
      </c>
      <c r="H27" s="177">
        <f>'Section B Appendix'!R27</f>
        <v>0.33333333333333331</v>
      </c>
      <c r="I27" s="23">
        <f>'Section B Appendix'!U27</f>
        <v>1</v>
      </c>
      <c r="J27" s="177">
        <f>'Section B Appendix'!X27</f>
        <v>1</v>
      </c>
      <c r="K27" s="23">
        <f>'Section B Appendix'!AA27</f>
        <v>1</v>
      </c>
    </row>
    <row r="28" spans="1:11" ht="13.95" customHeight="1" thickBot="1" x14ac:dyDescent="0.3">
      <c r="A28" s="300">
        <v>8</v>
      </c>
      <c r="B28" s="301" t="s">
        <v>16</v>
      </c>
      <c r="C28" s="308" t="s">
        <v>44</v>
      </c>
      <c r="D28" s="175" t="str">
        <f>'Section B Appendix'!F28</f>
        <v>n/a</v>
      </c>
      <c r="E28" s="24" t="str">
        <f>'Section B Appendix'!I28</f>
        <v>n/a</v>
      </c>
      <c r="F28" s="178" t="str">
        <f>'Section B Appendix'!L28</f>
        <v>n/a</v>
      </c>
      <c r="G28" s="24">
        <f>'Section B Appendix'!O28</f>
        <v>0.76315789473684215</v>
      </c>
      <c r="H28" s="178">
        <f>'Section B Appendix'!R28</f>
        <v>0.85507246376811596</v>
      </c>
      <c r="I28" s="24">
        <f>'Section B Appendix'!U28</f>
        <v>0.95890410958904104</v>
      </c>
      <c r="J28" s="178">
        <f>'Section B Appendix'!X28</f>
        <v>0.86486486486486491</v>
      </c>
      <c r="K28" s="24">
        <f>'Section B Appendix'!AA28</f>
        <v>0.9375</v>
      </c>
    </row>
    <row r="29" spans="1:11" x14ac:dyDescent="0.25">
      <c r="A29" s="7" t="s">
        <v>80</v>
      </c>
    </row>
    <row r="30" spans="1:11" x14ac:dyDescent="0.25">
      <c r="A30" s="2" t="s">
        <v>40</v>
      </c>
    </row>
    <row r="31" spans="1:11" x14ac:dyDescent="0.25">
      <c r="A31" s="2" t="s">
        <v>94</v>
      </c>
    </row>
    <row r="32" spans="1:11" s="326" customFormat="1" x14ac:dyDescent="0.25">
      <c r="A32" s="325" t="s">
        <v>95</v>
      </c>
    </row>
    <row r="33" spans="1:3" x14ac:dyDescent="0.25">
      <c r="A33" s="2" t="s">
        <v>41</v>
      </c>
    </row>
    <row r="34" spans="1:3" x14ac:dyDescent="0.25">
      <c r="C34" s="2"/>
    </row>
  </sheetData>
  <mergeCells count="1">
    <mergeCell ref="A1:J1"/>
  </mergeCells>
  <printOptions horizontalCentered="1"/>
  <pageMargins left="0.25" right="0.25" top="0.75" bottom="0.75" header="0.3" footer="0.3"/>
  <pageSetup scale="75" orientation="landscape" horizontalDpi="300" verticalDpi="300" r:id="rId1"/>
  <headerFooter alignWithMargins="0">
    <oddHeader>&amp;C&amp;8Texas Department of Family and Protective Services</oddHeader>
    <oddFooter>&amp;L&amp;8Data Source:  IMPACT Data Warehouse&amp;C&amp;8&amp;P of &amp;N&amp;R&amp;8Data and Decision Support
FY12 - FY18 Data as of November 7th Following End of Each Fiscal Year
FY19 Data as of 12/07/2018 and 01/07/2019
Log 92272 (dD)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G72" sqref="G72"/>
    </sheetView>
  </sheetViews>
  <sheetFormatPr defaultColWidth="9.109375" defaultRowHeight="11.4" x14ac:dyDescent="0.2"/>
  <cols>
    <col min="1" max="1" width="15.33203125" style="354" customWidth="1"/>
    <col min="2" max="2" width="24.33203125" style="354" customWidth="1"/>
    <col min="3" max="3" width="12.44140625" style="354" bestFit="1" customWidth="1"/>
    <col min="4" max="4" width="13.44140625" style="354" bestFit="1" customWidth="1"/>
    <col min="5" max="5" width="12.44140625" style="354" bestFit="1" customWidth="1"/>
    <col min="6" max="6" width="14.88671875" style="354" customWidth="1"/>
    <col min="7" max="7" width="16.5546875" style="354" customWidth="1"/>
    <col min="8" max="8" width="12.6640625" style="354" bestFit="1" customWidth="1"/>
    <col min="9" max="9" width="10.88671875" style="354" bestFit="1" customWidth="1"/>
    <col min="10" max="10" width="12.44140625" style="354" bestFit="1" customWidth="1"/>
    <col min="11" max="11" width="31.6640625" style="354" bestFit="1" customWidth="1"/>
    <col min="12" max="12" width="14.109375" style="354" bestFit="1" customWidth="1"/>
    <col min="13" max="16384" width="9.109375" style="354"/>
  </cols>
  <sheetData>
    <row r="1" spans="1:8" ht="5.25" customHeight="1" x14ac:dyDescent="0.2"/>
    <row r="2" spans="1:8" ht="13.8" x14ac:dyDescent="0.25">
      <c r="A2" s="355" t="s">
        <v>150</v>
      </c>
    </row>
    <row r="3" spans="1:8" ht="6.75" customHeight="1" x14ac:dyDescent="0.2"/>
    <row r="4" spans="1:8" ht="13.8" x14ac:dyDescent="0.25">
      <c r="A4" s="356" t="s">
        <v>96</v>
      </c>
    </row>
    <row r="5" spans="1:8" ht="6.75" customHeight="1" x14ac:dyDescent="0.2"/>
    <row r="6" spans="1:8" ht="24" x14ac:dyDescent="0.2">
      <c r="A6" s="430"/>
      <c r="B6" s="432" t="s">
        <v>97</v>
      </c>
      <c r="C6" s="357" t="s">
        <v>98</v>
      </c>
    </row>
    <row r="7" spans="1:8" ht="12" x14ac:dyDescent="0.2">
      <c r="A7" s="431"/>
      <c r="B7" s="433"/>
      <c r="C7" s="358" t="s">
        <v>99</v>
      </c>
    </row>
    <row r="8" spans="1:8" ht="24" x14ac:dyDescent="0.2">
      <c r="A8" s="359" t="s">
        <v>100</v>
      </c>
      <c r="B8" s="360" t="s">
        <v>101</v>
      </c>
      <c r="C8" s="361">
        <f>42901786+2178729</f>
        <v>45080515</v>
      </c>
      <c r="D8" s="362"/>
      <c r="E8" s="363"/>
      <c r="F8" s="362"/>
    </row>
    <row r="9" spans="1:8" ht="13.5" customHeight="1" x14ac:dyDescent="0.2">
      <c r="A9" s="434" t="s">
        <v>102</v>
      </c>
      <c r="B9" s="360" t="s">
        <v>103</v>
      </c>
      <c r="C9" s="364">
        <v>1339258</v>
      </c>
      <c r="D9" s="362"/>
      <c r="E9" s="362"/>
      <c r="F9" s="362"/>
      <c r="G9" s="365"/>
      <c r="H9" s="365"/>
    </row>
    <row r="10" spans="1:8" ht="24.6" x14ac:dyDescent="0.2">
      <c r="A10" s="435"/>
      <c r="B10" s="360" t="s">
        <v>104</v>
      </c>
      <c r="C10" s="364">
        <v>1493250</v>
      </c>
      <c r="D10" s="362"/>
      <c r="E10" s="362"/>
      <c r="F10" s="362"/>
      <c r="G10" s="366"/>
      <c r="H10" s="366"/>
    </row>
    <row r="11" spans="1:8" ht="30.75" customHeight="1" x14ac:dyDescent="0.2">
      <c r="A11" s="435"/>
      <c r="B11" s="360" t="s">
        <v>105</v>
      </c>
      <c r="C11" s="364">
        <v>94515.24</v>
      </c>
      <c r="D11" s="362"/>
      <c r="E11" s="362"/>
      <c r="F11" s="362"/>
      <c r="G11" s="365"/>
      <c r="H11" s="365"/>
    </row>
    <row r="12" spans="1:8" ht="36" x14ac:dyDescent="0.2">
      <c r="A12" s="436"/>
      <c r="B12" s="360" t="s">
        <v>106</v>
      </c>
      <c r="C12" s="367" t="s">
        <v>107</v>
      </c>
      <c r="D12" s="362"/>
      <c r="E12" s="362"/>
      <c r="F12" s="362"/>
      <c r="G12" s="365"/>
      <c r="H12" s="365"/>
    </row>
    <row r="13" spans="1:8" ht="13.2" x14ac:dyDescent="0.2">
      <c r="A13" s="357" t="s">
        <v>108</v>
      </c>
      <c r="B13" s="360" t="s">
        <v>109</v>
      </c>
      <c r="C13" s="364">
        <v>0</v>
      </c>
      <c r="D13" s="362"/>
      <c r="E13" s="362"/>
      <c r="F13" s="362"/>
    </row>
    <row r="14" spans="1:8" ht="24" x14ac:dyDescent="0.2">
      <c r="A14" s="357" t="s">
        <v>110</v>
      </c>
      <c r="B14" s="360" t="s">
        <v>111</v>
      </c>
      <c r="C14" s="364">
        <v>188547</v>
      </c>
      <c r="D14" s="362"/>
      <c r="E14" s="362"/>
      <c r="F14" s="362"/>
      <c r="G14" s="368"/>
    </row>
    <row r="15" spans="1:8" ht="13.2" customHeight="1" x14ac:dyDescent="0.2">
      <c r="A15" s="434" t="s">
        <v>112</v>
      </c>
      <c r="B15" s="360" t="s">
        <v>113</v>
      </c>
      <c r="C15" s="364">
        <v>468183</v>
      </c>
      <c r="D15" s="362"/>
      <c r="E15" s="362"/>
      <c r="F15" s="362"/>
      <c r="G15" s="362"/>
    </row>
    <row r="16" spans="1:8" ht="13.2" x14ac:dyDescent="0.2">
      <c r="A16" s="436"/>
      <c r="B16" s="360" t="s">
        <v>114</v>
      </c>
      <c r="C16" s="364">
        <v>1837182</v>
      </c>
      <c r="D16" s="362"/>
      <c r="E16" s="362"/>
      <c r="F16" s="362"/>
      <c r="G16" s="362"/>
      <c r="H16" s="362"/>
    </row>
    <row r="17" spans="1:9" ht="12" x14ac:dyDescent="0.2">
      <c r="A17" s="357" t="s">
        <v>115</v>
      </c>
      <c r="B17" s="369"/>
      <c r="C17" s="370">
        <f>SUM(C8:C16)</f>
        <v>50501450.240000002</v>
      </c>
      <c r="D17" s="371"/>
      <c r="E17" s="362"/>
      <c r="F17" s="362"/>
      <c r="G17" s="372"/>
    </row>
    <row r="18" spans="1:9" s="373" customFormat="1" ht="8.25" customHeight="1" x14ac:dyDescent="0.2">
      <c r="A18" s="354"/>
      <c r="B18" s="354"/>
      <c r="C18" s="354"/>
      <c r="D18" s="354"/>
      <c r="E18" s="354"/>
      <c r="F18" s="354"/>
      <c r="G18" s="354"/>
      <c r="H18" s="354"/>
    </row>
    <row r="19" spans="1:9" ht="24.75" customHeight="1" x14ac:dyDescent="0.2">
      <c r="A19" s="437" t="s">
        <v>116</v>
      </c>
      <c r="B19" s="438"/>
      <c r="C19" s="438"/>
      <c r="D19" s="438"/>
      <c r="E19" s="439"/>
      <c r="I19" s="374"/>
    </row>
    <row r="20" spans="1:9" x14ac:dyDescent="0.2">
      <c r="A20" s="427" t="s">
        <v>117</v>
      </c>
      <c r="B20" s="428"/>
      <c r="C20" s="428"/>
      <c r="D20" s="428"/>
      <c r="E20" s="429"/>
      <c r="I20" s="374"/>
    </row>
    <row r="21" spans="1:9" ht="12" customHeight="1" x14ac:dyDescent="0.2">
      <c r="A21" s="427" t="s">
        <v>118</v>
      </c>
      <c r="B21" s="428"/>
      <c r="C21" s="428"/>
      <c r="D21" s="428"/>
      <c r="E21" s="429"/>
      <c r="I21" s="374"/>
    </row>
    <row r="22" spans="1:9" ht="14.25" customHeight="1" x14ac:dyDescent="0.2">
      <c r="A22" s="427" t="s">
        <v>119</v>
      </c>
      <c r="B22" s="428"/>
      <c r="C22" s="428"/>
      <c r="D22" s="428"/>
      <c r="E22" s="429"/>
      <c r="I22" s="374"/>
    </row>
    <row r="23" spans="1:9" ht="13.5" customHeight="1" x14ac:dyDescent="0.2">
      <c r="A23" s="427" t="s">
        <v>120</v>
      </c>
      <c r="B23" s="428"/>
      <c r="C23" s="428"/>
      <c r="D23" s="428"/>
      <c r="E23" s="429"/>
      <c r="I23" s="374"/>
    </row>
    <row r="24" spans="1:9" x14ac:dyDescent="0.2">
      <c r="A24" s="427" t="s">
        <v>121</v>
      </c>
      <c r="B24" s="428"/>
      <c r="C24" s="428"/>
      <c r="D24" s="428"/>
      <c r="E24" s="429"/>
      <c r="I24" s="374"/>
    </row>
    <row r="25" spans="1:9" ht="16.5" customHeight="1" x14ac:dyDescent="0.2">
      <c r="A25" s="427" t="s">
        <v>122</v>
      </c>
      <c r="B25" s="428"/>
      <c r="C25" s="428"/>
      <c r="D25" s="428"/>
      <c r="E25" s="429"/>
      <c r="I25" s="374"/>
    </row>
    <row r="26" spans="1:9" ht="15" customHeight="1" x14ac:dyDescent="0.2">
      <c r="A26" s="427" t="s">
        <v>123</v>
      </c>
      <c r="B26" s="428"/>
      <c r="C26" s="428"/>
      <c r="D26" s="428"/>
      <c r="E26" s="429"/>
      <c r="I26" s="374"/>
    </row>
    <row r="27" spans="1:9" x14ac:dyDescent="0.2">
      <c r="A27" s="440" t="s">
        <v>124</v>
      </c>
      <c r="B27" s="441"/>
      <c r="C27" s="441"/>
      <c r="D27" s="441"/>
      <c r="E27" s="442"/>
      <c r="I27" s="374"/>
    </row>
    <row r="28" spans="1:9" x14ac:dyDescent="0.2">
      <c r="I28" s="374"/>
    </row>
    <row r="29" spans="1:9" ht="13.8" x14ac:dyDescent="0.25">
      <c r="A29" s="355" t="s">
        <v>125</v>
      </c>
      <c r="I29" s="374"/>
    </row>
    <row r="30" spans="1:9" ht="6" customHeight="1" x14ac:dyDescent="0.2">
      <c r="I30" s="374"/>
    </row>
    <row r="31" spans="1:9" ht="13.8" x14ac:dyDescent="0.25">
      <c r="A31" s="356" t="s">
        <v>126</v>
      </c>
      <c r="I31" s="374"/>
    </row>
    <row r="32" spans="1:9" ht="7.5" customHeight="1" x14ac:dyDescent="0.2">
      <c r="I32" s="374"/>
    </row>
    <row r="33" spans="1:11" ht="24" x14ac:dyDescent="0.2">
      <c r="A33" s="430"/>
      <c r="B33" s="432" t="s">
        <v>97</v>
      </c>
      <c r="C33" s="375" t="s">
        <v>98</v>
      </c>
      <c r="D33" s="375" t="s">
        <v>127</v>
      </c>
      <c r="E33" s="358" t="s">
        <v>115</v>
      </c>
      <c r="H33" s="376"/>
    </row>
    <row r="34" spans="1:11" ht="12" x14ac:dyDescent="0.2">
      <c r="A34" s="431"/>
      <c r="B34" s="433"/>
      <c r="C34" s="358" t="s">
        <v>99</v>
      </c>
      <c r="D34" s="358" t="s">
        <v>99</v>
      </c>
      <c r="E34" s="358" t="s">
        <v>99</v>
      </c>
    </row>
    <row r="35" spans="1:11" ht="24" x14ac:dyDescent="0.2">
      <c r="A35" s="359" t="s">
        <v>100</v>
      </c>
      <c r="B35" s="360" t="s">
        <v>101</v>
      </c>
      <c r="C35" s="377">
        <v>45627586</v>
      </c>
      <c r="D35" s="364">
        <v>0</v>
      </c>
      <c r="E35" s="364">
        <f>C35+D35</f>
        <v>45627586</v>
      </c>
      <c r="F35" s="362"/>
      <c r="G35" s="362"/>
      <c r="H35" s="378"/>
    </row>
    <row r="36" spans="1:11" ht="13.2" x14ac:dyDescent="0.2">
      <c r="A36" s="434" t="s">
        <v>102</v>
      </c>
      <c r="B36" s="360" t="s">
        <v>103</v>
      </c>
      <c r="C36" s="379">
        <v>1283844.05</v>
      </c>
      <c r="D36" s="364">
        <v>0</v>
      </c>
      <c r="E36" s="364">
        <f t="shared" ref="E36:E40" si="0">C36+D36</f>
        <v>1283844.05</v>
      </c>
      <c r="F36" s="362"/>
      <c r="G36" s="362"/>
      <c r="H36" s="362"/>
    </row>
    <row r="37" spans="1:11" ht="24.6" x14ac:dyDescent="0.2">
      <c r="A37" s="435"/>
      <c r="B37" s="360" t="s">
        <v>104</v>
      </c>
      <c r="C37" s="379">
        <v>1690000</v>
      </c>
      <c r="D37" s="364">
        <v>0</v>
      </c>
      <c r="E37" s="364">
        <f t="shared" si="0"/>
        <v>1690000</v>
      </c>
      <c r="F37" s="362"/>
      <c r="G37" s="362"/>
      <c r="H37" s="362"/>
    </row>
    <row r="38" spans="1:11" ht="30.75" customHeight="1" x14ac:dyDescent="0.2">
      <c r="A38" s="435"/>
      <c r="B38" s="360" t="s">
        <v>105</v>
      </c>
      <c r="C38" s="379">
        <v>120736</v>
      </c>
      <c r="D38" s="364">
        <v>0</v>
      </c>
      <c r="E38" s="364">
        <f t="shared" si="0"/>
        <v>120736</v>
      </c>
      <c r="F38" s="362"/>
      <c r="G38" s="362"/>
      <c r="H38" s="362"/>
    </row>
    <row r="39" spans="1:11" ht="36" x14ac:dyDescent="0.2">
      <c r="A39" s="436"/>
      <c r="B39" s="360" t="s">
        <v>106</v>
      </c>
      <c r="C39" s="379" t="s">
        <v>128</v>
      </c>
      <c r="D39" s="364">
        <v>0</v>
      </c>
      <c r="E39" s="364">
        <f t="shared" si="0"/>
        <v>125426</v>
      </c>
      <c r="F39" s="362"/>
      <c r="G39" s="362"/>
      <c r="H39" s="362"/>
    </row>
    <row r="40" spans="1:11" ht="13.2" x14ac:dyDescent="0.2">
      <c r="A40" s="357" t="s">
        <v>108</v>
      </c>
      <c r="B40" s="360" t="s">
        <v>109</v>
      </c>
      <c r="C40" s="379">
        <v>0</v>
      </c>
      <c r="D40" s="364">
        <v>997000</v>
      </c>
      <c r="E40" s="364">
        <f t="shared" si="0"/>
        <v>997000</v>
      </c>
      <c r="F40" s="362"/>
      <c r="G40" s="362"/>
      <c r="H40" s="362"/>
    </row>
    <row r="41" spans="1:11" ht="24.6" x14ac:dyDescent="0.2">
      <c r="A41" s="357" t="s">
        <v>110</v>
      </c>
      <c r="B41" s="360" t="s">
        <v>129</v>
      </c>
      <c r="C41" s="380"/>
      <c r="D41" s="381"/>
      <c r="E41" s="382">
        <v>393000</v>
      </c>
      <c r="F41" s="362"/>
      <c r="G41" s="362"/>
      <c r="H41" s="362"/>
    </row>
    <row r="42" spans="1:11" ht="13.2" x14ac:dyDescent="0.2">
      <c r="A42" s="434" t="s">
        <v>112</v>
      </c>
      <c r="B42" s="360" t="s">
        <v>113</v>
      </c>
      <c r="C42" s="383"/>
      <c r="D42" s="384"/>
      <c r="E42" s="385">
        <v>583569</v>
      </c>
      <c r="F42" s="362"/>
      <c r="G42" s="362"/>
      <c r="H42" s="362"/>
    </row>
    <row r="43" spans="1:11" ht="13.2" x14ac:dyDescent="0.2">
      <c r="A43" s="436"/>
      <c r="B43" s="360" t="s">
        <v>114</v>
      </c>
      <c r="C43" s="379">
        <v>2811360</v>
      </c>
      <c r="D43" s="364">
        <v>0</v>
      </c>
      <c r="E43" s="364">
        <f t="shared" ref="E43" si="1">C43+D43</f>
        <v>2811360</v>
      </c>
      <c r="F43" s="362"/>
      <c r="G43" s="362"/>
      <c r="H43" s="362"/>
    </row>
    <row r="44" spans="1:11" ht="12" x14ac:dyDescent="0.2">
      <c r="A44" s="357" t="s">
        <v>115</v>
      </c>
      <c r="B44" s="369"/>
      <c r="C44" s="386">
        <f>SUM(C35:C43)</f>
        <v>51533526.049999997</v>
      </c>
      <c r="D44" s="370">
        <f>SUM(D35:D43)</f>
        <v>997000</v>
      </c>
      <c r="E44" s="370">
        <f>SUM(E35:E43)</f>
        <v>53632521.049999997</v>
      </c>
      <c r="F44" s="362"/>
      <c r="G44" s="362"/>
      <c r="H44" s="362"/>
    </row>
    <row r="45" spans="1:11" x14ac:dyDescent="0.2">
      <c r="G45" s="362"/>
      <c r="H45" s="362"/>
      <c r="I45" s="387"/>
      <c r="J45" s="362"/>
      <c r="K45" s="362"/>
    </row>
    <row r="46" spans="1:11" ht="23.25" customHeight="1" x14ac:dyDescent="0.2">
      <c r="A46" s="437" t="s">
        <v>130</v>
      </c>
      <c r="B46" s="438"/>
      <c r="C46" s="438"/>
      <c r="D46" s="438"/>
      <c r="E46" s="438"/>
      <c r="F46" s="439"/>
      <c r="I46" s="387"/>
      <c r="J46" s="362"/>
      <c r="K46" s="362"/>
    </row>
    <row r="47" spans="1:11" x14ac:dyDescent="0.2">
      <c r="A47" s="427" t="s">
        <v>131</v>
      </c>
      <c r="B47" s="428"/>
      <c r="C47" s="428"/>
      <c r="D47" s="428"/>
      <c r="E47" s="428"/>
      <c r="F47" s="429"/>
      <c r="I47" s="387"/>
      <c r="J47" s="362"/>
      <c r="K47" s="362"/>
    </row>
    <row r="48" spans="1:11" x14ac:dyDescent="0.2">
      <c r="A48" s="427" t="s">
        <v>132</v>
      </c>
      <c r="B48" s="428"/>
      <c r="C48" s="428"/>
      <c r="D48" s="428"/>
      <c r="E48" s="428"/>
      <c r="F48" s="429"/>
      <c r="I48" s="387"/>
      <c r="J48" s="362"/>
      <c r="K48" s="362"/>
    </row>
    <row r="49" spans="1:11" x14ac:dyDescent="0.2">
      <c r="A49" s="427" t="s">
        <v>119</v>
      </c>
      <c r="B49" s="428"/>
      <c r="C49" s="428"/>
      <c r="D49" s="428"/>
      <c r="E49" s="428"/>
      <c r="F49" s="429"/>
      <c r="I49" s="387"/>
      <c r="J49" s="362"/>
      <c r="K49" s="362"/>
    </row>
    <row r="50" spans="1:11" x14ac:dyDescent="0.2">
      <c r="A50" s="427" t="s">
        <v>120</v>
      </c>
      <c r="B50" s="428"/>
      <c r="C50" s="428"/>
      <c r="D50" s="428"/>
      <c r="E50" s="428"/>
      <c r="F50" s="429"/>
      <c r="I50" s="387"/>
      <c r="J50" s="362"/>
      <c r="K50" s="362"/>
    </row>
    <row r="51" spans="1:11" ht="12" customHeight="1" x14ac:dyDescent="0.2">
      <c r="A51" s="427" t="s">
        <v>133</v>
      </c>
      <c r="B51" s="428"/>
      <c r="C51" s="428"/>
      <c r="D51" s="428"/>
      <c r="E51" s="428"/>
      <c r="F51" s="429"/>
      <c r="I51" s="387"/>
      <c r="J51" s="362"/>
      <c r="K51" s="362"/>
    </row>
    <row r="52" spans="1:11" ht="12" customHeight="1" x14ac:dyDescent="0.2">
      <c r="A52" s="443" t="s">
        <v>134</v>
      </c>
      <c r="B52" s="444"/>
      <c r="C52" s="444"/>
      <c r="D52" s="444"/>
      <c r="E52" s="444"/>
      <c r="F52" s="445"/>
      <c r="I52" s="387"/>
      <c r="J52" s="362"/>
      <c r="K52" s="362"/>
    </row>
    <row r="53" spans="1:11" ht="10.5" customHeight="1" x14ac:dyDescent="0.2">
      <c r="A53" s="427" t="s">
        <v>123</v>
      </c>
      <c r="B53" s="428"/>
      <c r="C53" s="428"/>
      <c r="D53" s="428"/>
      <c r="E53" s="428"/>
      <c r="F53" s="429"/>
      <c r="I53" s="387"/>
      <c r="J53" s="362"/>
      <c r="K53" s="362"/>
    </row>
    <row r="54" spans="1:11" ht="11.4" customHeight="1" x14ac:dyDescent="0.2">
      <c r="A54" s="440" t="s">
        <v>135</v>
      </c>
      <c r="B54" s="441"/>
      <c r="C54" s="441"/>
      <c r="D54" s="441"/>
      <c r="E54" s="441"/>
      <c r="F54" s="442"/>
      <c r="I54" s="387"/>
      <c r="J54" s="362"/>
      <c r="K54" s="362"/>
    </row>
    <row r="55" spans="1:11" x14ac:dyDescent="0.2">
      <c r="A55" s="388"/>
      <c r="B55" s="388"/>
      <c r="C55" s="388"/>
      <c r="D55" s="388"/>
      <c r="E55" s="388"/>
      <c r="F55" s="389"/>
      <c r="I55" s="387"/>
      <c r="J55" s="362"/>
      <c r="K55" s="362"/>
    </row>
    <row r="56" spans="1:11" ht="13.8" x14ac:dyDescent="0.25">
      <c r="A56" s="355" t="s">
        <v>151</v>
      </c>
      <c r="F56" s="390"/>
    </row>
    <row r="57" spans="1:11" x14ac:dyDescent="0.2">
      <c r="F57" s="390"/>
    </row>
    <row r="58" spans="1:11" ht="13.8" x14ac:dyDescent="0.25">
      <c r="A58" s="356" t="s">
        <v>136</v>
      </c>
    </row>
    <row r="59" spans="1:11" ht="24" x14ac:dyDescent="0.2">
      <c r="A59" s="430"/>
      <c r="B59" s="432" t="s">
        <v>97</v>
      </c>
      <c r="C59" s="375" t="s">
        <v>98</v>
      </c>
      <c r="D59" s="375" t="s">
        <v>127</v>
      </c>
      <c r="E59" s="375" t="s">
        <v>137</v>
      </c>
      <c r="F59" s="358" t="s">
        <v>115</v>
      </c>
    </row>
    <row r="60" spans="1:11" ht="12" x14ac:dyDescent="0.2">
      <c r="A60" s="431"/>
      <c r="B60" s="433"/>
      <c r="C60" s="358" t="s">
        <v>99</v>
      </c>
      <c r="D60" s="358" t="s">
        <v>99</v>
      </c>
      <c r="E60" s="358" t="s">
        <v>99</v>
      </c>
      <c r="F60" s="358" t="s">
        <v>99</v>
      </c>
    </row>
    <row r="61" spans="1:11" ht="24" x14ac:dyDescent="0.2">
      <c r="A61" s="359" t="s">
        <v>100</v>
      </c>
      <c r="B61" s="360" t="s">
        <v>101</v>
      </c>
      <c r="C61" s="379">
        <v>50581509</v>
      </c>
      <c r="D61" s="391" t="s">
        <v>138</v>
      </c>
      <c r="E61" s="391" t="s">
        <v>139</v>
      </c>
      <c r="F61" s="379">
        <f>E61+D61+C61</f>
        <v>86757372</v>
      </c>
      <c r="G61" s="392"/>
    </row>
    <row r="62" spans="1:11" ht="13.2" x14ac:dyDescent="0.2">
      <c r="A62" s="434" t="s">
        <v>102</v>
      </c>
      <c r="B62" s="360" t="s">
        <v>103</v>
      </c>
      <c r="C62" s="364">
        <v>1480017</v>
      </c>
      <c r="D62" s="364">
        <v>0</v>
      </c>
      <c r="E62" s="364">
        <v>0</v>
      </c>
      <c r="F62" s="379">
        <f t="shared" ref="F62:F69" si="2">E62+D62+C62</f>
        <v>1480017</v>
      </c>
      <c r="G62" s="392"/>
      <c r="H62" s="393"/>
    </row>
    <row r="63" spans="1:11" ht="24.6" x14ac:dyDescent="0.2">
      <c r="A63" s="435"/>
      <c r="B63" s="360" t="s">
        <v>104</v>
      </c>
      <c r="C63" s="364">
        <v>1300000</v>
      </c>
      <c r="D63" s="364">
        <v>200000</v>
      </c>
      <c r="E63" s="364">
        <v>350000</v>
      </c>
      <c r="F63" s="379">
        <f t="shared" si="2"/>
        <v>1850000</v>
      </c>
      <c r="G63" s="392"/>
    </row>
    <row r="64" spans="1:11" ht="24.6" x14ac:dyDescent="0.2">
      <c r="A64" s="435"/>
      <c r="B64" s="360" t="s">
        <v>105</v>
      </c>
      <c r="C64" s="364">
        <v>132524</v>
      </c>
      <c r="D64" s="364">
        <v>36278</v>
      </c>
      <c r="E64" s="364">
        <v>130277</v>
      </c>
      <c r="F64" s="379">
        <f t="shared" si="2"/>
        <v>299079</v>
      </c>
      <c r="G64" s="392"/>
      <c r="I64" s="362"/>
    </row>
    <row r="65" spans="1:8" ht="36" x14ac:dyDescent="0.2">
      <c r="A65" s="436"/>
      <c r="B65" s="360" t="s">
        <v>106</v>
      </c>
      <c r="C65" s="367" t="s">
        <v>140</v>
      </c>
      <c r="D65" s="367" t="s">
        <v>141</v>
      </c>
      <c r="E65" s="367" t="s">
        <v>142</v>
      </c>
      <c r="F65" s="379">
        <f t="shared" si="2"/>
        <v>218438</v>
      </c>
      <c r="G65" s="392"/>
      <c r="H65" s="394"/>
    </row>
    <row r="66" spans="1:8" ht="13.2" x14ac:dyDescent="0.2">
      <c r="A66" s="357" t="s">
        <v>108</v>
      </c>
      <c r="B66" s="360" t="s">
        <v>109</v>
      </c>
      <c r="C66" s="364">
        <v>0</v>
      </c>
      <c r="D66" s="364">
        <v>0</v>
      </c>
      <c r="E66" s="364">
        <v>997000</v>
      </c>
      <c r="F66" s="379">
        <f t="shared" si="2"/>
        <v>997000</v>
      </c>
      <c r="G66" s="392"/>
    </row>
    <row r="67" spans="1:8" ht="24.6" x14ac:dyDescent="0.2">
      <c r="A67" s="357" t="s">
        <v>110</v>
      </c>
      <c r="B67" s="360" t="s">
        <v>129</v>
      </c>
      <c r="C67" s="380"/>
      <c r="D67" s="381"/>
      <c r="E67" s="381"/>
      <c r="F67" s="395">
        <v>393000</v>
      </c>
      <c r="G67" s="392"/>
    </row>
    <row r="68" spans="1:8" ht="13.2" x14ac:dyDescent="0.2">
      <c r="A68" s="434" t="s">
        <v>112</v>
      </c>
      <c r="B68" s="360" t="s">
        <v>113</v>
      </c>
      <c r="C68" s="383"/>
      <c r="D68" s="384"/>
      <c r="E68" s="384"/>
      <c r="F68" s="385">
        <v>645984</v>
      </c>
      <c r="G68" s="392"/>
    </row>
    <row r="69" spans="1:8" ht="24" customHeight="1" x14ac:dyDescent="0.2">
      <c r="A69" s="436"/>
      <c r="B69" s="360" t="s">
        <v>114</v>
      </c>
      <c r="C69" s="364">
        <f>1308638*2</f>
        <v>2617276</v>
      </c>
      <c r="D69" s="364">
        <v>1517678</v>
      </c>
      <c r="E69" s="364">
        <v>4638772</v>
      </c>
      <c r="F69" s="379">
        <f t="shared" si="2"/>
        <v>8773726</v>
      </c>
      <c r="G69" s="392"/>
    </row>
    <row r="70" spans="1:8" ht="12" x14ac:dyDescent="0.2">
      <c r="A70" s="357" t="s">
        <v>115</v>
      </c>
      <c r="B70" s="369"/>
      <c r="C70" s="370">
        <f>52881835+1300000+132524+141731+2617276+1480017</f>
        <v>58553383</v>
      </c>
      <c r="D70" s="370">
        <f>13099331+200000+36278+30163+1517678</f>
        <v>14883450</v>
      </c>
      <c r="E70" s="370">
        <f>23076532+350000+130277+42353+997000+4638772</f>
        <v>29234934</v>
      </c>
      <c r="F70" s="370">
        <f t="shared" ref="F70" si="3">SUM(F61:F69)</f>
        <v>101414616</v>
      </c>
      <c r="G70" s="396"/>
    </row>
    <row r="72" spans="1:8" ht="26.4" customHeight="1" x14ac:dyDescent="0.2">
      <c r="A72" s="437" t="s">
        <v>143</v>
      </c>
      <c r="B72" s="438"/>
      <c r="C72" s="438"/>
      <c r="D72" s="438"/>
      <c r="E72" s="438"/>
      <c r="F72" s="439"/>
    </row>
    <row r="73" spans="1:8" ht="35.25" customHeight="1" x14ac:dyDescent="0.2">
      <c r="A73" s="427" t="s">
        <v>144</v>
      </c>
      <c r="B73" s="428"/>
      <c r="C73" s="428"/>
      <c r="D73" s="428"/>
      <c r="E73" s="428"/>
      <c r="F73" s="429"/>
    </row>
    <row r="74" spans="1:8" ht="12" customHeight="1" x14ac:dyDescent="0.2">
      <c r="A74" s="427" t="s">
        <v>145</v>
      </c>
      <c r="B74" s="428"/>
      <c r="C74" s="428"/>
      <c r="D74" s="428"/>
      <c r="E74" s="428"/>
      <c r="F74" s="429"/>
    </row>
    <row r="75" spans="1:8" ht="15.75" customHeight="1" x14ac:dyDescent="0.2">
      <c r="A75" s="427" t="s">
        <v>146</v>
      </c>
      <c r="B75" s="428"/>
      <c r="C75" s="428"/>
      <c r="D75" s="428"/>
      <c r="E75" s="428"/>
      <c r="F75" s="429"/>
    </row>
    <row r="76" spans="1:8" x14ac:dyDescent="0.2">
      <c r="A76" s="446" t="s">
        <v>147</v>
      </c>
      <c r="B76" s="428"/>
      <c r="C76" s="428"/>
      <c r="D76" s="428"/>
      <c r="E76" s="428"/>
      <c r="F76" s="429"/>
    </row>
    <row r="77" spans="1:8" ht="12" customHeight="1" x14ac:dyDescent="0.2">
      <c r="A77" s="427" t="s">
        <v>133</v>
      </c>
      <c r="B77" s="428"/>
      <c r="C77" s="428"/>
      <c r="D77" s="428"/>
      <c r="E77" s="428"/>
      <c r="F77" s="429"/>
    </row>
    <row r="78" spans="1:8" ht="15" customHeight="1" x14ac:dyDescent="0.2">
      <c r="A78" s="443" t="s">
        <v>134</v>
      </c>
      <c r="B78" s="444"/>
      <c r="C78" s="444"/>
      <c r="D78" s="444"/>
      <c r="E78" s="444"/>
      <c r="F78" s="445"/>
    </row>
    <row r="79" spans="1:8" ht="14.25" customHeight="1" x14ac:dyDescent="0.2">
      <c r="A79" s="427" t="s">
        <v>148</v>
      </c>
      <c r="B79" s="428"/>
      <c r="C79" s="428"/>
      <c r="D79" s="428"/>
      <c r="E79" s="428"/>
      <c r="F79" s="429"/>
    </row>
    <row r="80" spans="1:8" ht="12" customHeight="1" x14ac:dyDescent="0.2">
      <c r="A80" s="440" t="s">
        <v>149</v>
      </c>
      <c r="B80" s="441"/>
      <c r="C80" s="441"/>
      <c r="D80" s="441"/>
      <c r="E80" s="441"/>
      <c r="F80" s="442"/>
    </row>
  </sheetData>
  <mergeCells count="39">
    <mergeCell ref="A78:F78"/>
    <mergeCell ref="A79:F79"/>
    <mergeCell ref="A80:F80"/>
    <mergeCell ref="A72:F72"/>
    <mergeCell ref="A73:F73"/>
    <mergeCell ref="A74:F74"/>
    <mergeCell ref="A75:F75"/>
    <mergeCell ref="A76:F76"/>
    <mergeCell ref="A77:F77"/>
    <mergeCell ref="A68:A69"/>
    <mergeCell ref="A47:F47"/>
    <mergeCell ref="A48:F48"/>
    <mergeCell ref="A49:F49"/>
    <mergeCell ref="A50:F50"/>
    <mergeCell ref="A51:F51"/>
    <mergeCell ref="A52:F52"/>
    <mergeCell ref="A53:F53"/>
    <mergeCell ref="A54:F54"/>
    <mergeCell ref="A59:A60"/>
    <mergeCell ref="B59:B60"/>
    <mergeCell ref="A62:A65"/>
    <mergeCell ref="A46:F46"/>
    <mergeCell ref="A21:E21"/>
    <mergeCell ref="A22:E22"/>
    <mergeCell ref="A23:E23"/>
    <mergeCell ref="A24:E24"/>
    <mergeCell ref="A25:E25"/>
    <mergeCell ref="A26:E26"/>
    <mergeCell ref="A27:E27"/>
    <mergeCell ref="A33:A34"/>
    <mergeCell ref="B33:B34"/>
    <mergeCell ref="A36:A39"/>
    <mergeCell ref="A42:A43"/>
    <mergeCell ref="A20:E20"/>
    <mergeCell ref="A6:A7"/>
    <mergeCell ref="B6:B7"/>
    <mergeCell ref="A9:A12"/>
    <mergeCell ref="A15:A16"/>
    <mergeCell ref="A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3"/>
  <sheetViews>
    <sheetView zoomScale="115" zoomScaleNormal="115" workbookViewId="0">
      <pane xSplit="3" ySplit="2" topLeftCell="P12" activePane="bottomRight" state="frozen"/>
      <selection pane="topRight" activeCell="D1" sqref="D1"/>
      <selection pane="bottomLeft" activeCell="A3" sqref="A3"/>
      <selection pane="bottomRight" activeCell="B44" sqref="B44"/>
    </sheetView>
  </sheetViews>
  <sheetFormatPr defaultRowHeight="13.2" x14ac:dyDescent="0.25"/>
  <cols>
    <col min="1" max="1" width="13.109375" style="1" customWidth="1"/>
    <col min="2" max="2" width="48.5546875" customWidth="1"/>
    <col min="3" max="3" width="21.6640625" bestFit="1" customWidth="1"/>
    <col min="4" max="4" width="6.6640625" bestFit="1" customWidth="1"/>
    <col min="5" max="5" width="8.109375" bestFit="1" customWidth="1"/>
    <col min="6" max="6" width="7.44140625" bestFit="1" customWidth="1"/>
    <col min="7" max="7" width="6.6640625" bestFit="1" customWidth="1"/>
    <col min="8" max="8" width="8.109375" bestFit="1" customWidth="1"/>
    <col min="9" max="9" width="5.6640625" bestFit="1" customWidth="1"/>
    <col min="10" max="10" width="6.6640625" bestFit="1" customWidth="1"/>
    <col min="11" max="11" width="8.109375" bestFit="1" customWidth="1"/>
    <col min="12" max="12" width="5.6640625" bestFit="1" customWidth="1"/>
    <col min="13" max="13" width="6.6640625" bestFit="1" customWidth="1"/>
    <col min="14" max="14" width="8.109375" bestFit="1" customWidth="1"/>
    <col min="15" max="15" width="5.6640625" bestFit="1" customWidth="1"/>
    <col min="16" max="16" width="6.6640625" bestFit="1" customWidth="1"/>
    <col min="17" max="17" width="8.109375" bestFit="1" customWidth="1"/>
    <col min="18" max="18" width="6.5546875" customWidth="1"/>
    <col min="19" max="19" width="6.6640625" bestFit="1" customWidth="1"/>
    <col min="20" max="20" width="8.109375" bestFit="1" customWidth="1"/>
    <col min="21" max="21" width="5.6640625" bestFit="1" customWidth="1"/>
    <col min="22" max="22" width="7.88671875" style="4" customWidth="1"/>
    <col min="23" max="23" width="8.109375" style="4" bestFit="1" customWidth="1"/>
    <col min="24" max="24" width="8.109375" style="4" customWidth="1"/>
    <col min="25" max="25" width="7.88671875" style="4" customWidth="1"/>
    <col min="26" max="26" width="8.109375" style="4" bestFit="1" customWidth="1"/>
    <col min="27" max="27" width="8.109375" style="4" customWidth="1"/>
    <col min="28" max="29" width="5.6640625" customWidth="1"/>
    <col min="30" max="30" width="7.33203125" customWidth="1"/>
    <col min="31" max="31" width="6.44140625" customWidth="1"/>
    <col min="32" max="32" width="6.6640625" customWidth="1"/>
    <col min="33" max="33" width="6.44140625" customWidth="1"/>
    <col min="34" max="34" width="5" customWidth="1"/>
    <col min="35" max="35" width="5.6640625" customWidth="1"/>
    <col min="36" max="36" width="6.6640625" customWidth="1"/>
    <col min="37" max="38" width="5.6640625" customWidth="1"/>
    <col min="39" max="39" width="9.5546875" bestFit="1" customWidth="1"/>
    <col min="40" max="41" width="6.6640625" bestFit="1" customWidth="1"/>
    <col min="42" max="42" width="8.109375" bestFit="1" customWidth="1"/>
    <col min="43" max="43" width="5" bestFit="1" customWidth="1"/>
    <col min="44" max="44" width="5.88671875" bestFit="1" customWidth="1"/>
    <col min="45" max="45" width="8.109375" bestFit="1" customWidth="1"/>
    <col min="46" max="46" width="5" customWidth="1"/>
    <col min="47" max="47" width="5.88671875" bestFit="1" customWidth="1"/>
    <col min="48" max="49" width="5" bestFit="1" customWidth="1"/>
    <col min="50" max="50" width="6.5546875" bestFit="1" customWidth="1"/>
    <col min="51" max="51" width="9.5546875" bestFit="1" customWidth="1"/>
    <col min="52" max="52" width="6.44140625" bestFit="1" customWidth="1"/>
    <col min="53" max="53" width="6.5546875" bestFit="1" customWidth="1"/>
    <col min="54" max="54" width="7.33203125" bestFit="1" customWidth="1"/>
    <col min="55" max="55" width="5" bestFit="1" customWidth="1"/>
    <col min="56" max="56" width="6.5546875" bestFit="1" customWidth="1"/>
    <col min="57" max="57" width="7.33203125" bestFit="1" customWidth="1"/>
    <col min="58" max="58" width="5" bestFit="1" customWidth="1"/>
    <col min="59" max="59" width="5.6640625" customWidth="1"/>
    <col min="60" max="61" width="5" bestFit="1" customWidth="1"/>
    <col min="62" max="62" width="6.5546875" bestFit="1" customWidth="1"/>
    <col min="63" max="63" width="9.5546875" style="3" bestFit="1" customWidth="1"/>
    <col min="64" max="64" width="6.44140625" style="3" bestFit="1" customWidth="1"/>
    <col min="65" max="65" width="6.5546875" style="3" bestFit="1" customWidth="1"/>
    <col min="66" max="66" width="7.33203125" style="3" bestFit="1" customWidth="1"/>
    <col min="67" max="67" width="5" style="3" bestFit="1" customWidth="1"/>
    <col min="68" max="68" width="6.5546875" style="3" bestFit="1" customWidth="1"/>
    <col min="69" max="69" width="7.33203125" style="3" bestFit="1" customWidth="1"/>
    <col min="70" max="70" width="5" style="3" bestFit="1" customWidth="1"/>
    <col min="71" max="71" width="5.6640625" style="3" customWidth="1"/>
    <col min="72" max="73" width="5" style="3" bestFit="1" customWidth="1"/>
    <col min="74" max="74" width="6.5546875" style="3" bestFit="1" customWidth="1"/>
  </cols>
  <sheetData>
    <row r="1" spans="1:63" s="4" customFormat="1" ht="15.6" x14ac:dyDescent="0.3">
      <c r="A1" s="106" t="s">
        <v>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2"/>
      <c r="AC1" s="2"/>
      <c r="AD1" s="2"/>
      <c r="AE1" s="2"/>
      <c r="AM1" s="8"/>
      <c r="AY1" s="6"/>
      <c r="BK1" s="6"/>
    </row>
    <row r="2" spans="1:63" s="4" customFormat="1" ht="24" thickBot="1" x14ac:dyDescent="0.3">
      <c r="A2" s="37" t="s">
        <v>12</v>
      </c>
      <c r="B2" s="38" t="s">
        <v>62</v>
      </c>
      <c r="C2" s="38" t="s">
        <v>23</v>
      </c>
      <c r="D2" s="39" t="s">
        <v>24</v>
      </c>
      <c r="E2" s="37" t="s">
        <v>25</v>
      </c>
      <c r="F2" s="38" t="s">
        <v>26</v>
      </c>
      <c r="G2" s="40" t="s">
        <v>27</v>
      </c>
      <c r="H2" s="37" t="s">
        <v>28</v>
      </c>
      <c r="I2" s="41" t="s">
        <v>29</v>
      </c>
      <c r="J2" s="40" t="s">
        <v>30</v>
      </c>
      <c r="K2" s="39" t="s">
        <v>31</v>
      </c>
      <c r="L2" s="41" t="s">
        <v>32</v>
      </c>
      <c r="M2" s="40" t="s">
        <v>33</v>
      </c>
      <c r="N2" s="37" t="s">
        <v>34</v>
      </c>
      <c r="O2" s="41" t="s">
        <v>35</v>
      </c>
      <c r="P2" s="40" t="s">
        <v>36</v>
      </c>
      <c r="Q2" s="37" t="s">
        <v>37</v>
      </c>
      <c r="R2" s="41" t="s">
        <v>38</v>
      </c>
      <c r="S2" s="40" t="s">
        <v>51</v>
      </c>
      <c r="T2" s="37" t="s">
        <v>52</v>
      </c>
      <c r="U2" s="41" t="s">
        <v>50</v>
      </c>
      <c r="V2" s="40" t="s">
        <v>66</v>
      </c>
      <c r="W2" s="37" t="s">
        <v>67</v>
      </c>
      <c r="X2" s="41" t="s">
        <v>68</v>
      </c>
      <c r="Y2" s="40" t="s">
        <v>69</v>
      </c>
      <c r="Z2" s="37" t="s">
        <v>70</v>
      </c>
      <c r="AA2" s="41" t="s">
        <v>72</v>
      </c>
      <c r="AB2" s="2"/>
      <c r="AC2" s="2"/>
      <c r="AD2" s="2"/>
      <c r="AE2" s="2"/>
      <c r="AM2" s="8"/>
      <c r="AY2" s="6"/>
      <c r="BK2" s="6"/>
    </row>
    <row r="3" spans="1:63" s="4" customFormat="1" x14ac:dyDescent="0.25">
      <c r="A3" s="149" t="s">
        <v>0</v>
      </c>
      <c r="B3" s="150" t="s">
        <v>75</v>
      </c>
      <c r="C3" s="141" t="s">
        <v>43</v>
      </c>
      <c r="D3" s="29">
        <v>10012</v>
      </c>
      <c r="E3" s="29">
        <v>2684786</v>
      </c>
      <c r="F3" s="102">
        <v>3.7291612813833201</v>
      </c>
      <c r="G3" s="29">
        <v>9675</v>
      </c>
      <c r="H3" s="30">
        <v>2676069</v>
      </c>
      <c r="I3" s="102">
        <v>3.6153776303974201</v>
      </c>
      <c r="J3" s="29">
        <v>9841</v>
      </c>
      <c r="K3" s="30">
        <v>2753060</v>
      </c>
      <c r="L3" s="102">
        <v>3.5745679353156099</v>
      </c>
      <c r="M3" s="29">
        <v>9919</v>
      </c>
      <c r="N3" s="30">
        <v>2720900</v>
      </c>
      <c r="O3" s="102">
        <v>3.6454849498327802</v>
      </c>
      <c r="P3" s="29">
        <v>10849</v>
      </c>
      <c r="Q3" s="30">
        <v>3024567</v>
      </c>
      <c r="R3" s="102">
        <v>3.6861474716876801</v>
      </c>
      <c r="S3" s="29">
        <v>11653</v>
      </c>
      <c r="T3" s="30">
        <v>3158451</v>
      </c>
      <c r="U3" s="102">
        <v>3.6894667670956398</v>
      </c>
      <c r="V3" s="29">
        <v>12672</v>
      </c>
      <c r="W3" s="30">
        <v>3324168</v>
      </c>
      <c r="X3" s="102">
        <v>3.8120816998418898</v>
      </c>
      <c r="Y3" s="29">
        <v>12308</v>
      </c>
      <c r="Z3" s="30">
        <v>3222372</v>
      </c>
      <c r="AA3" s="102">
        <v>3.81954659486862</v>
      </c>
      <c r="AB3" s="2"/>
      <c r="AC3" s="2"/>
      <c r="AD3" s="2"/>
      <c r="AE3" s="2"/>
      <c r="AM3" s="8"/>
      <c r="AY3" s="6"/>
      <c r="BK3" s="6"/>
    </row>
    <row r="4" spans="1:63" s="4" customFormat="1" x14ac:dyDescent="0.25">
      <c r="A4" s="149" t="s">
        <v>0</v>
      </c>
      <c r="B4" s="150" t="s">
        <v>75</v>
      </c>
      <c r="C4" s="268" t="s">
        <v>84</v>
      </c>
      <c r="D4" s="34">
        <v>9315</v>
      </c>
      <c r="E4" s="35">
        <v>2500447</v>
      </c>
      <c r="F4" s="103">
        <v>3.7253339102968388</v>
      </c>
      <c r="G4" s="34">
        <v>8943</v>
      </c>
      <c r="H4" s="35">
        <v>2471100</v>
      </c>
      <c r="I4" s="103">
        <v>3.6190360568168023</v>
      </c>
      <c r="J4" s="34">
        <v>9166</v>
      </c>
      <c r="K4" s="34">
        <v>2569804</v>
      </c>
      <c r="L4" s="103">
        <v>3.5668089862106216</v>
      </c>
      <c r="M4" s="34">
        <v>9191</v>
      </c>
      <c r="N4" s="35">
        <v>2548608</v>
      </c>
      <c r="O4" s="103">
        <v>3.6062823313746173</v>
      </c>
      <c r="P4" s="34">
        <v>10016</v>
      </c>
      <c r="Q4" s="34">
        <v>2828678</v>
      </c>
      <c r="R4" s="103">
        <v>3.540876692221596</v>
      </c>
      <c r="S4" s="34">
        <v>10873</v>
      </c>
      <c r="T4" s="34">
        <v>2972051</v>
      </c>
      <c r="U4" s="103">
        <v>3.6584163599999999</v>
      </c>
      <c r="V4" s="34">
        <v>12042</v>
      </c>
      <c r="W4" s="35">
        <v>3153631</v>
      </c>
      <c r="X4" s="103">
        <v>3.8184556199999999</v>
      </c>
      <c r="Y4" s="34">
        <v>11731</v>
      </c>
      <c r="Z4" s="35">
        <v>3061225</v>
      </c>
      <c r="AA4" s="103">
        <v>3.83212603</v>
      </c>
      <c r="AB4" s="2"/>
      <c r="AC4" s="2"/>
      <c r="AD4" s="2"/>
      <c r="AE4" s="2"/>
      <c r="AM4" s="8"/>
      <c r="AY4" s="6"/>
      <c r="BK4" s="6"/>
    </row>
    <row r="5" spans="1:63" s="4" customFormat="1" ht="13.8" thickBot="1" x14ac:dyDescent="0.3">
      <c r="A5" s="151" t="s">
        <v>0</v>
      </c>
      <c r="B5" s="152" t="s">
        <v>75</v>
      </c>
      <c r="C5" s="142" t="s">
        <v>46</v>
      </c>
      <c r="D5" s="105">
        <v>697</v>
      </c>
      <c r="E5" s="104">
        <v>184339</v>
      </c>
      <c r="F5" s="118">
        <v>3.7810772544062798</v>
      </c>
      <c r="G5" s="105">
        <v>732</v>
      </c>
      <c r="H5" s="104">
        <v>204969</v>
      </c>
      <c r="I5" s="118">
        <v>3.57127175328952</v>
      </c>
      <c r="J5" s="105">
        <v>675</v>
      </c>
      <c r="K5" s="104">
        <v>183256</v>
      </c>
      <c r="L5" s="118">
        <v>3.6833718950539098</v>
      </c>
      <c r="M5" s="105">
        <v>728</v>
      </c>
      <c r="N5" s="104">
        <v>172292</v>
      </c>
      <c r="O5" s="118">
        <v>4.2253848118310797</v>
      </c>
      <c r="P5" s="105">
        <v>833</v>
      </c>
      <c r="Q5" s="104">
        <v>195889</v>
      </c>
      <c r="R5" s="118">
        <v>4.2524082516118797</v>
      </c>
      <c r="S5" s="105">
        <v>780</v>
      </c>
      <c r="T5" s="104">
        <v>186400</v>
      </c>
      <c r="U5" s="118">
        <v>4.1845493562231804</v>
      </c>
      <c r="V5" s="105">
        <v>630</v>
      </c>
      <c r="W5" s="104">
        <v>170537</v>
      </c>
      <c r="X5" s="118">
        <v>3.6942129860382198</v>
      </c>
      <c r="Y5" s="105">
        <v>577</v>
      </c>
      <c r="Z5" s="104">
        <v>161147</v>
      </c>
      <c r="AA5" s="118">
        <v>3.58058170490298</v>
      </c>
      <c r="AB5" s="2"/>
      <c r="AC5" s="2"/>
      <c r="AD5" s="2"/>
      <c r="AE5" s="2"/>
      <c r="AM5" s="8"/>
      <c r="AY5" s="6"/>
      <c r="BK5" s="6"/>
    </row>
    <row r="6" spans="1:63" s="4" customFormat="1" x14ac:dyDescent="0.25">
      <c r="A6" s="153" t="s">
        <v>54</v>
      </c>
      <c r="B6" s="154" t="s">
        <v>1</v>
      </c>
      <c r="C6" s="143" t="s">
        <v>43</v>
      </c>
      <c r="D6" s="29">
        <v>472</v>
      </c>
      <c r="E6" s="30">
        <v>9195</v>
      </c>
      <c r="F6" s="119">
        <v>5.0999999999999997E-2</v>
      </c>
      <c r="G6" s="29">
        <v>466</v>
      </c>
      <c r="H6" s="30">
        <v>10219</v>
      </c>
      <c r="I6" s="119">
        <v>4.5999999999999999E-2</v>
      </c>
      <c r="J6" s="29">
        <v>491</v>
      </c>
      <c r="K6" s="30">
        <v>8556</v>
      </c>
      <c r="L6" s="31">
        <v>5.7000000000000002E-2</v>
      </c>
      <c r="M6" s="29">
        <v>390</v>
      </c>
      <c r="N6" s="30">
        <v>6193</v>
      </c>
      <c r="O6" s="31">
        <v>6.3E-2</v>
      </c>
      <c r="P6" s="29">
        <v>250</v>
      </c>
      <c r="Q6" s="30">
        <v>6636</v>
      </c>
      <c r="R6" s="31">
        <v>3.7999999999999999E-2</v>
      </c>
      <c r="S6" s="29">
        <v>420</v>
      </c>
      <c r="T6" s="30">
        <v>7005</v>
      </c>
      <c r="U6" s="31">
        <v>5.9957173447537475E-2</v>
      </c>
      <c r="V6" s="29">
        <v>528</v>
      </c>
      <c r="W6" s="30">
        <v>7008</v>
      </c>
      <c r="X6" s="31">
        <v>7.5342465753424653E-2</v>
      </c>
      <c r="Y6" s="29">
        <v>407</v>
      </c>
      <c r="Z6" s="30">
        <v>7106</v>
      </c>
      <c r="AA6" s="31">
        <v>5.7275541795665637E-2</v>
      </c>
      <c r="AB6" s="2"/>
      <c r="AC6" s="2"/>
      <c r="AD6" s="2"/>
      <c r="AE6" s="2"/>
      <c r="AM6" s="8"/>
      <c r="AY6" s="6"/>
      <c r="BK6" s="6"/>
    </row>
    <row r="7" spans="1:63" s="4" customFormat="1" x14ac:dyDescent="0.25">
      <c r="A7" s="149" t="s">
        <v>54</v>
      </c>
      <c r="B7" s="150" t="s">
        <v>1</v>
      </c>
      <c r="C7" s="268" t="s">
        <v>84</v>
      </c>
      <c r="D7" s="9">
        <v>430</v>
      </c>
      <c r="E7" s="5">
        <v>8518</v>
      </c>
      <c r="F7" s="85">
        <v>5.0481333646395871E-2</v>
      </c>
      <c r="G7" s="9">
        <v>435</v>
      </c>
      <c r="H7" s="5">
        <v>9632</v>
      </c>
      <c r="I7" s="85">
        <v>4.5161960132890366E-2</v>
      </c>
      <c r="J7" s="9">
        <v>455</v>
      </c>
      <c r="K7" s="5">
        <v>8004</v>
      </c>
      <c r="L7" s="10">
        <v>5.6846576711644177E-2</v>
      </c>
      <c r="M7" s="9">
        <v>352</v>
      </c>
      <c r="N7" s="5">
        <v>5756</v>
      </c>
      <c r="O7" s="10">
        <v>6.0999999999999999E-2</v>
      </c>
      <c r="P7" s="34">
        <v>234</v>
      </c>
      <c r="Q7" s="35">
        <v>6174</v>
      </c>
      <c r="R7" s="36">
        <v>3.7999999999999999E-2</v>
      </c>
      <c r="S7" s="34">
        <v>401</v>
      </c>
      <c r="T7" s="35">
        <v>6582</v>
      </c>
      <c r="U7" s="36">
        <v>6.0923731388635674E-2</v>
      </c>
      <c r="V7" s="34">
        <v>510</v>
      </c>
      <c r="W7" s="35">
        <v>6606</v>
      </c>
      <c r="X7" s="36">
        <v>7.7202543142597641E-2</v>
      </c>
      <c r="Y7" s="34">
        <v>387</v>
      </c>
      <c r="Z7" s="35">
        <v>6718</v>
      </c>
      <c r="AA7" s="36">
        <v>5.7606430485263468E-2</v>
      </c>
      <c r="AB7" s="2"/>
      <c r="AC7" s="2"/>
      <c r="AD7" s="2"/>
      <c r="AE7" s="2"/>
      <c r="AM7" s="8"/>
      <c r="AY7" s="6"/>
      <c r="BK7" s="6"/>
    </row>
    <row r="8" spans="1:63" s="4" customFormat="1" ht="13.8" thickBot="1" x14ac:dyDescent="0.3">
      <c r="A8" s="155" t="s">
        <v>54</v>
      </c>
      <c r="B8" s="156" t="s">
        <v>1</v>
      </c>
      <c r="C8" s="144" t="s">
        <v>46</v>
      </c>
      <c r="D8" s="27">
        <v>42</v>
      </c>
      <c r="E8" s="27">
        <v>677</v>
      </c>
      <c r="F8" s="28">
        <v>6.2E-2</v>
      </c>
      <c r="G8" s="27">
        <v>31</v>
      </c>
      <c r="H8" s="27">
        <v>587</v>
      </c>
      <c r="I8" s="28">
        <v>5.2999999999999999E-2</v>
      </c>
      <c r="J8" s="27">
        <v>36</v>
      </c>
      <c r="K8" s="27">
        <v>552</v>
      </c>
      <c r="L8" s="28">
        <v>6.5000000000000002E-2</v>
      </c>
      <c r="M8" s="26">
        <v>38</v>
      </c>
      <c r="N8" s="27">
        <v>437</v>
      </c>
      <c r="O8" s="28">
        <v>8.6999999999999994E-2</v>
      </c>
      <c r="P8" s="26">
        <v>16</v>
      </c>
      <c r="Q8" s="27">
        <v>462</v>
      </c>
      <c r="R8" s="28">
        <v>3.5000000000000003E-2</v>
      </c>
      <c r="S8" s="26">
        <v>19</v>
      </c>
      <c r="T8" s="27">
        <v>423</v>
      </c>
      <c r="U8" s="28">
        <v>4.4917257683215132E-2</v>
      </c>
      <c r="V8" s="26">
        <v>18</v>
      </c>
      <c r="W8" s="27">
        <v>402</v>
      </c>
      <c r="X8" s="28">
        <v>4.4776119402985072E-2</v>
      </c>
      <c r="Y8" s="26">
        <v>20</v>
      </c>
      <c r="Z8" s="27">
        <v>388</v>
      </c>
      <c r="AA8" s="28">
        <v>5.1546391752577317E-2</v>
      </c>
      <c r="AB8" s="2"/>
      <c r="AC8" s="2"/>
      <c r="AD8" s="2"/>
      <c r="AE8" s="2"/>
      <c r="AM8" s="8"/>
      <c r="AY8" s="6"/>
      <c r="BK8" s="6"/>
    </row>
    <row r="9" spans="1:63" x14ac:dyDescent="0.25">
      <c r="A9" s="157" t="s">
        <v>3</v>
      </c>
      <c r="B9" s="158" t="s">
        <v>2</v>
      </c>
      <c r="C9" s="145" t="s">
        <v>43</v>
      </c>
      <c r="D9" s="34">
        <v>10254</v>
      </c>
      <c r="E9" s="35">
        <v>17197</v>
      </c>
      <c r="F9" s="117">
        <v>0.59626679071931155</v>
      </c>
      <c r="G9" s="34">
        <v>9810</v>
      </c>
      <c r="H9" s="35">
        <v>16748</v>
      </c>
      <c r="I9" s="117">
        <v>0.58599999999999997</v>
      </c>
      <c r="J9" s="34">
        <v>9744</v>
      </c>
      <c r="K9" s="35">
        <v>16734</v>
      </c>
      <c r="L9" s="36">
        <v>0.58574158108430896</v>
      </c>
      <c r="M9" s="34">
        <v>10265</v>
      </c>
      <c r="N9" s="35">
        <v>17574</v>
      </c>
      <c r="O9" s="36">
        <v>0.58410151359963602</v>
      </c>
      <c r="P9" s="34">
        <v>10338</v>
      </c>
      <c r="Q9" s="35">
        <v>17567</v>
      </c>
      <c r="R9" s="36">
        <v>0.58848978197757196</v>
      </c>
      <c r="S9" s="34">
        <v>11036</v>
      </c>
      <c r="T9" s="35">
        <v>18688</v>
      </c>
      <c r="U9" s="36">
        <v>0.59053938356164404</v>
      </c>
      <c r="V9" s="34">
        <v>11650</v>
      </c>
      <c r="W9" s="35">
        <v>20300</v>
      </c>
      <c r="X9" s="36">
        <v>0.57389162561576401</v>
      </c>
      <c r="Y9" s="34">
        <v>3036</v>
      </c>
      <c r="Z9" s="35">
        <v>5177</v>
      </c>
      <c r="AA9" s="36">
        <v>0.58644002317944799</v>
      </c>
    </row>
    <row r="10" spans="1:63" x14ac:dyDescent="0.25">
      <c r="A10" s="159" t="s">
        <v>3</v>
      </c>
      <c r="B10" s="160" t="s">
        <v>2</v>
      </c>
      <c r="C10" s="268" t="s">
        <v>84</v>
      </c>
      <c r="D10" s="9">
        <v>9648</v>
      </c>
      <c r="E10" s="5">
        <v>16168</v>
      </c>
      <c r="F10" s="85">
        <v>0.59673428995546762</v>
      </c>
      <c r="G10" s="9">
        <v>9263</v>
      </c>
      <c r="H10" s="5">
        <v>15665</v>
      </c>
      <c r="I10" s="85">
        <v>0.59131822534312162</v>
      </c>
      <c r="J10" s="9">
        <v>9234</v>
      </c>
      <c r="K10" s="5">
        <v>15609</v>
      </c>
      <c r="L10" s="10">
        <v>0.59158177974245629</v>
      </c>
      <c r="M10" s="9">
        <v>9724</v>
      </c>
      <c r="N10" s="5">
        <v>16393</v>
      </c>
      <c r="O10" s="10">
        <v>0.59318001586042823</v>
      </c>
      <c r="P10" s="9">
        <v>9827</v>
      </c>
      <c r="Q10" s="5">
        <v>16405</v>
      </c>
      <c r="R10" s="10">
        <v>0.5990246875952453</v>
      </c>
      <c r="S10" s="9">
        <v>10360</v>
      </c>
      <c r="T10" s="5">
        <v>17457</v>
      </c>
      <c r="U10" s="10">
        <v>0.59345821160565959</v>
      </c>
      <c r="V10" s="9">
        <v>3036</v>
      </c>
      <c r="W10" s="5">
        <v>5177</v>
      </c>
      <c r="X10" s="10">
        <v>0.58644002317944799</v>
      </c>
      <c r="Y10" s="9">
        <v>2898</v>
      </c>
      <c r="Z10" s="5">
        <v>4920</v>
      </c>
      <c r="AA10" s="10">
        <v>0.58902439024390196</v>
      </c>
    </row>
    <row r="11" spans="1:63" ht="13.8" thickBot="1" x14ac:dyDescent="0.3">
      <c r="A11" s="161" t="s">
        <v>3</v>
      </c>
      <c r="B11" s="162" t="s">
        <v>2</v>
      </c>
      <c r="C11" s="146" t="s">
        <v>46</v>
      </c>
      <c r="D11" s="104">
        <v>606</v>
      </c>
      <c r="E11" s="104">
        <v>1029</v>
      </c>
      <c r="F11" s="107">
        <v>0.58899999999999997</v>
      </c>
      <c r="G11" s="104">
        <v>547</v>
      </c>
      <c r="H11" s="104">
        <v>1083</v>
      </c>
      <c r="I11" s="107">
        <v>0.505</v>
      </c>
      <c r="J11" s="104">
        <v>510</v>
      </c>
      <c r="K11" s="104">
        <v>1125</v>
      </c>
      <c r="L11" s="107">
        <v>0.45300000000000001</v>
      </c>
      <c r="M11" s="105">
        <v>541</v>
      </c>
      <c r="N11" s="104">
        <v>1181</v>
      </c>
      <c r="O11" s="107">
        <v>0.45808636748518206</v>
      </c>
      <c r="P11" s="105">
        <v>511</v>
      </c>
      <c r="Q11" s="104">
        <v>1162</v>
      </c>
      <c r="R11" s="107">
        <v>0.44</v>
      </c>
      <c r="S11" s="105">
        <v>676</v>
      </c>
      <c r="T11" s="104">
        <v>1231</v>
      </c>
      <c r="U11" s="107">
        <v>0.54900000000000004</v>
      </c>
      <c r="V11" s="105">
        <v>547</v>
      </c>
      <c r="W11" s="104">
        <v>1054</v>
      </c>
      <c r="X11" s="107">
        <v>0.51897533206831103</v>
      </c>
      <c r="Y11" s="105">
        <v>138</v>
      </c>
      <c r="Z11" s="104">
        <v>257</v>
      </c>
      <c r="AA11" s="107">
        <v>0.53696498054474695</v>
      </c>
    </row>
    <row r="12" spans="1:63" x14ac:dyDescent="0.25">
      <c r="A12" s="163" t="s">
        <v>4</v>
      </c>
      <c r="B12" s="164" t="s">
        <v>55</v>
      </c>
      <c r="C12" s="147" t="s">
        <v>43</v>
      </c>
      <c r="D12" s="29">
        <v>5904</v>
      </c>
      <c r="E12" s="30">
        <v>16048</v>
      </c>
      <c r="F12" s="31">
        <v>0.3678963110667996</v>
      </c>
      <c r="G12" s="136">
        <v>5570</v>
      </c>
      <c r="H12" s="30">
        <v>15919</v>
      </c>
      <c r="I12" s="119">
        <v>0.34989635027325838</v>
      </c>
      <c r="J12" s="29">
        <v>5389</v>
      </c>
      <c r="K12" s="30">
        <v>15456</v>
      </c>
      <c r="L12" s="31">
        <v>0.34866718426501037</v>
      </c>
      <c r="M12" s="29">
        <v>5768</v>
      </c>
      <c r="N12" s="30">
        <v>16524</v>
      </c>
      <c r="O12" s="31">
        <v>0.34906802227063666</v>
      </c>
      <c r="P12" s="29">
        <v>6100</v>
      </c>
      <c r="Q12" s="30">
        <v>17089</v>
      </c>
      <c r="R12" s="31">
        <v>0.35695476622388672</v>
      </c>
      <c r="S12" s="29">
        <v>6395</v>
      </c>
      <c r="T12" s="30">
        <v>17430</v>
      </c>
      <c r="U12" s="31">
        <v>0.36689615605278258</v>
      </c>
      <c r="V12" s="29">
        <v>6828</v>
      </c>
      <c r="W12" s="30">
        <v>18557</v>
      </c>
      <c r="X12" s="31">
        <v>0.36794740529180364</v>
      </c>
      <c r="Y12" s="29">
        <v>1909</v>
      </c>
      <c r="Z12" s="30">
        <v>5215</v>
      </c>
      <c r="AA12" s="31">
        <v>0.3660594439117929</v>
      </c>
    </row>
    <row r="13" spans="1:63" x14ac:dyDescent="0.25">
      <c r="A13" s="159" t="s">
        <v>4</v>
      </c>
      <c r="B13" s="165" t="s">
        <v>55</v>
      </c>
      <c r="C13" s="268" t="s">
        <v>84</v>
      </c>
      <c r="D13" s="9">
        <v>5575</v>
      </c>
      <c r="E13" s="5">
        <v>15130</v>
      </c>
      <c r="F13" s="10">
        <v>0.368473231989425</v>
      </c>
      <c r="G13" s="9">
        <v>5267</v>
      </c>
      <c r="H13" s="5">
        <v>14892</v>
      </c>
      <c r="I13" s="10">
        <v>0.35367982809562182</v>
      </c>
      <c r="J13" s="9">
        <v>5138</v>
      </c>
      <c r="K13" s="5">
        <v>14442</v>
      </c>
      <c r="L13" s="10">
        <v>0.35576789918293866</v>
      </c>
      <c r="M13" s="9">
        <v>5495</v>
      </c>
      <c r="N13" s="5">
        <v>15392</v>
      </c>
      <c r="O13" s="10">
        <v>0.35700363825363823</v>
      </c>
      <c r="P13" s="9">
        <v>5841</v>
      </c>
      <c r="Q13" s="5">
        <v>16049</v>
      </c>
      <c r="R13" s="10">
        <v>0.36394790952707334</v>
      </c>
      <c r="S13" s="9">
        <v>6057</v>
      </c>
      <c r="T13" s="5">
        <v>16297</v>
      </c>
      <c r="U13" s="10">
        <v>0.37166349634902129</v>
      </c>
      <c r="V13" s="9">
        <v>6561</v>
      </c>
      <c r="W13" s="5">
        <v>17505</v>
      </c>
      <c r="X13" s="10">
        <v>0.37480719794344475</v>
      </c>
      <c r="Y13" s="9">
        <v>1830</v>
      </c>
      <c r="Z13" s="5">
        <v>4938</v>
      </c>
      <c r="AA13" s="10">
        <v>0.37059538274605103</v>
      </c>
    </row>
    <row r="14" spans="1:63" ht="13.8" thickBot="1" x14ac:dyDescent="0.3">
      <c r="A14" s="161" t="s">
        <v>4</v>
      </c>
      <c r="B14" s="166" t="s">
        <v>55</v>
      </c>
      <c r="C14" s="146" t="s">
        <v>46</v>
      </c>
      <c r="D14" s="104">
        <v>329</v>
      </c>
      <c r="E14" s="104">
        <v>918</v>
      </c>
      <c r="F14" s="107">
        <v>0.35838779956427014</v>
      </c>
      <c r="G14" s="137">
        <v>303</v>
      </c>
      <c r="H14" s="104">
        <v>1027</v>
      </c>
      <c r="I14" s="107">
        <v>0.29503407984420643</v>
      </c>
      <c r="J14" s="104">
        <v>251</v>
      </c>
      <c r="K14" s="104">
        <v>1014</v>
      </c>
      <c r="L14" s="107">
        <v>0.24753451676528598</v>
      </c>
      <c r="M14" s="105">
        <v>273</v>
      </c>
      <c r="N14" s="104">
        <v>1132</v>
      </c>
      <c r="O14" s="107">
        <v>0.24116607773851589</v>
      </c>
      <c r="P14" s="105">
        <v>259</v>
      </c>
      <c r="Q14" s="104">
        <v>1040</v>
      </c>
      <c r="R14" s="107">
        <v>0.24903846153846154</v>
      </c>
      <c r="S14" s="105">
        <v>338</v>
      </c>
      <c r="T14" s="104">
        <v>1133</v>
      </c>
      <c r="U14" s="107">
        <v>0.29832303618711387</v>
      </c>
      <c r="V14" s="105">
        <v>267</v>
      </c>
      <c r="W14" s="104">
        <v>1052</v>
      </c>
      <c r="X14" s="107">
        <v>0.25380228136882127</v>
      </c>
      <c r="Y14" s="105">
        <v>79</v>
      </c>
      <c r="Z14" s="104">
        <v>277</v>
      </c>
      <c r="AA14" s="107">
        <v>0.2851985559566787</v>
      </c>
    </row>
    <row r="15" spans="1:63" s="4" customFormat="1" x14ac:dyDescent="0.25">
      <c r="A15" s="163" t="s">
        <v>6</v>
      </c>
      <c r="B15" s="167" t="s">
        <v>56</v>
      </c>
      <c r="C15" s="147" t="s">
        <v>43</v>
      </c>
      <c r="D15" s="29">
        <v>6717</v>
      </c>
      <c r="E15" s="30">
        <v>16048</v>
      </c>
      <c r="F15" s="31">
        <v>0.41855682951146561</v>
      </c>
      <c r="G15" s="136">
        <v>6839</v>
      </c>
      <c r="H15" s="30">
        <v>15919</v>
      </c>
      <c r="I15" s="119">
        <v>0.42961241284000251</v>
      </c>
      <c r="J15" s="29">
        <v>6608</v>
      </c>
      <c r="K15" s="30">
        <v>15456</v>
      </c>
      <c r="L15" s="31">
        <v>0.42753623188405798</v>
      </c>
      <c r="M15" s="29">
        <v>7221</v>
      </c>
      <c r="N15" s="30">
        <v>16524</v>
      </c>
      <c r="O15" s="31">
        <v>0.43700072621641251</v>
      </c>
      <c r="P15" s="29">
        <v>7315</v>
      </c>
      <c r="Q15" s="30">
        <v>17089</v>
      </c>
      <c r="R15" s="31">
        <v>0.42805313359471003</v>
      </c>
      <c r="S15" s="29">
        <v>7526</v>
      </c>
      <c r="T15" s="30">
        <v>17430</v>
      </c>
      <c r="U15" s="31">
        <v>0.43178427997705104</v>
      </c>
      <c r="V15" s="29">
        <v>7083</v>
      </c>
      <c r="W15" s="30">
        <v>18557</v>
      </c>
      <c r="X15" s="31">
        <v>0.38168885056851865</v>
      </c>
      <c r="Y15" s="29">
        <v>998</v>
      </c>
      <c r="Z15" s="30">
        <v>5215</v>
      </c>
      <c r="AA15" s="31">
        <v>0.19137104506232022</v>
      </c>
    </row>
    <row r="16" spans="1:63" s="4" customFormat="1" x14ac:dyDescent="0.25">
      <c r="A16" s="157" t="s">
        <v>6</v>
      </c>
      <c r="B16" s="158" t="s">
        <v>56</v>
      </c>
      <c r="C16" s="268" t="s">
        <v>84</v>
      </c>
      <c r="D16" s="9">
        <v>6293</v>
      </c>
      <c r="E16" s="5">
        <v>15130</v>
      </c>
      <c r="F16" s="10">
        <v>0.41592861863846664</v>
      </c>
      <c r="G16" s="9">
        <v>6294</v>
      </c>
      <c r="H16" s="5">
        <v>14892</v>
      </c>
      <c r="I16" s="10">
        <v>0.42264302981466562</v>
      </c>
      <c r="J16" s="9">
        <v>6061</v>
      </c>
      <c r="K16" s="5">
        <v>14442</v>
      </c>
      <c r="L16" s="10">
        <v>0.41967871485943775</v>
      </c>
      <c r="M16" s="9">
        <v>6600</v>
      </c>
      <c r="N16" s="5">
        <v>15392</v>
      </c>
      <c r="O16" s="10">
        <v>0.4287941787941788</v>
      </c>
      <c r="P16" s="9">
        <v>6782</v>
      </c>
      <c r="Q16" s="5">
        <v>16049</v>
      </c>
      <c r="R16" s="10">
        <v>0.42258084615863917</v>
      </c>
      <c r="S16" s="9">
        <v>6996</v>
      </c>
      <c r="T16" s="5">
        <v>16297</v>
      </c>
      <c r="U16" s="10">
        <v>0.42928146284592256</v>
      </c>
      <c r="V16" s="9">
        <v>6624</v>
      </c>
      <c r="W16" s="5">
        <v>17505</v>
      </c>
      <c r="X16" s="10">
        <v>0.37840616966580976</v>
      </c>
      <c r="Y16" s="9">
        <v>934</v>
      </c>
      <c r="Z16" s="5">
        <v>4938</v>
      </c>
      <c r="AA16" s="10">
        <v>0.18914540299716484</v>
      </c>
    </row>
    <row r="17" spans="1:27" s="4" customFormat="1" ht="13.8" thickBot="1" x14ac:dyDescent="0.3">
      <c r="A17" s="168" t="s">
        <v>6</v>
      </c>
      <c r="B17" s="169" t="s">
        <v>56</v>
      </c>
      <c r="C17" s="146" t="s">
        <v>46</v>
      </c>
      <c r="D17" s="104">
        <v>424</v>
      </c>
      <c r="E17" s="104">
        <v>918</v>
      </c>
      <c r="F17" s="107">
        <v>0.46187363834422657</v>
      </c>
      <c r="G17" s="137">
        <v>545</v>
      </c>
      <c r="H17" s="104">
        <v>1027</v>
      </c>
      <c r="I17" s="107">
        <v>0.53067185978578379</v>
      </c>
      <c r="J17" s="104">
        <v>547</v>
      </c>
      <c r="K17" s="104">
        <v>1014</v>
      </c>
      <c r="L17" s="107">
        <v>0.53944773175542404</v>
      </c>
      <c r="M17" s="105">
        <v>621</v>
      </c>
      <c r="N17" s="104">
        <v>1132</v>
      </c>
      <c r="O17" s="107">
        <v>0.54858657243816256</v>
      </c>
      <c r="P17" s="105">
        <v>533</v>
      </c>
      <c r="Q17" s="104">
        <v>1040</v>
      </c>
      <c r="R17" s="107">
        <v>0.51249999999999996</v>
      </c>
      <c r="S17" s="105">
        <v>530</v>
      </c>
      <c r="T17" s="104">
        <v>1133</v>
      </c>
      <c r="U17" s="107">
        <v>0.46778464254192409</v>
      </c>
      <c r="V17" s="105">
        <v>526</v>
      </c>
      <c r="W17" s="104">
        <v>1052</v>
      </c>
      <c r="X17" s="107">
        <v>0.5</v>
      </c>
      <c r="Y17" s="105">
        <v>124</v>
      </c>
      <c r="Z17" s="104">
        <v>277</v>
      </c>
      <c r="AA17" s="107">
        <v>0.44765342960288806</v>
      </c>
    </row>
    <row r="18" spans="1:27" s="4" customFormat="1" x14ac:dyDescent="0.25">
      <c r="A18" s="163" t="s">
        <v>7</v>
      </c>
      <c r="B18" s="167" t="s">
        <v>57</v>
      </c>
      <c r="C18" s="147" t="s">
        <v>43</v>
      </c>
      <c r="D18" s="29">
        <v>3423</v>
      </c>
      <c r="E18" s="30">
        <v>16048</v>
      </c>
      <c r="F18" s="31">
        <v>0.2132976071784646</v>
      </c>
      <c r="G18" s="29">
        <v>3510</v>
      </c>
      <c r="H18" s="30">
        <v>15919</v>
      </c>
      <c r="I18" s="31">
        <v>0.22049123688673911</v>
      </c>
      <c r="J18" s="29">
        <v>3459</v>
      </c>
      <c r="K18" s="30">
        <v>15456</v>
      </c>
      <c r="L18" s="31">
        <v>0.22379658385093168</v>
      </c>
      <c r="M18" s="29">
        <v>3535</v>
      </c>
      <c r="N18" s="30">
        <v>16524</v>
      </c>
      <c r="O18" s="31">
        <v>0.21393125151295087</v>
      </c>
      <c r="P18" s="29">
        <v>3674</v>
      </c>
      <c r="Q18" s="30">
        <v>17089</v>
      </c>
      <c r="R18" s="31">
        <v>0.21499210018140325</v>
      </c>
      <c r="S18" s="29">
        <v>3509</v>
      </c>
      <c r="T18" s="30">
        <v>17430</v>
      </c>
      <c r="U18" s="31">
        <v>0.20131956397016637</v>
      </c>
      <c r="V18" s="29">
        <v>3443</v>
      </c>
      <c r="W18" s="30">
        <v>18557</v>
      </c>
      <c r="X18" s="31">
        <v>0.18553645524599882</v>
      </c>
      <c r="Y18" s="29">
        <v>1013</v>
      </c>
      <c r="Z18" s="30">
        <v>5215</v>
      </c>
      <c r="AA18" s="31">
        <v>0.19424736337488016</v>
      </c>
    </row>
    <row r="19" spans="1:27" s="4" customFormat="1" x14ac:dyDescent="0.25">
      <c r="A19" s="159" t="s">
        <v>7</v>
      </c>
      <c r="B19" s="160" t="s">
        <v>57</v>
      </c>
      <c r="C19" s="268" t="s">
        <v>84</v>
      </c>
      <c r="D19" s="9">
        <v>3258</v>
      </c>
      <c r="E19" s="5">
        <v>15130</v>
      </c>
      <c r="F19" s="10">
        <v>0.21533377395902181</v>
      </c>
      <c r="G19" s="9">
        <v>3331</v>
      </c>
      <c r="H19" s="5">
        <v>14892</v>
      </c>
      <c r="I19" s="10">
        <v>0.22367714208971259</v>
      </c>
      <c r="J19" s="9">
        <v>3243</v>
      </c>
      <c r="K19" s="5">
        <v>14442</v>
      </c>
      <c r="L19" s="10">
        <v>0.22455338595762359</v>
      </c>
      <c r="M19" s="9">
        <v>3297</v>
      </c>
      <c r="N19" s="5">
        <v>15392</v>
      </c>
      <c r="O19" s="10">
        <v>0.21420218295218296</v>
      </c>
      <c r="P19" s="9">
        <v>3426</v>
      </c>
      <c r="Q19" s="5">
        <v>16049</v>
      </c>
      <c r="R19" s="10">
        <v>0.21347124431428749</v>
      </c>
      <c r="S19" s="9">
        <v>3244</v>
      </c>
      <c r="T19" s="5">
        <v>16297</v>
      </c>
      <c r="U19" s="10">
        <v>0.19905504080505615</v>
      </c>
      <c r="V19" s="9">
        <v>3184</v>
      </c>
      <c r="W19" s="5">
        <v>17505</v>
      </c>
      <c r="X19" s="10">
        <v>0.18189088831762354</v>
      </c>
      <c r="Y19" s="9">
        <v>939</v>
      </c>
      <c r="Z19" s="5">
        <v>4938</v>
      </c>
      <c r="AA19" s="10">
        <v>0.19015795868772783</v>
      </c>
    </row>
    <row r="20" spans="1:27" s="4" customFormat="1" ht="13.8" thickBot="1" x14ac:dyDescent="0.3">
      <c r="A20" s="161" t="s">
        <v>7</v>
      </c>
      <c r="B20" s="162" t="s">
        <v>57</v>
      </c>
      <c r="C20" s="146" t="s">
        <v>46</v>
      </c>
      <c r="D20" s="104">
        <v>165</v>
      </c>
      <c r="E20" s="104">
        <v>918</v>
      </c>
      <c r="F20" s="107">
        <v>0.17973856209150327</v>
      </c>
      <c r="G20" s="104">
        <v>179</v>
      </c>
      <c r="H20" s="104">
        <v>1027</v>
      </c>
      <c r="I20" s="107">
        <v>0.17429406037000975</v>
      </c>
      <c r="J20" s="104">
        <v>216</v>
      </c>
      <c r="K20" s="104">
        <v>1014</v>
      </c>
      <c r="L20" s="107">
        <v>0.21301775147928995</v>
      </c>
      <c r="M20" s="104">
        <v>238</v>
      </c>
      <c r="N20" s="104">
        <v>1132</v>
      </c>
      <c r="O20" s="107">
        <v>0.21024734982332155</v>
      </c>
      <c r="P20" s="104">
        <v>248</v>
      </c>
      <c r="Q20" s="104">
        <v>1040</v>
      </c>
      <c r="R20" s="107">
        <v>0.23846153846153847</v>
      </c>
      <c r="S20" s="104">
        <v>265</v>
      </c>
      <c r="T20" s="104">
        <v>1133</v>
      </c>
      <c r="U20" s="107">
        <v>0.23389232127096204</v>
      </c>
      <c r="V20" s="104">
        <v>259</v>
      </c>
      <c r="W20" s="104">
        <v>1052</v>
      </c>
      <c r="X20" s="107">
        <v>0.2461977186311787</v>
      </c>
      <c r="Y20" s="104">
        <v>74</v>
      </c>
      <c r="Z20" s="104">
        <v>277</v>
      </c>
      <c r="AA20" s="107">
        <v>0.26714801444043323</v>
      </c>
    </row>
    <row r="21" spans="1:27" x14ac:dyDescent="0.25">
      <c r="A21" s="163" t="s">
        <v>8</v>
      </c>
      <c r="B21" s="167" t="s">
        <v>5</v>
      </c>
      <c r="C21" s="147" t="s">
        <v>43</v>
      </c>
      <c r="D21" s="29">
        <v>1363</v>
      </c>
      <c r="E21" s="30">
        <v>17601</v>
      </c>
      <c r="F21" s="119">
        <v>7.7438781887392796E-2</v>
      </c>
      <c r="G21" s="29">
        <v>1328</v>
      </c>
      <c r="H21" s="30">
        <v>17410</v>
      </c>
      <c r="I21" s="119">
        <v>7.5999999999999998E-2</v>
      </c>
      <c r="J21" s="29">
        <v>1246</v>
      </c>
      <c r="K21" s="30">
        <v>16884</v>
      </c>
      <c r="L21" s="31">
        <v>7.3797678275290199E-2</v>
      </c>
      <c r="M21" s="29">
        <v>1180</v>
      </c>
      <c r="N21" s="30">
        <v>17857</v>
      </c>
      <c r="O21" s="31">
        <v>6.6080528644229197E-2</v>
      </c>
      <c r="P21" s="29">
        <v>1250</v>
      </c>
      <c r="Q21" s="30">
        <v>18498</v>
      </c>
      <c r="R21" s="31">
        <v>6.7574872959238794E-2</v>
      </c>
      <c r="S21" s="29">
        <v>1200</v>
      </c>
      <c r="T21" s="30">
        <v>18820</v>
      </c>
      <c r="U21" s="31">
        <v>6.3761955366631207E-2</v>
      </c>
      <c r="V21" s="29">
        <v>1211</v>
      </c>
      <c r="W21" s="30">
        <v>19929</v>
      </c>
      <c r="X21" s="31">
        <v>6.0765718299964903E-2</v>
      </c>
      <c r="Y21" s="29">
        <v>289</v>
      </c>
      <c r="Z21" s="30">
        <v>5578</v>
      </c>
      <c r="AA21" s="31">
        <v>5.1810684833273599E-2</v>
      </c>
    </row>
    <row r="22" spans="1:27" x14ac:dyDescent="0.25">
      <c r="A22" s="157" t="s">
        <v>8</v>
      </c>
      <c r="B22" s="158" t="s">
        <v>5</v>
      </c>
      <c r="C22" s="268" t="s">
        <v>84</v>
      </c>
      <c r="D22" s="9">
        <v>1277</v>
      </c>
      <c r="E22" s="5">
        <v>16588</v>
      </c>
      <c r="F22" s="85">
        <v>7.6983361466120101E-2</v>
      </c>
      <c r="G22" s="9">
        <v>1228</v>
      </c>
      <c r="H22" s="5">
        <v>16282</v>
      </c>
      <c r="I22" s="85">
        <v>7.5420709986488102E-2</v>
      </c>
      <c r="J22" s="9">
        <v>1165</v>
      </c>
      <c r="K22" s="5">
        <v>15776</v>
      </c>
      <c r="L22" s="10">
        <v>7.3846348884381297E-2</v>
      </c>
      <c r="M22" s="9">
        <v>1105</v>
      </c>
      <c r="N22" s="5">
        <v>16643</v>
      </c>
      <c r="O22" s="10">
        <v>6.6394279877425896E-2</v>
      </c>
      <c r="P22" s="9">
        <v>1133</v>
      </c>
      <c r="Q22" s="5">
        <v>17328</v>
      </c>
      <c r="R22" s="10">
        <v>6.5385503231763606E-2</v>
      </c>
      <c r="S22" s="9">
        <v>1082</v>
      </c>
      <c r="T22" s="5">
        <v>17559</v>
      </c>
      <c r="U22" s="10">
        <v>6.1620821231277399E-2</v>
      </c>
      <c r="V22" s="9">
        <v>1102</v>
      </c>
      <c r="W22" s="5">
        <v>18761</v>
      </c>
      <c r="X22" s="10">
        <v>5.8738873194392603E-2</v>
      </c>
      <c r="Y22" s="9">
        <v>265</v>
      </c>
      <c r="Z22" s="5">
        <v>5275</v>
      </c>
      <c r="AA22" s="10">
        <v>5.0236966824644597E-2</v>
      </c>
    </row>
    <row r="23" spans="1:27" ht="13.8" thickBot="1" x14ac:dyDescent="0.3">
      <c r="A23" s="168" t="s">
        <v>8</v>
      </c>
      <c r="B23" s="169" t="s">
        <v>5</v>
      </c>
      <c r="C23" s="146" t="s">
        <v>46</v>
      </c>
      <c r="D23" s="104">
        <v>86</v>
      </c>
      <c r="E23" s="104">
        <v>1013</v>
      </c>
      <c r="F23" s="107">
        <v>8.4896347482724593E-2</v>
      </c>
      <c r="G23" s="104">
        <v>100</v>
      </c>
      <c r="H23" s="104">
        <v>1128</v>
      </c>
      <c r="I23" s="107">
        <v>8.8652482269503494E-2</v>
      </c>
      <c r="J23" s="104">
        <v>81</v>
      </c>
      <c r="K23" s="104">
        <v>1108</v>
      </c>
      <c r="L23" s="107">
        <v>7.3104693140794194E-2</v>
      </c>
      <c r="M23" s="105">
        <v>75</v>
      </c>
      <c r="N23" s="104">
        <v>1214</v>
      </c>
      <c r="O23" s="107">
        <v>6.1779242174629302E-2</v>
      </c>
      <c r="P23" s="105">
        <v>117</v>
      </c>
      <c r="Q23" s="104">
        <v>1170</v>
      </c>
      <c r="R23" s="107">
        <v>0.1</v>
      </c>
      <c r="S23" s="105">
        <v>118</v>
      </c>
      <c r="T23" s="104">
        <v>1261</v>
      </c>
      <c r="U23" s="107">
        <v>9.3576526566217302E-2</v>
      </c>
      <c r="V23" s="105">
        <v>109</v>
      </c>
      <c r="W23" s="104">
        <v>1168</v>
      </c>
      <c r="X23" s="107">
        <v>9.3321917808219204E-2</v>
      </c>
      <c r="Y23" s="105">
        <v>24</v>
      </c>
      <c r="Z23" s="104">
        <v>303</v>
      </c>
      <c r="AA23" s="107">
        <v>7.9207920792079195E-2</v>
      </c>
    </row>
    <row r="24" spans="1:27" x14ac:dyDescent="0.25">
      <c r="A24" s="163" t="s">
        <v>10</v>
      </c>
      <c r="B24" s="167" t="s">
        <v>58</v>
      </c>
      <c r="C24" s="147" t="s">
        <v>43</v>
      </c>
      <c r="D24" s="29">
        <v>358467.87096621998</v>
      </c>
      <c r="E24" s="30">
        <v>17601</v>
      </c>
      <c r="F24" s="133">
        <v>20.366334999999999</v>
      </c>
      <c r="G24" s="29">
        <v>358424.09</v>
      </c>
      <c r="H24" s="30">
        <v>17410</v>
      </c>
      <c r="I24" s="133">
        <v>20.587</v>
      </c>
      <c r="J24" s="29">
        <v>342796</v>
      </c>
      <c r="K24" s="30">
        <v>16912</v>
      </c>
      <c r="L24" s="32">
        <v>20.3</v>
      </c>
      <c r="M24" s="29">
        <v>371665</v>
      </c>
      <c r="N24" s="30">
        <v>17896</v>
      </c>
      <c r="O24" s="32">
        <v>20.8</v>
      </c>
      <c r="P24" s="29">
        <v>377328.93548284005</v>
      </c>
      <c r="Q24" s="30">
        <v>18112</v>
      </c>
      <c r="R24" s="32">
        <v>20.8</v>
      </c>
      <c r="S24" s="29">
        <v>373644.45161208999</v>
      </c>
      <c r="T24" s="30">
        <v>18851</v>
      </c>
      <c r="U24" s="32">
        <v>19.820935314417799</v>
      </c>
      <c r="V24" s="29">
        <v>381691.80645128002</v>
      </c>
      <c r="W24" s="30">
        <v>19961</v>
      </c>
      <c r="X24" s="32">
        <v>19.121877984634001</v>
      </c>
      <c r="Y24" s="29">
        <v>104489.77419339999</v>
      </c>
      <c r="Z24" s="30">
        <v>5578</v>
      </c>
      <c r="AA24" s="32">
        <v>18.7324801350663</v>
      </c>
    </row>
    <row r="25" spans="1:27" x14ac:dyDescent="0.25">
      <c r="A25" s="159" t="s">
        <v>10</v>
      </c>
      <c r="B25" s="160" t="s">
        <v>58</v>
      </c>
      <c r="C25" s="268" t="s">
        <v>84</v>
      </c>
      <c r="D25" s="9">
        <v>339542.87096621998</v>
      </c>
      <c r="E25" s="5">
        <v>16588</v>
      </c>
      <c r="F25" s="86">
        <v>20.469186819762477</v>
      </c>
      <c r="G25" s="9">
        <v>336310.09</v>
      </c>
      <c r="H25" s="5">
        <v>16282</v>
      </c>
      <c r="I25" s="86">
        <v>20.655330426237565</v>
      </c>
      <c r="J25" s="9">
        <v>320847</v>
      </c>
      <c r="K25" s="5">
        <v>15804</v>
      </c>
      <c r="L25" s="11">
        <v>20.301632498101746</v>
      </c>
      <c r="M25" s="9">
        <v>346915</v>
      </c>
      <c r="N25" s="5">
        <v>16679</v>
      </c>
      <c r="O25" s="11">
        <v>20.8</v>
      </c>
      <c r="P25" s="9">
        <v>350709</v>
      </c>
      <c r="Q25" s="5">
        <v>16941</v>
      </c>
      <c r="R25" s="11">
        <v>20.7</v>
      </c>
      <c r="S25" s="9">
        <v>347370.77419278002</v>
      </c>
      <c r="T25" s="5">
        <v>17588</v>
      </c>
      <c r="U25" s="11">
        <v>19.750442016874008</v>
      </c>
      <c r="V25" s="9">
        <v>356157.93548379</v>
      </c>
      <c r="W25" s="5">
        <v>18793</v>
      </c>
      <c r="X25" s="11">
        <v>18.951627493417199</v>
      </c>
      <c r="Y25" s="9">
        <v>97895.25806439</v>
      </c>
      <c r="Z25" s="5">
        <v>5275</v>
      </c>
      <c r="AA25" s="11">
        <v>18.558342761021802</v>
      </c>
    </row>
    <row r="26" spans="1:27" ht="13.8" thickBot="1" x14ac:dyDescent="0.3">
      <c r="A26" s="161" t="s">
        <v>10</v>
      </c>
      <c r="B26" s="162" t="s">
        <v>58</v>
      </c>
      <c r="C26" s="146" t="s">
        <v>46</v>
      </c>
      <c r="D26" s="104">
        <v>18925</v>
      </c>
      <c r="E26" s="104">
        <v>1013</v>
      </c>
      <c r="F26" s="118">
        <v>18.7</v>
      </c>
      <c r="G26" s="104">
        <v>22114</v>
      </c>
      <c r="H26" s="104">
        <v>1128</v>
      </c>
      <c r="I26" s="134">
        <v>19.600000000000001</v>
      </c>
      <c r="J26" s="104">
        <v>21949</v>
      </c>
      <c r="K26" s="104">
        <v>1108</v>
      </c>
      <c r="L26" s="134">
        <v>19.8</v>
      </c>
      <c r="M26" s="105">
        <v>24750</v>
      </c>
      <c r="N26" s="104">
        <v>1217</v>
      </c>
      <c r="O26" s="134">
        <v>20.336894001643387</v>
      </c>
      <c r="P26" s="105">
        <v>26619.967741969998</v>
      </c>
      <c r="Q26" s="104">
        <v>1171</v>
      </c>
      <c r="R26" s="134">
        <v>22.732679540538001</v>
      </c>
      <c r="S26" s="105">
        <v>26273.677419309999</v>
      </c>
      <c r="T26" s="104">
        <v>1263</v>
      </c>
      <c r="U26" s="134">
        <v>20.802594947988915</v>
      </c>
      <c r="V26" s="105">
        <v>25533.870967489998</v>
      </c>
      <c r="W26" s="104">
        <v>1168</v>
      </c>
      <c r="X26" s="134">
        <v>21.861190896823601</v>
      </c>
      <c r="Y26" s="105">
        <v>6594.5161290100004</v>
      </c>
      <c r="Z26" s="104">
        <v>303</v>
      </c>
      <c r="AA26" s="134">
        <v>21.764079633696401</v>
      </c>
    </row>
    <row r="27" spans="1:27" x14ac:dyDescent="0.25">
      <c r="A27" s="163" t="s">
        <v>11</v>
      </c>
      <c r="B27" s="167" t="s">
        <v>9</v>
      </c>
      <c r="C27" s="147" t="s">
        <v>43</v>
      </c>
      <c r="D27" s="29">
        <v>6060</v>
      </c>
      <c r="E27" s="30">
        <v>10053</v>
      </c>
      <c r="F27" s="119">
        <v>0.60299999999999998</v>
      </c>
      <c r="G27" s="29">
        <v>5006</v>
      </c>
      <c r="H27" s="30">
        <v>8374</v>
      </c>
      <c r="I27" s="119">
        <v>0.59799999999999998</v>
      </c>
      <c r="J27" s="29">
        <v>3686</v>
      </c>
      <c r="K27" s="30">
        <v>5958</v>
      </c>
      <c r="L27" s="31">
        <v>0.61899999999999999</v>
      </c>
      <c r="M27" s="29">
        <v>4212</v>
      </c>
      <c r="N27" s="30">
        <v>6454</v>
      </c>
      <c r="O27" s="31">
        <v>0.65300000000000002</v>
      </c>
      <c r="P27" s="29">
        <v>4610</v>
      </c>
      <c r="Q27" s="30">
        <v>6805</v>
      </c>
      <c r="R27" s="31">
        <v>0.67700000000000005</v>
      </c>
      <c r="S27" s="29">
        <v>4542</v>
      </c>
      <c r="T27" s="30">
        <v>6781</v>
      </c>
      <c r="U27" s="31">
        <v>0.66981271198938208</v>
      </c>
      <c r="V27" s="29">
        <v>5074</v>
      </c>
      <c r="W27" s="30">
        <v>7505</v>
      </c>
      <c r="X27" s="31">
        <v>0.67608261159227179</v>
      </c>
      <c r="Y27" s="29">
        <v>5240</v>
      </c>
      <c r="Z27" s="30">
        <v>7705</v>
      </c>
      <c r="AA27" s="31">
        <v>0.68007787151200516</v>
      </c>
    </row>
    <row r="28" spans="1:27" x14ac:dyDescent="0.25">
      <c r="A28" s="159" t="s">
        <v>11</v>
      </c>
      <c r="B28" s="160" t="s">
        <v>9</v>
      </c>
      <c r="C28" s="268" t="s">
        <v>84</v>
      </c>
      <c r="D28" s="87">
        <v>5723</v>
      </c>
      <c r="E28" s="88">
        <v>9472</v>
      </c>
      <c r="F28" s="89">
        <v>0.60420185810810811</v>
      </c>
      <c r="G28" s="87">
        <v>4735</v>
      </c>
      <c r="H28" s="88">
        <v>7840</v>
      </c>
      <c r="I28" s="89">
        <v>0.60395408163265307</v>
      </c>
      <c r="J28" s="87">
        <v>3464</v>
      </c>
      <c r="K28" s="88">
        <v>5540</v>
      </c>
      <c r="L28" s="108">
        <v>0.62527075812274369</v>
      </c>
      <c r="M28" s="9">
        <v>3970</v>
      </c>
      <c r="N28" s="5">
        <v>6002</v>
      </c>
      <c r="O28" s="10">
        <v>0.66100000000000003</v>
      </c>
      <c r="P28" s="34">
        <v>4380</v>
      </c>
      <c r="Q28" s="35">
        <v>6395</v>
      </c>
      <c r="R28" s="36">
        <v>0.68500000000000005</v>
      </c>
      <c r="S28" s="34">
        <v>4321</v>
      </c>
      <c r="T28" s="35">
        <v>6391</v>
      </c>
      <c r="U28" s="36">
        <v>0.67610702550461588</v>
      </c>
      <c r="V28" s="34">
        <v>4895</v>
      </c>
      <c r="W28" s="35">
        <v>7171</v>
      </c>
      <c r="X28" s="36">
        <v>0.68261051457258404</v>
      </c>
      <c r="Y28" s="34">
        <v>5065</v>
      </c>
      <c r="Z28" s="35">
        <v>7357</v>
      </c>
      <c r="AA28" s="36">
        <v>0.68845997009650672</v>
      </c>
    </row>
    <row r="29" spans="1:27" s="4" customFormat="1" ht="13.8" thickBot="1" x14ac:dyDescent="0.3">
      <c r="A29" s="161" t="s">
        <v>11</v>
      </c>
      <c r="B29" s="162" t="s">
        <v>9</v>
      </c>
      <c r="C29" s="146" t="s">
        <v>46</v>
      </c>
      <c r="D29" s="104">
        <v>337</v>
      </c>
      <c r="E29" s="104">
        <v>581</v>
      </c>
      <c r="F29" s="107">
        <v>0.57999999999999996</v>
      </c>
      <c r="G29" s="104">
        <v>271</v>
      </c>
      <c r="H29" s="104">
        <v>534</v>
      </c>
      <c r="I29" s="107">
        <v>0.50700000000000001</v>
      </c>
      <c r="J29" s="104">
        <v>222</v>
      </c>
      <c r="K29" s="104">
        <v>418</v>
      </c>
      <c r="L29" s="107">
        <v>0.53100000000000003</v>
      </c>
      <c r="M29" s="105">
        <v>242</v>
      </c>
      <c r="N29" s="104">
        <v>452</v>
      </c>
      <c r="O29" s="107">
        <v>0.53500000000000003</v>
      </c>
      <c r="P29" s="105">
        <v>230</v>
      </c>
      <c r="Q29" s="104">
        <v>410</v>
      </c>
      <c r="R29" s="107">
        <v>0.56100000000000005</v>
      </c>
      <c r="S29" s="105">
        <v>221</v>
      </c>
      <c r="T29" s="104">
        <v>390</v>
      </c>
      <c r="U29" s="107">
        <v>0.56666666666666665</v>
      </c>
      <c r="V29" s="105">
        <v>179</v>
      </c>
      <c r="W29" s="104">
        <v>334</v>
      </c>
      <c r="X29" s="107">
        <v>0.5359281437125748</v>
      </c>
      <c r="Y29" s="105">
        <v>175</v>
      </c>
      <c r="Z29" s="104">
        <v>348</v>
      </c>
      <c r="AA29" s="107">
        <v>0.50287356321839083</v>
      </c>
    </row>
    <row r="30" spans="1:27" s="4" customFormat="1" x14ac:dyDescent="0.25">
      <c r="A30" s="163" t="s">
        <v>59</v>
      </c>
      <c r="B30" s="164" t="s">
        <v>60</v>
      </c>
      <c r="C30" s="147" t="s">
        <v>43</v>
      </c>
      <c r="D30" s="29">
        <v>2767</v>
      </c>
      <c r="E30" s="30">
        <v>5036</v>
      </c>
      <c r="F30" s="119">
        <v>0.54944400317712472</v>
      </c>
      <c r="G30" s="29">
        <v>2942</v>
      </c>
      <c r="H30" s="30">
        <v>5362</v>
      </c>
      <c r="I30" s="119">
        <v>0.54867586721372619</v>
      </c>
      <c r="J30" s="29">
        <v>2818</v>
      </c>
      <c r="K30" s="30">
        <v>5168</v>
      </c>
      <c r="L30" s="31">
        <v>0.5452786377708978</v>
      </c>
      <c r="M30" s="29">
        <v>3309</v>
      </c>
      <c r="N30" s="30">
        <v>5494</v>
      </c>
      <c r="O30" s="31">
        <v>0.6022934109938114</v>
      </c>
      <c r="P30" s="29">
        <v>3453</v>
      </c>
      <c r="Q30" s="30">
        <v>5700</v>
      </c>
      <c r="R30" s="31">
        <v>0.60578947368421054</v>
      </c>
      <c r="S30" s="29">
        <v>3300</v>
      </c>
      <c r="T30" s="30">
        <v>5406</v>
      </c>
      <c r="U30" s="31">
        <v>0.61043285238623757</v>
      </c>
      <c r="V30" s="29">
        <v>3634</v>
      </c>
      <c r="W30" s="30">
        <v>5674</v>
      </c>
      <c r="X30" s="31">
        <v>0.64049999999999996</v>
      </c>
      <c r="Y30" s="29">
        <v>1217</v>
      </c>
      <c r="Z30" s="30">
        <v>1826</v>
      </c>
      <c r="AA30" s="31">
        <v>0.66649999999999998</v>
      </c>
    </row>
    <row r="31" spans="1:27" s="4" customFormat="1" x14ac:dyDescent="0.25">
      <c r="A31" s="159" t="s">
        <v>59</v>
      </c>
      <c r="B31" s="165" t="s">
        <v>60</v>
      </c>
      <c r="C31" s="268" t="s">
        <v>84</v>
      </c>
      <c r="D31" s="9">
        <v>2592</v>
      </c>
      <c r="E31" s="5">
        <v>4749</v>
      </c>
      <c r="F31" s="85">
        <v>0.54579911560328487</v>
      </c>
      <c r="G31" s="9">
        <v>2724</v>
      </c>
      <c r="H31" s="5">
        <v>5024</v>
      </c>
      <c r="I31" s="85">
        <v>0.54219745222929938</v>
      </c>
      <c r="J31" s="9">
        <v>2577</v>
      </c>
      <c r="K31" s="5">
        <v>4806</v>
      </c>
      <c r="L31" s="10">
        <v>0.53620474406991259</v>
      </c>
      <c r="M31" s="9">
        <v>3001</v>
      </c>
      <c r="N31" s="5">
        <v>5069</v>
      </c>
      <c r="O31" s="10">
        <v>0.59202998619057012</v>
      </c>
      <c r="P31" s="34">
        <v>3207</v>
      </c>
      <c r="Q31" s="35">
        <v>5308</v>
      </c>
      <c r="R31" s="36">
        <v>0.60418236623963828</v>
      </c>
      <c r="S31" s="34">
        <v>3023</v>
      </c>
      <c r="T31" s="35">
        <v>4980</v>
      </c>
      <c r="U31" s="36">
        <v>0.60710700662517569</v>
      </c>
      <c r="V31" s="34">
        <v>3330</v>
      </c>
      <c r="W31" s="35">
        <v>5190</v>
      </c>
      <c r="X31" s="36">
        <v>0.64159999999999995</v>
      </c>
      <c r="Y31" s="34">
        <v>1131</v>
      </c>
      <c r="Z31" s="35">
        <v>1691</v>
      </c>
      <c r="AA31" s="36">
        <v>0.66879999999999995</v>
      </c>
    </row>
    <row r="32" spans="1:27" s="4" customFormat="1" ht="13.8" thickBot="1" x14ac:dyDescent="0.3">
      <c r="A32" s="161" t="s">
        <v>59</v>
      </c>
      <c r="B32" s="166" t="s">
        <v>60</v>
      </c>
      <c r="C32" s="146" t="s">
        <v>46</v>
      </c>
      <c r="D32" s="104">
        <v>175</v>
      </c>
      <c r="E32" s="104">
        <v>287</v>
      </c>
      <c r="F32" s="107">
        <v>0.6097560975609756</v>
      </c>
      <c r="G32" s="104">
        <v>218</v>
      </c>
      <c r="H32" s="104">
        <v>338</v>
      </c>
      <c r="I32" s="107">
        <v>0.6449704142011834</v>
      </c>
      <c r="J32" s="104">
        <v>241</v>
      </c>
      <c r="K32" s="104">
        <v>362</v>
      </c>
      <c r="L32" s="107">
        <v>0.66574585635359118</v>
      </c>
      <c r="M32" s="105">
        <v>308</v>
      </c>
      <c r="N32" s="104">
        <v>425</v>
      </c>
      <c r="O32" s="107">
        <v>0.7247058823529412</v>
      </c>
      <c r="P32" s="105">
        <v>246</v>
      </c>
      <c r="Q32" s="104">
        <v>392</v>
      </c>
      <c r="R32" s="107">
        <v>0.62755102040816324</v>
      </c>
      <c r="S32" s="105">
        <v>277</v>
      </c>
      <c r="T32" s="104">
        <v>426</v>
      </c>
      <c r="U32" s="107">
        <v>0.65023474178403751</v>
      </c>
      <c r="V32" s="105">
        <v>304</v>
      </c>
      <c r="W32" s="104">
        <v>484</v>
      </c>
      <c r="X32" s="107">
        <v>0.62809999999999999</v>
      </c>
      <c r="Y32" s="105">
        <v>86</v>
      </c>
      <c r="Z32" s="104">
        <v>135</v>
      </c>
      <c r="AA32" s="107">
        <v>0.63700000000000001</v>
      </c>
    </row>
    <row r="33" spans="1:27" s="4" customFormat="1" x14ac:dyDescent="0.25">
      <c r="A33" s="163" t="s">
        <v>61</v>
      </c>
      <c r="B33" s="167" t="s">
        <v>19</v>
      </c>
      <c r="C33" s="147" t="s">
        <v>43</v>
      </c>
      <c r="D33" s="125">
        <v>1340</v>
      </c>
      <c r="E33" s="126">
        <v>5137</v>
      </c>
      <c r="F33" s="127">
        <v>0.26085263772629941</v>
      </c>
      <c r="G33" s="125">
        <v>1346</v>
      </c>
      <c r="H33" s="126">
        <v>5284.5</v>
      </c>
      <c r="I33" s="127">
        <v>0.25471921275488479</v>
      </c>
      <c r="J33" s="92">
        <v>1471</v>
      </c>
      <c r="K33" s="93">
        <v>5840</v>
      </c>
      <c r="L33" s="94">
        <v>0.252</v>
      </c>
      <c r="M33" s="92">
        <v>1536</v>
      </c>
      <c r="N33" s="93">
        <v>5958</v>
      </c>
      <c r="O33" s="94">
        <v>0.25800000000000001</v>
      </c>
      <c r="P33" s="29">
        <v>1544</v>
      </c>
      <c r="Q33" s="30">
        <v>6074.75</v>
      </c>
      <c r="R33" s="31">
        <v>0.25416683814148699</v>
      </c>
      <c r="S33" s="29">
        <v>1227</v>
      </c>
      <c r="T33" s="30">
        <v>6680.75</v>
      </c>
      <c r="U33" s="172">
        <v>0.18366201400000001</v>
      </c>
      <c r="V33" s="29">
        <v>1376</v>
      </c>
      <c r="W33" s="30">
        <v>6800.5</v>
      </c>
      <c r="X33" s="31">
        <v>0.20233806337769281</v>
      </c>
      <c r="Y33" s="29">
        <v>369</v>
      </c>
      <c r="Z33" s="30">
        <v>6897</v>
      </c>
      <c r="AA33" s="31">
        <v>5.350152240104393E-2</v>
      </c>
    </row>
    <row r="34" spans="1:27" s="4" customFormat="1" x14ac:dyDescent="0.25">
      <c r="A34" s="157" t="s">
        <v>61</v>
      </c>
      <c r="B34" s="158" t="s">
        <v>19</v>
      </c>
      <c r="C34" s="268" t="s">
        <v>84</v>
      </c>
      <c r="D34" s="87">
        <v>1256</v>
      </c>
      <c r="E34" s="88">
        <v>4719.25</v>
      </c>
      <c r="F34" s="89">
        <v>0.26614398474333845</v>
      </c>
      <c r="G34" s="87">
        <v>1248</v>
      </c>
      <c r="H34" s="88">
        <v>4845.5</v>
      </c>
      <c r="I34" s="89">
        <v>0.2575585594881849</v>
      </c>
      <c r="J34" s="87">
        <v>1337</v>
      </c>
      <c r="K34" s="88">
        <v>5343</v>
      </c>
      <c r="L34" s="108">
        <v>0.25023395096387796</v>
      </c>
      <c r="M34" s="95">
        <v>1383</v>
      </c>
      <c r="N34" s="96">
        <v>5461</v>
      </c>
      <c r="O34" s="97">
        <v>0.25325032045412926</v>
      </c>
      <c r="P34" s="9">
        <v>1394</v>
      </c>
      <c r="Q34" s="5">
        <v>5566.25</v>
      </c>
      <c r="R34" s="10">
        <v>0.25043790702896923</v>
      </c>
      <c r="S34" s="9">
        <v>1097</v>
      </c>
      <c r="T34" s="5">
        <v>6093</v>
      </c>
      <c r="U34" s="10">
        <v>0.18</v>
      </c>
      <c r="V34" s="138">
        <v>1261</v>
      </c>
      <c r="W34" s="5">
        <v>6182</v>
      </c>
      <c r="X34" s="10">
        <v>0.20397929472662568</v>
      </c>
      <c r="Y34" s="9">
        <v>344</v>
      </c>
      <c r="Z34" s="139">
        <v>6283</v>
      </c>
      <c r="AA34" s="10">
        <v>5.4750915167913417E-2</v>
      </c>
    </row>
    <row r="35" spans="1:27" s="4" customFormat="1" ht="13.8" thickBot="1" x14ac:dyDescent="0.3">
      <c r="A35" s="168" t="s">
        <v>61</v>
      </c>
      <c r="B35" s="169" t="s">
        <v>19</v>
      </c>
      <c r="C35" s="146" t="s">
        <v>46</v>
      </c>
      <c r="D35" s="120">
        <v>84</v>
      </c>
      <c r="E35" s="120">
        <v>417.75</v>
      </c>
      <c r="F35" s="121">
        <v>0.20107719928186699</v>
      </c>
      <c r="G35" s="120">
        <v>98</v>
      </c>
      <c r="H35" s="120">
        <v>439</v>
      </c>
      <c r="I35" s="121">
        <v>0.22323462414578599</v>
      </c>
      <c r="J35" s="120">
        <v>134</v>
      </c>
      <c r="K35" s="120">
        <v>497</v>
      </c>
      <c r="L35" s="121">
        <v>0.27</v>
      </c>
      <c r="M35" s="122">
        <v>153</v>
      </c>
      <c r="N35" s="120">
        <v>497</v>
      </c>
      <c r="O35" s="121">
        <v>0.308</v>
      </c>
      <c r="P35" s="105">
        <v>150</v>
      </c>
      <c r="Q35" s="104">
        <v>508.5</v>
      </c>
      <c r="R35" s="107">
        <v>0.29498525073746301</v>
      </c>
      <c r="S35" s="105">
        <v>130</v>
      </c>
      <c r="T35" s="104">
        <v>588.29999999999995</v>
      </c>
      <c r="U35" s="107">
        <v>0.221</v>
      </c>
      <c r="V35" s="105">
        <v>115</v>
      </c>
      <c r="W35" s="104">
        <v>618.5</v>
      </c>
      <c r="X35" s="107">
        <v>0.18593371059013744</v>
      </c>
      <c r="Y35" s="105">
        <v>25</v>
      </c>
      <c r="Z35" s="104">
        <v>614</v>
      </c>
      <c r="AA35" s="107">
        <v>4.071661237785016E-2</v>
      </c>
    </row>
    <row r="36" spans="1:27" s="4" customFormat="1" x14ac:dyDescent="0.25">
      <c r="A36" s="163" t="s">
        <v>13</v>
      </c>
      <c r="B36" s="167" t="s">
        <v>14</v>
      </c>
      <c r="C36" s="147" t="s">
        <v>43</v>
      </c>
      <c r="D36" s="29">
        <v>16972</v>
      </c>
      <c r="E36" s="30">
        <v>12</v>
      </c>
      <c r="F36" s="30">
        <v>1414.3333333333333</v>
      </c>
      <c r="G36" s="29">
        <v>17022</v>
      </c>
      <c r="H36" s="30">
        <v>12</v>
      </c>
      <c r="I36" s="30">
        <v>1418.5</v>
      </c>
      <c r="J36" s="29">
        <v>17378</v>
      </c>
      <c r="K36" s="30">
        <v>12</v>
      </c>
      <c r="L36" s="90">
        <v>1448</v>
      </c>
      <c r="M36" s="29">
        <v>17151</v>
      </c>
      <c r="N36" s="30">
        <v>12</v>
      </c>
      <c r="O36" s="90">
        <v>1429</v>
      </c>
      <c r="P36" s="29">
        <v>19079</v>
      </c>
      <c r="Q36" s="30">
        <v>12</v>
      </c>
      <c r="R36" s="30">
        <v>1590</v>
      </c>
      <c r="S36" s="29">
        <v>19864</v>
      </c>
      <c r="T36" s="30">
        <v>12</v>
      </c>
      <c r="U36" s="30">
        <v>1655.3333333333333</v>
      </c>
      <c r="V36" s="29">
        <v>20685</v>
      </c>
      <c r="W36" s="30">
        <v>12</v>
      </c>
      <c r="X36" s="90">
        <v>1723.75</v>
      </c>
      <c r="Y36" s="29">
        <v>4856</v>
      </c>
      <c r="Z36" s="30">
        <v>3</v>
      </c>
      <c r="AA36" s="90">
        <v>1618.6666666666667</v>
      </c>
    </row>
    <row r="37" spans="1:27" s="4" customFormat="1" x14ac:dyDescent="0.25">
      <c r="A37" s="157" t="s">
        <v>13</v>
      </c>
      <c r="B37" s="158" t="s">
        <v>14</v>
      </c>
      <c r="C37" s="268" t="s">
        <v>84</v>
      </c>
      <c r="D37" s="138">
        <v>15859</v>
      </c>
      <c r="E37" s="5">
        <v>12</v>
      </c>
      <c r="F37" s="139">
        <v>1321.5833333333333</v>
      </c>
      <c r="G37" s="138">
        <v>15798</v>
      </c>
      <c r="H37" s="5">
        <v>12</v>
      </c>
      <c r="I37" s="139">
        <v>1316.5</v>
      </c>
      <c r="J37" s="138">
        <v>16234</v>
      </c>
      <c r="K37" s="5">
        <v>12</v>
      </c>
      <c r="L37" s="91">
        <v>1352.8333333333333</v>
      </c>
      <c r="M37" s="9">
        <v>15955</v>
      </c>
      <c r="N37" s="5">
        <v>12</v>
      </c>
      <c r="O37" s="91">
        <v>1329.5833333333333</v>
      </c>
      <c r="P37" s="138">
        <v>17909</v>
      </c>
      <c r="Q37" s="5">
        <v>12</v>
      </c>
      <c r="R37" s="139">
        <v>1492.4166666666667</v>
      </c>
      <c r="S37" s="138">
        <v>18998</v>
      </c>
      <c r="T37" s="5">
        <v>12</v>
      </c>
      <c r="U37" s="139">
        <v>1583.1666666666667</v>
      </c>
      <c r="V37" s="9">
        <v>19639</v>
      </c>
      <c r="W37" s="5">
        <v>12</v>
      </c>
      <c r="X37" s="91">
        <v>1636.5833333333333</v>
      </c>
      <c r="Y37" s="9">
        <v>4642</v>
      </c>
      <c r="Z37" s="5">
        <v>3</v>
      </c>
      <c r="AA37" s="91">
        <v>1547.3333333333333</v>
      </c>
    </row>
    <row r="38" spans="1:27" s="4" customFormat="1" ht="13.8" thickBot="1" x14ac:dyDescent="0.3">
      <c r="A38" s="170" t="s">
        <v>13</v>
      </c>
      <c r="B38" s="171" t="s">
        <v>14</v>
      </c>
      <c r="C38" s="148" t="s">
        <v>46</v>
      </c>
      <c r="D38" s="27">
        <v>1113</v>
      </c>
      <c r="E38" s="27">
        <v>12</v>
      </c>
      <c r="F38" s="124">
        <v>92.75</v>
      </c>
      <c r="G38" s="27">
        <v>1224</v>
      </c>
      <c r="H38" s="27">
        <v>12</v>
      </c>
      <c r="I38" s="124">
        <v>102</v>
      </c>
      <c r="J38" s="27">
        <v>1144</v>
      </c>
      <c r="K38" s="27">
        <v>12</v>
      </c>
      <c r="L38" s="124">
        <v>95</v>
      </c>
      <c r="M38" s="26">
        <v>1196</v>
      </c>
      <c r="N38" s="27">
        <v>12</v>
      </c>
      <c r="O38" s="124">
        <v>100</v>
      </c>
      <c r="P38" s="27">
        <v>1170</v>
      </c>
      <c r="Q38" s="27">
        <v>12</v>
      </c>
      <c r="R38" s="124">
        <v>98</v>
      </c>
      <c r="S38" s="27">
        <v>866</v>
      </c>
      <c r="T38" s="27">
        <v>12</v>
      </c>
      <c r="U38" s="124">
        <v>72.166666666666671</v>
      </c>
      <c r="V38" s="26">
        <v>1046</v>
      </c>
      <c r="W38" s="27">
        <v>12</v>
      </c>
      <c r="X38" s="124">
        <v>87.166666666666671</v>
      </c>
      <c r="Y38" s="26">
        <v>214</v>
      </c>
      <c r="Z38" s="27">
        <v>3</v>
      </c>
      <c r="AA38" s="124">
        <v>71.333333333333329</v>
      </c>
    </row>
    <row r="39" spans="1:27" s="4" customFormat="1" x14ac:dyDescent="0.25">
      <c r="A39" s="334" t="s">
        <v>80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s="4" customFormat="1" x14ac:dyDescent="0.25">
      <c r="A40" s="325" t="s">
        <v>86</v>
      </c>
      <c r="B40" s="7"/>
      <c r="C40" s="294"/>
      <c r="D40" s="7"/>
      <c r="E40" s="7"/>
      <c r="F40" s="7"/>
      <c r="G40" s="7"/>
      <c r="H40" s="7"/>
      <c r="I40" s="7"/>
      <c r="J40" s="7"/>
      <c r="K40" s="7"/>
    </row>
    <row r="41" spans="1:27" s="4" customFormat="1" x14ac:dyDescent="0.25">
      <c r="A41" s="205" t="s">
        <v>41</v>
      </c>
      <c r="B41"/>
      <c r="C41" s="1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7" x14ac:dyDescent="0.25">
      <c r="A42" s="205"/>
    </row>
    <row r="43" spans="1:27" x14ac:dyDescent="0.25">
      <c r="A43" s="333"/>
    </row>
  </sheetData>
  <printOptions horizontalCentered="1"/>
  <pageMargins left="0.25" right="0.25" top="0.75" bottom="0.75" header="0.3" footer="0.3"/>
  <pageSetup scale="59" fitToWidth="0" orientation="landscape" horizontalDpi="300" verticalDpi="300" r:id="rId1"/>
  <headerFooter alignWithMargins="0">
    <oddHeader>&amp;C&amp;8Texas Department of Family &amp; Protective Services</oddHeader>
    <oddFooter>&amp;L&amp;8Data Source:  IMPACT Data Warehouse&amp;C&amp;8&amp;P of &amp;N&amp;R&amp;8Data and Decision Support
FY12 - FY18 Data as of November 7th Following End of Each Fiscal Year
FY19 Data as of 12/07/2018 and 01/07/2019
Log 92272 (dD)</oddFooter>
  </headerFooter>
  <colBreaks count="2" manualBreakCount="2">
    <brk id="12" max="65" man="1"/>
    <brk id="5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zoomScale="110" zoomScaleNormal="110" workbookViewId="0">
      <pane xSplit="3" ySplit="2" topLeftCell="J3" activePane="bottomRight" state="frozen"/>
      <selection pane="topRight" activeCell="D1" sqref="D1"/>
      <selection pane="bottomLeft" activeCell="A3" sqref="A3"/>
      <selection pane="bottomRight"/>
    </sheetView>
  </sheetViews>
  <sheetFormatPr defaultColWidth="10.6640625" defaultRowHeight="13.2" x14ac:dyDescent="0.25"/>
  <cols>
    <col min="1" max="1" width="2.33203125" style="3" bestFit="1" customWidth="1"/>
    <col min="2" max="2" width="62.109375" style="3" customWidth="1"/>
    <col min="3" max="3" width="20.6640625" style="7" bestFit="1" customWidth="1"/>
    <col min="4" max="5" width="8.33203125" bestFit="1" customWidth="1"/>
    <col min="6" max="6" width="6.5546875" bestFit="1" customWidth="1"/>
    <col min="7" max="8" width="8.44140625" bestFit="1" customWidth="1"/>
    <col min="9" max="9" width="7.33203125" bestFit="1" customWidth="1"/>
    <col min="10" max="10" width="8.5546875" customWidth="1"/>
    <col min="11" max="11" width="8.44140625" customWidth="1"/>
    <col min="12" max="12" width="6.88671875" bestFit="1" customWidth="1"/>
    <col min="13" max="13" width="8.44140625" bestFit="1" customWidth="1"/>
    <col min="14" max="14" width="8.44140625" customWidth="1"/>
    <col min="15" max="15" width="7.33203125" bestFit="1" customWidth="1"/>
    <col min="16" max="16" width="8.44140625" bestFit="1" customWidth="1"/>
    <col min="17" max="17" width="8.44140625" customWidth="1"/>
    <col min="18" max="18" width="7.33203125" bestFit="1" customWidth="1"/>
    <col min="19" max="19" width="8.44140625" bestFit="1" customWidth="1"/>
    <col min="20" max="20" width="8.44140625" customWidth="1"/>
    <col min="21" max="21" width="7.33203125" bestFit="1" customWidth="1"/>
    <col min="22" max="22" width="8.44140625" style="4" bestFit="1" customWidth="1"/>
    <col min="23" max="23" width="8.33203125" style="4" customWidth="1"/>
    <col min="24" max="24" width="8.109375" style="4" bestFit="1" customWidth="1"/>
    <col min="25" max="25" width="8.33203125" style="4" bestFit="1" customWidth="1"/>
    <col min="26" max="26" width="8.33203125" style="4" customWidth="1"/>
    <col min="27" max="27" width="8.109375" style="4" bestFit="1" customWidth="1"/>
  </cols>
  <sheetData>
    <row r="1" spans="1:28" ht="15.6" x14ac:dyDescent="0.3">
      <c r="A1" s="106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8" ht="30.75" customHeight="1" thickBot="1" x14ac:dyDescent="0.3">
      <c r="A2" s="42" t="s">
        <v>63</v>
      </c>
      <c r="B2" s="43" t="s">
        <v>17</v>
      </c>
      <c r="C2" s="43" t="s">
        <v>23</v>
      </c>
      <c r="D2" s="116" t="s">
        <v>24</v>
      </c>
      <c r="E2" s="42" t="s">
        <v>25</v>
      </c>
      <c r="F2" s="46" t="s">
        <v>26</v>
      </c>
      <c r="G2" s="45" t="s">
        <v>27</v>
      </c>
      <c r="H2" s="42" t="s">
        <v>28</v>
      </c>
      <c r="I2" s="46" t="s">
        <v>29</v>
      </c>
      <c r="J2" s="45" t="s">
        <v>30</v>
      </c>
      <c r="K2" s="44" t="s">
        <v>31</v>
      </c>
      <c r="L2" s="46" t="s">
        <v>32</v>
      </c>
      <c r="M2" s="45" t="s">
        <v>33</v>
      </c>
      <c r="N2" s="42" t="s">
        <v>34</v>
      </c>
      <c r="O2" s="46" t="s">
        <v>35</v>
      </c>
      <c r="P2" s="45" t="s">
        <v>36</v>
      </c>
      <c r="Q2" s="42" t="s">
        <v>37</v>
      </c>
      <c r="R2" s="46" t="s">
        <v>38</v>
      </c>
      <c r="S2" s="45" t="s">
        <v>51</v>
      </c>
      <c r="T2" s="42" t="s">
        <v>52</v>
      </c>
      <c r="U2" s="46" t="s">
        <v>50</v>
      </c>
      <c r="V2" s="45" t="s">
        <v>66</v>
      </c>
      <c r="W2" s="42" t="s">
        <v>67</v>
      </c>
      <c r="X2" s="46" t="s">
        <v>68</v>
      </c>
      <c r="Y2" s="45" t="s">
        <v>69</v>
      </c>
      <c r="Z2" s="42" t="s">
        <v>70</v>
      </c>
      <c r="AA2" s="46" t="s">
        <v>71</v>
      </c>
    </row>
    <row r="3" spans="1:28" ht="13.95" customHeight="1" x14ac:dyDescent="0.25">
      <c r="A3" s="48">
        <v>1</v>
      </c>
      <c r="B3" s="22" t="s">
        <v>85</v>
      </c>
      <c r="C3" s="296" t="s">
        <v>39</v>
      </c>
      <c r="D3" s="66">
        <v>25398</v>
      </c>
      <c r="E3" s="67">
        <v>25489</v>
      </c>
      <c r="F3" s="72">
        <v>0.99642983247675465</v>
      </c>
      <c r="G3" s="66">
        <v>25054</v>
      </c>
      <c r="H3" s="67">
        <v>25103</v>
      </c>
      <c r="I3" s="72">
        <v>0.99804804206668529</v>
      </c>
      <c r="J3" s="66">
        <v>24867</v>
      </c>
      <c r="K3" s="67">
        <v>24945</v>
      </c>
      <c r="L3" s="72">
        <v>0.99687312086590496</v>
      </c>
      <c r="M3" s="69">
        <v>24566</v>
      </c>
      <c r="N3" s="70">
        <v>24621</v>
      </c>
      <c r="O3" s="72">
        <v>0.9977661346005442</v>
      </c>
      <c r="P3" s="69">
        <v>24978</v>
      </c>
      <c r="Q3" s="70">
        <v>25058</v>
      </c>
      <c r="R3" s="72">
        <v>0.9968074068161864</v>
      </c>
      <c r="S3" s="69">
        <v>25365</v>
      </c>
      <c r="T3" s="70">
        <v>25445</v>
      </c>
      <c r="U3" s="72">
        <v>0.99685596384358421</v>
      </c>
      <c r="V3" s="69">
        <v>28975</v>
      </c>
      <c r="W3" s="70">
        <v>29049</v>
      </c>
      <c r="X3" s="72">
        <v>0.99745258012324001</v>
      </c>
      <c r="Y3" s="69">
        <v>18500</v>
      </c>
      <c r="Z3" s="70">
        <v>18511</v>
      </c>
      <c r="AA3" s="72">
        <v>0.9994057587380476</v>
      </c>
    </row>
    <row r="4" spans="1:28" ht="13.95" customHeight="1" x14ac:dyDescent="0.25">
      <c r="A4" s="17">
        <v>1</v>
      </c>
      <c r="B4" s="18" t="s">
        <v>85</v>
      </c>
      <c r="C4" s="314" t="s">
        <v>82</v>
      </c>
      <c r="D4" s="73">
        <v>23352</v>
      </c>
      <c r="E4" s="74">
        <v>23427</v>
      </c>
      <c r="F4" s="77">
        <v>0.99679856575745929</v>
      </c>
      <c r="G4" s="73">
        <v>22855</v>
      </c>
      <c r="H4" s="74">
        <v>22899</v>
      </c>
      <c r="I4" s="77">
        <v>0.99807851871260755</v>
      </c>
      <c r="J4" s="73">
        <v>22749</v>
      </c>
      <c r="K4" s="74">
        <v>22817</v>
      </c>
      <c r="L4" s="77">
        <v>0.99701976596397424</v>
      </c>
      <c r="M4" s="75">
        <v>22129</v>
      </c>
      <c r="N4" s="74">
        <v>22180</v>
      </c>
      <c r="O4" s="77">
        <v>0.99770063119927865</v>
      </c>
      <c r="P4" s="75">
        <v>22782</v>
      </c>
      <c r="Q4" s="74">
        <v>22860</v>
      </c>
      <c r="R4" s="77">
        <v>0.99658792650918637</v>
      </c>
      <c r="S4" s="75">
        <v>23010</v>
      </c>
      <c r="T4" s="74">
        <v>23086</v>
      </c>
      <c r="U4" s="77">
        <v>0.99670796153512953</v>
      </c>
      <c r="V4" s="75">
        <v>26592</v>
      </c>
      <c r="W4" s="74">
        <v>26658</v>
      </c>
      <c r="X4" s="77">
        <v>0.99752419536349313</v>
      </c>
      <c r="Y4" s="75">
        <v>17019</v>
      </c>
      <c r="Z4" s="74">
        <v>17030</v>
      </c>
      <c r="AA4" s="77">
        <v>0.99935408103347034</v>
      </c>
      <c r="AB4" s="353"/>
    </row>
    <row r="5" spans="1:28" ht="13.95" customHeight="1" x14ac:dyDescent="0.25">
      <c r="A5" s="49">
        <v>1</v>
      </c>
      <c r="B5" s="50" t="s">
        <v>85</v>
      </c>
      <c r="C5" s="299" t="s">
        <v>45</v>
      </c>
      <c r="D5" s="78">
        <v>2046</v>
      </c>
      <c r="E5" s="63">
        <v>2062</v>
      </c>
      <c r="F5" s="80">
        <v>0.99224054316197863</v>
      </c>
      <c r="G5" s="78">
        <v>2199</v>
      </c>
      <c r="H5" s="63">
        <v>2204</v>
      </c>
      <c r="I5" s="80">
        <v>0.99773139745916517</v>
      </c>
      <c r="J5" s="78">
        <v>2118</v>
      </c>
      <c r="K5" s="63">
        <v>2128</v>
      </c>
      <c r="L5" s="80">
        <v>0.99530075187969924</v>
      </c>
      <c r="M5" s="62">
        <v>1062</v>
      </c>
      <c r="N5" s="63">
        <v>1065</v>
      </c>
      <c r="O5" s="80">
        <v>0.9971830985915493</v>
      </c>
      <c r="P5" s="62">
        <v>58</v>
      </c>
      <c r="Q5" s="63">
        <v>58</v>
      </c>
      <c r="R5" s="80">
        <v>1</v>
      </c>
      <c r="S5" s="62">
        <v>48</v>
      </c>
      <c r="T5" s="63">
        <v>48</v>
      </c>
      <c r="U5" s="80">
        <v>1</v>
      </c>
      <c r="V5" s="62">
        <v>32</v>
      </c>
      <c r="W5" s="63">
        <v>33</v>
      </c>
      <c r="X5" s="80">
        <v>0.96969696969696972</v>
      </c>
      <c r="Y5" s="62">
        <v>10</v>
      </c>
      <c r="Z5" s="63">
        <v>10</v>
      </c>
      <c r="AA5" s="80">
        <v>1</v>
      </c>
    </row>
    <row r="6" spans="1:28" ht="13.95" customHeight="1" thickBot="1" x14ac:dyDescent="0.3">
      <c r="A6" s="20">
        <v>1</v>
      </c>
      <c r="B6" s="21" t="s">
        <v>85</v>
      </c>
      <c r="C6" s="302" t="s">
        <v>44</v>
      </c>
      <c r="D6" s="58" t="s">
        <v>13</v>
      </c>
      <c r="E6" s="59" t="s">
        <v>13</v>
      </c>
      <c r="F6" s="109" t="s">
        <v>13</v>
      </c>
      <c r="G6" s="58" t="s">
        <v>13</v>
      </c>
      <c r="H6" s="60" t="s">
        <v>13</v>
      </c>
      <c r="I6" s="61" t="s">
        <v>13</v>
      </c>
      <c r="J6" s="58" t="s">
        <v>13</v>
      </c>
      <c r="K6" s="60" t="s">
        <v>13</v>
      </c>
      <c r="L6" s="61" t="s">
        <v>13</v>
      </c>
      <c r="M6" s="62">
        <v>1375</v>
      </c>
      <c r="N6" s="63">
        <v>1376</v>
      </c>
      <c r="O6" s="80">
        <v>0.99927325581395354</v>
      </c>
      <c r="P6" s="62">
        <v>2138</v>
      </c>
      <c r="Q6" s="63">
        <v>2140</v>
      </c>
      <c r="R6" s="80">
        <v>0.99906542056074765</v>
      </c>
      <c r="S6" s="62">
        <v>2307</v>
      </c>
      <c r="T6" s="63">
        <v>2311</v>
      </c>
      <c r="U6" s="80">
        <v>0.99826914755517093</v>
      </c>
      <c r="V6" s="62">
        <v>2351</v>
      </c>
      <c r="W6" s="63">
        <v>2358</v>
      </c>
      <c r="X6" s="82">
        <v>0.99703138252756573</v>
      </c>
      <c r="Y6" s="62">
        <v>1471</v>
      </c>
      <c r="Z6" s="63">
        <v>1471</v>
      </c>
      <c r="AA6" s="82">
        <v>1</v>
      </c>
    </row>
    <row r="7" spans="1:28" x14ac:dyDescent="0.25">
      <c r="A7" s="19">
        <v>2</v>
      </c>
      <c r="B7" s="51" t="s">
        <v>47</v>
      </c>
      <c r="C7" s="305" t="s">
        <v>39</v>
      </c>
      <c r="D7" s="69">
        <v>38556</v>
      </c>
      <c r="E7" s="70">
        <v>25489</v>
      </c>
      <c r="F7" s="98">
        <v>1.5126525167719409</v>
      </c>
      <c r="G7" s="69">
        <v>37633</v>
      </c>
      <c r="H7" s="70">
        <v>25103</v>
      </c>
      <c r="I7" s="98">
        <v>1.499143528661913</v>
      </c>
      <c r="J7" s="69">
        <v>36926</v>
      </c>
      <c r="K7" s="70">
        <v>24945</v>
      </c>
      <c r="L7" s="98">
        <v>1.4802966526357988</v>
      </c>
      <c r="M7" s="69">
        <v>35930</v>
      </c>
      <c r="N7" s="70">
        <v>24621</v>
      </c>
      <c r="O7" s="98">
        <v>1.4593233418626377</v>
      </c>
      <c r="P7" s="69">
        <v>36925</v>
      </c>
      <c r="Q7" s="70">
        <v>25058</v>
      </c>
      <c r="R7" s="98">
        <v>1.4735812914039428</v>
      </c>
      <c r="S7" s="69">
        <v>37266</v>
      </c>
      <c r="T7" s="70">
        <v>25445</v>
      </c>
      <c r="U7" s="98">
        <v>1.4645706425623894</v>
      </c>
      <c r="V7" s="69">
        <v>42350</v>
      </c>
      <c r="W7" s="70">
        <v>28953</v>
      </c>
      <c r="X7" s="98">
        <v>1.462715435360757</v>
      </c>
      <c r="Y7" s="69">
        <v>21352</v>
      </c>
      <c r="Z7" s="70">
        <v>18496</v>
      </c>
      <c r="AA7" s="98">
        <v>1.1544117647058822</v>
      </c>
    </row>
    <row r="8" spans="1:28" x14ac:dyDescent="0.25">
      <c r="A8" s="17">
        <v>2</v>
      </c>
      <c r="B8" s="18" t="s">
        <v>47</v>
      </c>
      <c r="C8" s="314" t="s">
        <v>82</v>
      </c>
      <c r="D8" s="75">
        <v>35476</v>
      </c>
      <c r="E8" s="74">
        <v>23427</v>
      </c>
      <c r="F8" s="99">
        <v>1.5143210825116318</v>
      </c>
      <c r="G8" s="75">
        <v>34415</v>
      </c>
      <c r="H8" s="74">
        <v>22899</v>
      </c>
      <c r="I8" s="99">
        <v>1.5029040569457182</v>
      </c>
      <c r="J8" s="75">
        <v>33827</v>
      </c>
      <c r="K8" s="74">
        <v>22817</v>
      </c>
      <c r="L8" s="99">
        <v>1.4825349520094666</v>
      </c>
      <c r="M8" s="75">
        <v>32811</v>
      </c>
      <c r="N8" s="74">
        <v>22180</v>
      </c>
      <c r="O8" s="99">
        <v>1.4793056807935077</v>
      </c>
      <c r="P8" s="75">
        <v>33551</v>
      </c>
      <c r="Q8" s="74">
        <v>22860</v>
      </c>
      <c r="R8" s="99">
        <v>1.4676727909011373</v>
      </c>
      <c r="S8" s="75">
        <v>33741</v>
      </c>
      <c r="T8" s="74">
        <v>23086</v>
      </c>
      <c r="U8" s="99">
        <v>1.4615351295157237</v>
      </c>
      <c r="V8" s="75">
        <v>38965</v>
      </c>
      <c r="W8" s="74">
        <v>26658</v>
      </c>
      <c r="X8" s="99">
        <v>1.4616625403256058</v>
      </c>
      <c r="Y8" s="75">
        <v>19691</v>
      </c>
      <c r="Z8" s="74">
        <v>17030</v>
      </c>
      <c r="AA8" s="99">
        <v>1.1562536699941279</v>
      </c>
    </row>
    <row r="9" spans="1:28" s="4" customFormat="1" x14ac:dyDescent="0.25">
      <c r="A9" s="17">
        <v>2</v>
      </c>
      <c r="B9" s="18" t="s">
        <v>47</v>
      </c>
      <c r="C9" s="298" t="s">
        <v>45</v>
      </c>
      <c r="D9" s="62">
        <v>3080</v>
      </c>
      <c r="E9" s="63">
        <v>2062</v>
      </c>
      <c r="F9" s="100">
        <v>1.4936954413191077</v>
      </c>
      <c r="G9" s="62">
        <v>3218</v>
      </c>
      <c r="H9" s="63">
        <v>2204</v>
      </c>
      <c r="I9" s="100">
        <v>1.4600725952813067</v>
      </c>
      <c r="J9" s="62">
        <v>3099</v>
      </c>
      <c r="K9" s="63">
        <v>2128</v>
      </c>
      <c r="L9" s="100">
        <v>1.456296992481203</v>
      </c>
      <c r="M9" s="62">
        <v>1088</v>
      </c>
      <c r="N9" s="63">
        <v>1065</v>
      </c>
      <c r="O9" s="100">
        <v>1.0215962441314554</v>
      </c>
      <c r="P9" s="62">
        <v>59</v>
      </c>
      <c r="Q9" s="63">
        <v>58</v>
      </c>
      <c r="R9" s="100">
        <v>1.0172413793103448</v>
      </c>
      <c r="S9" s="62">
        <v>52</v>
      </c>
      <c r="T9" s="63">
        <v>48</v>
      </c>
      <c r="U9" s="100">
        <v>1.0833333333333333</v>
      </c>
      <c r="V9" s="62">
        <v>33</v>
      </c>
      <c r="W9" s="63">
        <v>33</v>
      </c>
      <c r="X9" s="100">
        <v>1</v>
      </c>
      <c r="Y9" s="62">
        <v>10</v>
      </c>
      <c r="Z9" s="63">
        <v>10</v>
      </c>
      <c r="AA9" s="100">
        <v>1</v>
      </c>
    </row>
    <row r="10" spans="1:28" ht="13.8" thickBot="1" x14ac:dyDescent="0.3">
      <c r="A10" s="49">
        <v>2</v>
      </c>
      <c r="B10" s="50" t="s">
        <v>47</v>
      </c>
      <c r="C10" s="299" t="s">
        <v>44</v>
      </c>
      <c r="D10" s="62" t="s">
        <v>64</v>
      </c>
      <c r="E10" s="63" t="s">
        <v>13</v>
      </c>
      <c r="F10" s="64" t="s">
        <v>13</v>
      </c>
      <c r="G10" s="62" t="s">
        <v>64</v>
      </c>
      <c r="H10" s="63" t="s">
        <v>13</v>
      </c>
      <c r="I10" s="64" t="s">
        <v>13</v>
      </c>
      <c r="J10" s="62" t="s">
        <v>64</v>
      </c>
      <c r="K10" s="63" t="s">
        <v>13</v>
      </c>
      <c r="L10" s="64" t="s">
        <v>13</v>
      </c>
      <c r="M10" s="62">
        <v>2031</v>
      </c>
      <c r="N10" s="63">
        <v>1376</v>
      </c>
      <c r="O10" s="64">
        <v>1.476017441860465</v>
      </c>
      <c r="P10" s="62">
        <v>3315</v>
      </c>
      <c r="Q10" s="63">
        <v>2140</v>
      </c>
      <c r="R10" s="101">
        <v>1.5490654205607477</v>
      </c>
      <c r="S10" s="62">
        <v>3473</v>
      </c>
      <c r="T10" s="63">
        <v>2311</v>
      </c>
      <c r="U10" s="101">
        <v>1.5028126352228472</v>
      </c>
      <c r="V10" s="62">
        <v>3352</v>
      </c>
      <c r="W10" s="63">
        <v>2262</v>
      </c>
      <c r="X10" s="101">
        <v>1.4818744473916887</v>
      </c>
      <c r="Y10" s="62">
        <v>1651</v>
      </c>
      <c r="Z10" s="63">
        <v>1456</v>
      </c>
      <c r="AA10" s="101">
        <v>1.1339285714285714</v>
      </c>
    </row>
    <row r="11" spans="1:28" s="4" customFormat="1" x14ac:dyDescent="0.25">
      <c r="A11" s="48">
        <v>3</v>
      </c>
      <c r="B11" s="22" t="s">
        <v>48</v>
      </c>
      <c r="C11" s="296" t="s">
        <v>39</v>
      </c>
      <c r="D11" s="66">
        <v>4175351</v>
      </c>
      <c r="E11" s="67">
        <v>5830493</v>
      </c>
      <c r="F11" s="68">
        <v>0.71612314773381947</v>
      </c>
      <c r="G11" s="66">
        <v>4080422</v>
      </c>
      <c r="H11" s="67">
        <v>5727252</v>
      </c>
      <c r="I11" s="68">
        <v>0.71245721333721657</v>
      </c>
      <c r="J11" s="66">
        <v>4014712</v>
      </c>
      <c r="K11" s="67">
        <v>5585973</v>
      </c>
      <c r="L11" s="68">
        <v>0.71871310512958086</v>
      </c>
      <c r="M11" s="69">
        <v>4111548</v>
      </c>
      <c r="N11" s="70">
        <v>5757959</v>
      </c>
      <c r="O11" s="71">
        <v>0.71406343810367523</v>
      </c>
      <c r="P11" s="69">
        <v>4177238</v>
      </c>
      <c r="Q11" s="70">
        <v>5656726</v>
      </c>
      <c r="R11" s="71">
        <v>0.73845507100750507</v>
      </c>
      <c r="S11" s="69">
        <v>4456161</v>
      </c>
      <c r="T11" s="70">
        <v>5740339</v>
      </c>
      <c r="U11" s="71">
        <v>0.77628882196678628</v>
      </c>
      <c r="V11" s="69">
        <v>3894848</v>
      </c>
      <c r="W11" s="70">
        <v>5104351</v>
      </c>
      <c r="X11" s="71">
        <v>0.76304470441002192</v>
      </c>
      <c r="Y11" s="69">
        <v>1007850</v>
      </c>
      <c r="Z11" s="70">
        <v>1296099</v>
      </c>
      <c r="AA11" s="71">
        <v>0.77760263683561215</v>
      </c>
    </row>
    <row r="12" spans="1:28" s="4" customFormat="1" x14ac:dyDescent="0.25">
      <c r="A12" s="17">
        <v>3</v>
      </c>
      <c r="B12" s="297" t="s">
        <v>48</v>
      </c>
      <c r="C12" s="314" t="s">
        <v>82</v>
      </c>
      <c r="D12" s="73">
        <v>3830321</v>
      </c>
      <c r="E12" s="74">
        <v>5381987</v>
      </c>
      <c r="F12" s="76">
        <v>0.71169272612512813</v>
      </c>
      <c r="G12" s="73">
        <v>3710531</v>
      </c>
      <c r="H12" s="74">
        <v>5252089</v>
      </c>
      <c r="I12" s="76">
        <v>0.7064866951036054</v>
      </c>
      <c r="J12" s="73">
        <v>3658629</v>
      </c>
      <c r="K12" s="74">
        <v>5117175</v>
      </c>
      <c r="L12" s="76">
        <v>0.71497046710343104</v>
      </c>
      <c r="M12" s="75">
        <v>3748696</v>
      </c>
      <c r="N12" s="74">
        <v>5267791</v>
      </c>
      <c r="O12" s="76">
        <v>0.71162580292194588</v>
      </c>
      <c r="P12" s="75">
        <v>3812939</v>
      </c>
      <c r="Q12" s="74">
        <v>5163625</v>
      </c>
      <c r="R12" s="76">
        <v>0.73842291026168627</v>
      </c>
      <c r="S12" s="75">
        <v>4075184</v>
      </c>
      <c r="T12" s="74">
        <v>5244326</v>
      </c>
      <c r="U12" s="76">
        <v>0.7770653464334597</v>
      </c>
      <c r="V12" s="75">
        <v>3542266</v>
      </c>
      <c r="W12" s="74">
        <v>4653837</v>
      </c>
      <c r="X12" s="76">
        <v>0.76114956325285998</v>
      </c>
      <c r="Y12" s="75">
        <v>919283</v>
      </c>
      <c r="Z12" s="74">
        <v>1185829</v>
      </c>
      <c r="AA12" s="76">
        <v>0.775223915083878</v>
      </c>
    </row>
    <row r="13" spans="1:28" s="4" customFormat="1" x14ac:dyDescent="0.25">
      <c r="A13" s="17">
        <v>3</v>
      </c>
      <c r="B13" s="265" t="s">
        <v>48</v>
      </c>
      <c r="C13" s="299" t="s">
        <v>45</v>
      </c>
      <c r="D13" s="78">
        <v>345030</v>
      </c>
      <c r="E13" s="63">
        <v>448506</v>
      </c>
      <c r="F13" s="79">
        <v>0.76928736739307835</v>
      </c>
      <c r="G13" s="78">
        <v>369891</v>
      </c>
      <c r="H13" s="63">
        <v>475163</v>
      </c>
      <c r="I13" s="79">
        <v>0.77845076321178208</v>
      </c>
      <c r="J13" s="78">
        <v>356083</v>
      </c>
      <c r="K13" s="63">
        <v>468798</v>
      </c>
      <c r="L13" s="79">
        <v>0.75956595377966629</v>
      </c>
      <c r="M13" s="62">
        <v>92667</v>
      </c>
      <c r="N13" s="63">
        <v>120474</v>
      </c>
      <c r="O13" s="79">
        <v>0.7691867124856816</v>
      </c>
      <c r="P13" s="62">
        <v>9993</v>
      </c>
      <c r="Q13" s="63">
        <v>15897</v>
      </c>
      <c r="R13" s="79">
        <v>0.62860917154180029</v>
      </c>
      <c r="S13" s="62">
        <v>6142</v>
      </c>
      <c r="T13" s="63">
        <v>9220</v>
      </c>
      <c r="U13" s="79">
        <v>0.66616052060737529</v>
      </c>
      <c r="V13" s="62">
        <v>217</v>
      </c>
      <c r="W13" s="63">
        <v>1279</v>
      </c>
      <c r="X13" s="79">
        <v>0.16966379984362784</v>
      </c>
      <c r="Y13" s="62">
        <v>94</v>
      </c>
      <c r="Z13" s="63">
        <v>274</v>
      </c>
      <c r="AA13" s="79">
        <v>0.34306569343065696</v>
      </c>
    </row>
    <row r="14" spans="1:28" s="263" customFormat="1" ht="13.8" thickBot="1" x14ac:dyDescent="0.25">
      <c r="A14" s="254">
        <v>3</v>
      </c>
      <c r="B14" s="301" t="s">
        <v>48</v>
      </c>
      <c r="C14" s="302" t="s">
        <v>44</v>
      </c>
      <c r="D14" s="255" t="s">
        <v>64</v>
      </c>
      <c r="E14" s="256" t="s">
        <v>13</v>
      </c>
      <c r="F14" s="257" t="s">
        <v>13</v>
      </c>
      <c r="G14" s="255" t="s">
        <v>13</v>
      </c>
      <c r="H14" s="258" t="s">
        <v>13</v>
      </c>
      <c r="I14" s="259" t="s">
        <v>13</v>
      </c>
      <c r="J14" s="255" t="s">
        <v>13</v>
      </c>
      <c r="K14" s="258" t="s">
        <v>13</v>
      </c>
      <c r="L14" s="259" t="s">
        <v>13</v>
      </c>
      <c r="M14" s="260">
        <v>270185</v>
      </c>
      <c r="N14" s="261">
        <v>369694</v>
      </c>
      <c r="O14" s="262">
        <v>0.73083414932349455</v>
      </c>
      <c r="P14" s="260">
        <v>354306</v>
      </c>
      <c r="Q14" s="261">
        <v>477204</v>
      </c>
      <c r="R14" s="262">
        <v>0.74246234314884196</v>
      </c>
      <c r="S14" s="260">
        <v>374835</v>
      </c>
      <c r="T14" s="261">
        <v>486793</v>
      </c>
      <c r="U14" s="262">
        <v>0.77000901820691747</v>
      </c>
      <c r="V14" s="260">
        <v>352365</v>
      </c>
      <c r="W14" s="261">
        <v>449235</v>
      </c>
      <c r="X14" s="262">
        <v>0.78436675681992718</v>
      </c>
      <c r="Y14" s="260">
        <v>88473</v>
      </c>
      <c r="Z14" s="261">
        <v>109996</v>
      </c>
      <c r="AA14" s="262">
        <v>0.80432924833630315</v>
      </c>
    </row>
    <row r="15" spans="1:28" s="185" customFormat="1" ht="13.5" customHeight="1" x14ac:dyDescent="0.25">
      <c r="A15" s="19" t="s">
        <v>81</v>
      </c>
      <c r="B15" s="310" t="s">
        <v>91</v>
      </c>
      <c r="C15" s="327" t="s">
        <v>39</v>
      </c>
      <c r="D15" s="69" t="s">
        <v>13</v>
      </c>
      <c r="E15" s="70" t="s">
        <v>13</v>
      </c>
      <c r="F15" s="345" t="s">
        <v>13</v>
      </c>
      <c r="G15" s="214">
        <v>9901</v>
      </c>
      <c r="H15" s="215">
        <v>14443</v>
      </c>
      <c r="I15" s="216">
        <f>G15/H15</f>
        <v>0.68552239839368556</v>
      </c>
      <c r="J15" s="217">
        <v>9683</v>
      </c>
      <c r="K15" s="215">
        <v>14691</v>
      </c>
      <c r="L15" s="218">
        <f>J15/K15</f>
        <v>0.65911102035259683</v>
      </c>
      <c r="M15" s="214">
        <v>9239</v>
      </c>
      <c r="N15" s="215">
        <v>14260</v>
      </c>
      <c r="O15" s="216">
        <f>M15/N15</f>
        <v>0.6478962131837307</v>
      </c>
      <c r="P15" s="341">
        <v>9113</v>
      </c>
      <c r="Q15" s="219">
        <v>14147</v>
      </c>
      <c r="R15" s="342">
        <f>P15/Q15</f>
        <v>0.64416484060224788</v>
      </c>
      <c r="S15" s="249">
        <v>9476</v>
      </c>
      <c r="T15" s="220">
        <v>14829</v>
      </c>
      <c r="U15" s="223">
        <f>S15/T15</f>
        <v>0.6390181401308247</v>
      </c>
      <c r="V15" s="221">
        <v>9483</v>
      </c>
      <c r="W15" s="222">
        <v>14901</v>
      </c>
      <c r="X15" s="223">
        <f>V15/W15</f>
        <v>0.63640024159452391</v>
      </c>
      <c r="Y15" s="247" t="s">
        <v>13</v>
      </c>
      <c r="Z15" s="222" t="s">
        <v>13</v>
      </c>
      <c r="AA15" s="252" t="s">
        <v>13</v>
      </c>
    </row>
    <row r="16" spans="1:28" s="185" customFormat="1" ht="13.5" customHeight="1" x14ac:dyDescent="0.25">
      <c r="A16" s="17" t="s">
        <v>81</v>
      </c>
      <c r="B16" s="313" t="s">
        <v>91</v>
      </c>
      <c r="C16" s="314" t="s">
        <v>82</v>
      </c>
      <c r="D16" s="75" t="s">
        <v>13</v>
      </c>
      <c r="E16" s="225" t="s">
        <v>13</v>
      </c>
      <c r="F16" s="346" t="s">
        <v>13</v>
      </c>
      <c r="G16" s="75">
        <f>G15-G17</f>
        <v>8987</v>
      </c>
      <c r="H16" s="225">
        <f>H15-H17</f>
        <v>13249</v>
      </c>
      <c r="I16" s="226">
        <f>G16/H16</f>
        <v>0.67831534455430598</v>
      </c>
      <c r="J16" s="224">
        <v>8764</v>
      </c>
      <c r="K16" s="225">
        <v>13453</v>
      </c>
      <c r="L16" s="227">
        <f>J16/K16</f>
        <v>0.65145320746301938</v>
      </c>
      <c r="M16" s="348">
        <v>8307</v>
      </c>
      <c r="N16" s="338">
        <v>12994</v>
      </c>
      <c r="O16" s="340">
        <f>M16/N16</f>
        <v>0.63929505925811914</v>
      </c>
      <c r="P16" s="348">
        <v>8175</v>
      </c>
      <c r="Q16" s="338">
        <v>12868</v>
      </c>
      <c r="R16" s="340">
        <f>P16/Q16</f>
        <v>0.63529686042897104</v>
      </c>
      <c r="S16" s="339">
        <v>8570</v>
      </c>
      <c r="T16" s="339">
        <v>13583</v>
      </c>
      <c r="U16" s="340">
        <f>S16/T16</f>
        <v>0.63093572848413459</v>
      </c>
      <c r="V16" s="348">
        <v>8608</v>
      </c>
      <c r="W16" s="338">
        <v>13710</v>
      </c>
      <c r="X16" s="340">
        <f>V16/W16</f>
        <v>0.62786287381473382</v>
      </c>
      <c r="Y16" s="248" t="s">
        <v>13</v>
      </c>
      <c r="Z16" s="229" t="s">
        <v>13</v>
      </c>
      <c r="AA16" s="253" t="s">
        <v>13</v>
      </c>
    </row>
    <row r="17" spans="1:28" s="185" customFormat="1" ht="13.5" customHeight="1" x14ac:dyDescent="0.25">
      <c r="A17" s="17" t="s">
        <v>81</v>
      </c>
      <c r="B17" s="313" t="s">
        <v>91</v>
      </c>
      <c r="C17" s="328" t="s">
        <v>45</v>
      </c>
      <c r="D17" s="75" t="s">
        <v>13</v>
      </c>
      <c r="E17" s="225" t="s">
        <v>13</v>
      </c>
      <c r="F17" s="346" t="s">
        <v>13</v>
      </c>
      <c r="G17" s="244">
        <v>914</v>
      </c>
      <c r="H17" s="229">
        <v>1194</v>
      </c>
      <c r="I17" s="226">
        <v>0.76549</v>
      </c>
      <c r="J17" s="243">
        <v>919</v>
      </c>
      <c r="K17" s="229">
        <v>1238</v>
      </c>
      <c r="L17" s="227">
        <f>J17/K17</f>
        <v>0.7423263327948304</v>
      </c>
      <c r="M17" s="246">
        <v>28</v>
      </c>
      <c r="N17" s="231">
        <v>64</v>
      </c>
      <c r="O17" s="230">
        <f>M17/N17</f>
        <v>0.4375</v>
      </c>
      <c r="P17" s="343">
        <v>9</v>
      </c>
      <c r="Q17" s="231">
        <v>35</v>
      </c>
      <c r="R17" s="232">
        <f>P17/Q17</f>
        <v>0.25714285714285712</v>
      </c>
      <c r="S17" s="75">
        <v>5</v>
      </c>
      <c r="T17" s="233">
        <v>21</v>
      </c>
      <c r="U17" s="232">
        <f>S17/T17</f>
        <v>0.23809523809523808</v>
      </c>
      <c r="V17" s="228">
        <v>3</v>
      </c>
      <c r="W17" s="229">
        <v>23</v>
      </c>
      <c r="X17" s="226">
        <v>0.26923076923076922</v>
      </c>
      <c r="Y17" s="248" t="s">
        <v>13</v>
      </c>
      <c r="Z17" s="229" t="s">
        <v>13</v>
      </c>
      <c r="AA17" s="253" t="s">
        <v>13</v>
      </c>
    </row>
    <row r="18" spans="1:28" s="185" customFormat="1" ht="13.5" customHeight="1" thickBot="1" x14ac:dyDescent="0.3">
      <c r="A18" s="17" t="s">
        <v>81</v>
      </c>
      <c r="B18" s="352" t="s">
        <v>91</v>
      </c>
      <c r="C18" s="347" t="s">
        <v>44</v>
      </c>
      <c r="D18" s="194" t="s">
        <v>13</v>
      </c>
      <c r="E18" s="192" t="s">
        <v>13</v>
      </c>
      <c r="F18" s="234" t="s">
        <v>13</v>
      </c>
      <c r="G18" s="194" t="s">
        <v>13</v>
      </c>
      <c r="H18" s="192" t="s">
        <v>13</v>
      </c>
      <c r="I18" s="234" t="s">
        <v>13</v>
      </c>
      <c r="J18" s="191" t="s">
        <v>13</v>
      </c>
      <c r="K18" s="195" t="s">
        <v>13</v>
      </c>
      <c r="L18" s="245" t="s">
        <v>13</v>
      </c>
      <c r="M18" s="250">
        <v>904</v>
      </c>
      <c r="N18" s="349">
        <v>1202</v>
      </c>
      <c r="O18" s="350">
        <v>0.75207999999999997</v>
      </c>
      <c r="P18" s="250">
        <v>929</v>
      </c>
      <c r="Q18" s="251">
        <v>1244</v>
      </c>
      <c r="R18" s="238">
        <v>0.74678</v>
      </c>
      <c r="S18" s="409">
        <v>901</v>
      </c>
      <c r="T18" s="410">
        <v>1225</v>
      </c>
      <c r="U18" s="411">
        <v>0.73551</v>
      </c>
      <c r="V18" s="409">
        <v>872</v>
      </c>
      <c r="W18" s="410">
        <v>1168</v>
      </c>
      <c r="X18" s="411">
        <v>0.74658000000000002</v>
      </c>
      <c r="Y18" s="412" t="s">
        <v>13</v>
      </c>
      <c r="Z18" s="413" t="s">
        <v>13</v>
      </c>
      <c r="AA18" s="414" t="s">
        <v>13</v>
      </c>
    </row>
    <row r="19" spans="1:28" s="185" customFormat="1" ht="13.5" customHeight="1" thickBot="1" x14ac:dyDescent="0.3">
      <c r="A19" s="20">
        <v>4</v>
      </c>
      <c r="B19" s="324" t="s">
        <v>92</v>
      </c>
      <c r="C19" s="329" t="s">
        <v>44</v>
      </c>
      <c r="D19" s="235" t="s">
        <v>13</v>
      </c>
      <c r="E19" s="236" t="s">
        <v>13</v>
      </c>
      <c r="F19" s="237" t="s">
        <v>13</v>
      </c>
      <c r="G19" s="180" t="s">
        <v>13</v>
      </c>
      <c r="H19" s="181" t="s">
        <v>13</v>
      </c>
      <c r="I19" s="179" t="s">
        <v>13</v>
      </c>
      <c r="J19" s="180" t="s">
        <v>13</v>
      </c>
      <c r="K19" s="182" t="s">
        <v>13</v>
      </c>
      <c r="L19" s="183" t="s">
        <v>13</v>
      </c>
      <c r="M19" s="186">
        <v>112</v>
      </c>
      <c r="N19" s="187">
        <v>201</v>
      </c>
      <c r="O19" s="188">
        <v>0.55721393034825872</v>
      </c>
      <c r="P19" s="186">
        <v>397</v>
      </c>
      <c r="Q19" s="189">
        <v>1081</v>
      </c>
      <c r="R19" s="408">
        <v>0.36699999999999999</v>
      </c>
      <c r="S19" s="418">
        <v>508</v>
      </c>
      <c r="T19" s="419">
        <v>1010</v>
      </c>
      <c r="U19" s="420">
        <v>0.50297029702970297</v>
      </c>
      <c r="V19" s="421">
        <v>472</v>
      </c>
      <c r="W19" s="422">
        <v>925</v>
      </c>
      <c r="X19" s="423">
        <f>V19/W19</f>
        <v>0.51027027027027028</v>
      </c>
      <c r="Y19" s="421">
        <v>83</v>
      </c>
      <c r="Z19" s="422">
        <v>210</v>
      </c>
      <c r="AA19" s="212">
        <f>Y19/Z19</f>
        <v>0.39523809523809522</v>
      </c>
      <c r="AB19" s="8"/>
    </row>
    <row r="20" spans="1:28" x14ac:dyDescent="0.25">
      <c r="A20" s="19">
        <v>5</v>
      </c>
      <c r="B20" s="295" t="s">
        <v>15</v>
      </c>
      <c r="C20" s="330" t="s">
        <v>39</v>
      </c>
      <c r="D20" s="66">
        <v>2357</v>
      </c>
      <c r="E20" s="67">
        <v>3641</v>
      </c>
      <c r="F20" s="68">
        <v>0.64734962922274097</v>
      </c>
      <c r="G20" s="66">
        <v>2442</v>
      </c>
      <c r="H20" s="67">
        <v>3675</v>
      </c>
      <c r="I20" s="68">
        <v>0.66448979591836732</v>
      </c>
      <c r="J20" s="66">
        <v>2432</v>
      </c>
      <c r="K20" s="67">
        <v>3744</v>
      </c>
      <c r="L20" s="68">
        <v>0.6495726495726496</v>
      </c>
      <c r="M20" s="69">
        <v>2319</v>
      </c>
      <c r="N20" s="70">
        <v>3598</v>
      </c>
      <c r="O20" s="71">
        <v>0.64452473596442472</v>
      </c>
      <c r="P20" s="69">
        <v>2209</v>
      </c>
      <c r="Q20" s="70">
        <v>3543</v>
      </c>
      <c r="R20" s="71">
        <v>0.6234829240756421</v>
      </c>
      <c r="S20" s="415">
        <v>2350</v>
      </c>
      <c r="T20" s="416">
        <v>3766</v>
      </c>
      <c r="U20" s="417">
        <v>0.62400424853956449</v>
      </c>
      <c r="V20" s="415">
        <v>9281</v>
      </c>
      <c r="W20" s="416">
        <v>14175</v>
      </c>
      <c r="X20" s="417">
        <v>0.65474426807760144</v>
      </c>
      <c r="Y20" s="207">
        <v>2520</v>
      </c>
      <c r="Z20" s="208">
        <v>3767</v>
      </c>
      <c r="AA20" s="209">
        <v>0.66896734802229896</v>
      </c>
    </row>
    <row r="21" spans="1:28" x14ac:dyDescent="0.25">
      <c r="A21" s="49">
        <v>5</v>
      </c>
      <c r="B21" s="265" t="s">
        <v>15</v>
      </c>
      <c r="C21" s="314" t="s">
        <v>82</v>
      </c>
      <c r="D21" s="73">
        <v>2144</v>
      </c>
      <c r="E21" s="74">
        <v>3348</v>
      </c>
      <c r="F21" s="76">
        <v>0.64038231780167265</v>
      </c>
      <c r="G21" s="73">
        <v>2221</v>
      </c>
      <c r="H21" s="74">
        <v>3370</v>
      </c>
      <c r="I21" s="76">
        <v>0.65905044510385757</v>
      </c>
      <c r="J21" s="73">
        <v>2237</v>
      </c>
      <c r="K21" s="74">
        <v>3445</v>
      </c>
      <c r="L21" s="76">
        <v>0.64934687953555881</v>
      </c>
      <c r="M21" s="75">
        <v>2125</v>
      </c>
      <c r="N21" s="74">
        <v>3274</v>
      </c>
      <c r="O21" s="76">
        <v>0.64905314599877828</v>
      </c>
      <c r="P21" s="75">
        <v>2018</v>
      </c>
      <c r="Q21" s="74">
        <v>3229</v>
      </c>
      <c r="R21" s="76">
        <v>0.62496128832455866</v>
      </c>
      <c r="S21" s="75">
        <v>2154</v>
      </c>
      <c r="T21" s="74">
        <v>3461</v>
      </c>
      <c r="U21" s="76">
        <v>0.62236347876336318</v>
      </c>
      <c r="V21" s="75">
        <v>9279</v>
      </c>
      <c r="W21" s="74">
        <v>14173</v>
      </c>
      <c r="X21" s="76">
        <v>0.65469554787271578</v>
      </c>
      <c r="Y21" s="210">
        <v>2285</v>
      </c>
      <c r="Z21" s="74">
        <v>3430</v>
      </c>
      <c r="AA21" s="76">
        <v>0.66618075801749266</v>
      </c>
    </row>
    <row r="22" spans="1:28" s="4" customFormat="1" x14ac:dyDescent="0.25">
      <c r="A22" s="17">
        <v>5</v>
      </c>
      <c r="B22" s="297" t="s">
        <v>15</v>
      </c>
      <c r="C22" s="298" t="s">
        <v>45</v>
      </c>
      <c r="D22" s="78">
        <v>213</v>
      </c>
      <c r="E22" s="63">
        <v>293</v>
      </c>
      <c r="F22" s="79">
        <v>0.726962457337884</v>
      </c>
      <c r="G22" s="78">
        <v>221</v>
      </c>
      <c r="H22" s="63">
        <v>305</v>
      </c>
      <c r="I22" s="79">
        <v>0.72459016393442621</v>
      </c>
      <c r="J22" s="78">
        <v>195</v>
      </c>
      <c r="K22" s="63">
        <v>299</v>
      </c>
      <c r="L22" s="79">
        <v>0.65217391304347827</v>
      </c>
      <c r="M22" s="62">
        <v>10</v>
      </c>
      <c r="N22" s="63">
        <v>11</v>
      </c>
      <c r="O22" s="79">
        <v>0.90909090909090906</v>
      </c>
      <c r="P22" s="62">
        <v>7</v>
      </c>
      <c r="Q22" s="63">
        <v>7</v>
      </c>
      <c r="R22" s="79">
        <v>1</v>
      </c>
      <c r="S22" s="62">
        <v>2</v>
      </c>
      <c r="T22" s="63">
        <v>2</v>
      </c>
      <c r="U22" s="79">
        <v>1</v>
      </c>
      <c r="V22" s="62">
        <v>0</v>
      </c>
      <c r="W22" s="63">
        <v>0</v>
      </c>
      <c r="X22" s="79">
        <v>0</v>
      </c>
      <c r="Y22" s="211">
        <v>1</v>
      </c>
      <c r="Z22" s="63">
        <v>1</v>
      </c>
      <c r="AA22" s="79">
        <v>1</v>
      </c>
    </row>
    <row r="23" spans="1:28" ht="13.8" thickBot="1" x14ac:dyDescent="0.3">
      <c r="A23" s="20">
        <v>5</v>
      </c>
      <c r="B23" s="301" t="s">
        <v>15</v>
      </c>
      <c r="C23" s="302" t="s">
        <v>44</v>
      </c>
      <c r="D23" s="58" t="s">
        <v>64</v>
      </c>
      <c r="E23" s="59" t="s">
        <v>13</v>
      </c>
      <c r="F23" s="109" t="s">
        <v>13</v>
      </c>
      <c r="G23" s="58" t="s">
        <v>13</v>
      </c>
      <c r="H23" s="60" t="s">
        <v>13</v>
      </c>
      <c r="I23" s="61" t="s">
        <v>13</v>
      </c>
      <c r="J23" s="58" t="s">
        <v>13</v>
      </c>
      <c r="K23" s="60" t="s">
        <v>13</v>
      </c>
      <c r="L23" s="61" t="s">
        <v>13</v>
      </c>
      <c r="M23" s="62">
        <v>184</v>
      </c>
      <c r="N23" s="63">
        <v>313</v>
      </c>
      <c r="O23" s="79">
        <v>0.58785942492012777</v>
      </c>
      <c r="P23" s="62">
        <v>184</v>
      </c>
      <c r="Q23" s="63">
        <v>307</v>
      </c>
      <c r="R23" s="79">
        <v>0.59934853420195444</v>
      </c>
      <c r="S23" s="62">
        <v>194</v>
      </c>
      <c r="T23" s="63">
        <v>303</v>
      </c>
      <c r="U23" s="81">
        <v>0.64026402640264024</v>
      </c>
      <c r="V23" s="62">
        <v>181</v>
      </c>
      <c r="W23" s="63">
        <v>278</v>
      </c>
      <c r="X23" s="81">
        <v>0.65107913669064743</v>
      </c>
      <c r="Y23" s="211">
        <v>189</v>
      </c>
      <c r="Z23" s="63">
        <v>283</v>
      </c>
      <c r="AA23" s="79">
        <v>0.66784452296819785</v>
      </c>
    </row>
    <row r="24" spans="1:28" s="185" customFormat="1" ht="13.8" thickBot="1" x14ac:dyDescent="0.3">
      <c r="A24" s="190">
        <v>6</v>
      </c>
      <c r="B24" s="324" t="s">
        <v>90</v>
      </c>
      <c r="C24" s="329" t="s">
        <v>44</v>
      </c>
      <c r="D24" s="191" t="s">
        <v>13</v>
      </c>
      <c r="E24" s="192" t="s">
        <v>13</v>
      </c>
      <c r="F24" s="193" t="s">
        <v>13</v>
      </c>
      <c r="G24" s="194" t="s">
        <v>13</v>
      </c>
      <c r="H24" s="195" t="s">
        <v>13</v>
      </c>
      <c r="I24" s="196" t="s">
        <v>13</v>
      </c>
      <c r="J24" s="194" t="s">
        <v>13</v>
      </c>
      <c r="K24" s="195" t="s">
        <v>13</v>
      </c>
      <c r="L24" s="196" t="s">
        <v>13</v>
      </c>
      <c r="M24" s="197">
        <v>231</v>
      </c>
      <c r="N24" s="198">
        <v>688</v>
      </c>
      <c r="O24" s="199">
        <f>M24/N24</f>
        <v>0.33575581395348836</v>
      </c>
      <c r="P24" s="200">
        <v>335</v>
      </c>
      <c r="Q24" s="198">
        <v>896</v>
      </c>
      <c r="R24" s="201">
        <v>0.374</v>
      </c>
      <c r="S24" s="202">
        <v>373</v>
      </c>
      <c r="T24" s="203">
        <v>820</v>
      </c>
      <c r="U24" s="204">
        <f>S24/T24</f>
        <v>0.45487804878048782</v>
      </c>
      <c r="V24" s="202">
        <v>301</v>
      </c>
      <c r="W24" s="203">
        <v>955</v>
      </c>
      <c r="X24" s="184">
        <f>V24/W24</f>
        <v>0.31518324607329845</v>
      </c>
      <c r="Y24" s="213">
        <v>84</v>
      </c>
      <c r="Z24" s="206">
        <v>273</v>
      </c>
      <c r="AA24" s="212">
        <f>Y24/Z24</f>
        <v>0.30769230769230771</v>
      </c>
    </row>
    <row r="25" spans="1:28" x14ac:dyDescent="0.25">
      <c r="A25" s="19">
        <v>8</v>
      </c>
      <c r="B25" s="304" t="s">
        <v>16</v>
      </c>
      <c r="C25" s="305" t="s">
        <v>39</v>
      </c>
      <c r="D25" s="66">
        <v>628</v>
      </c>
      <c r="E25" s="67">
        <v>801</v>
      </c>
      <c r="F25" s="68">
        <v>0.78400000000000003</v>
      </c>
      <c r="G25" s="66">
        <v>626</v>
      </c>
      <c r="H25" s="67">
        <v>790</v>
      </c>
      <c r="I25" s="68">
        <v>0.79200000000000004</v>
      </c>
      <c r="J25" s="66">
        <v>505</v>
      </c>
      <c r="K25" s="67">
        <v>664</v>
      </c>
      <c r="L25" s="68">
        <v>0.76100000000000001</v>
      </c>
      <c r="M25" s="69">
        <v>518</v>
      </c>
      <c r="N25" s="70">
        <v>659</v>
      </c>
      <c r="O25" s="71">
        <v>0.78603945371775419</v>
      </c>
      <c r="P25" s="69">
        <v>570</v>
      </c>
      <c r="Q25" s="70">
        <v>688</v>
      </c>
      <c r="R25" s="71">
        <v>0.82848837209302328</v>
      </c>
      <c r="S25" s="69">
        <v>531</v>
      </c>
      <c r="T25" s="70">
        <v>585</v>
      </c>
      <c r="U25" s="71">
        <v>0.90769230769230769</v>
      </c>
      <c r="V25" s="69">
        <v>631</v>
      </c>
      <c r="W25" s="70">
        <v>675</v>
      </c>
      <c r="X25" s="403">
        <v>0.93481481481481477</v>
      </c>
      <c r="Y25" s="69">
        <v>135</v>
      </c>
      <c r="Z25" s="70">
        <v>143</v>
      </c>
      <c r="AA25" s="71">
        <v>0.94405594405594406</v>
      </c>
    </row>
    <row r="26" spans="1:28" s="4" customFormat="1" x14ac:dyDescent="0.25">
      <c r="A26" s="19">
        <v>8</v>
      </c>
      <c r="B26" s="304" t="s">
        <v>16</v>
      </c>
      <c r="C26" s="314" t="s">
        <v>82</v>
      </c>
      <c r="D26" s="73">
        <v>592</v>
      </c>
      <c r="E26" s="74">
        <v>757</v>
      </c>
      <c r="F26" s="76">
        <v>0.78200000000000003</v>
      </c>
      <c r="G26" s="73">
        <v>577</v>
      </c>
      <c r="H26" s="74">
        <v>731</v>
      </c>
      <c r="I26" s="76">
        <v>0.78900000000000003</v>
      </c>
      <c r="J26" s="73">
        <v>475</v>
      </c>
      <c r="K26" s="74">
        <v>627</v>
      </c>
      <c r="L26" s="76">
        <v>0.75800000000000001</v>
      </c>
      <c r="M26" s="75">
        <v>483</v>
      </c>
      <c r="N26" s="74">
        <v>614</v>
      </c>
      <c r="O26" s="76">
        <v>0.78664495114006516</v>
      </c>
      <c r="P26" s="75">
        <v>510</v>
      </c>
      <c r="Q26" s="74">
        <v>616</v>
      </c>
      <c r="R26" s="76">
        <v>0.82792207792207795</v>
      </c>
      <c r="S26" s="75">
        <v>458</v>
      </c>
      <c r="T26" s="74">
        <v>509</v>
      </c>
      <c r="U26" s="76">
        <v>0.89980353634577603</v>
      </c>
      <c r="V26" s="75">
        <v>568</v>
      </c>
      <c r="W26" s="74">
        <v>603</v>
      </c>
      <c r="X26" s="398">
        <v>0.94195688225538976</v>
      </c>
      <c r="Y26" s="406">
        <v>119</v>
      </c>
      <c r="Z26" s="402">
        <v>126</v>
      </c>
      <c r="AA26" s="407">
        <v>0.94399999999999995</v>
      </c>
    </row>
    <row r="27" spans="1:28" x14ac:dyDescent="0.25">
      <c r="A27" s="19">
        <v>8</v>
      </c>
      <c r="B27" s="297" t="s">
        <v>16</v>
      </c>
      <c r="C27" s="298" t="s">
        <v>45</v>
      </c>
      <c r="D27" s="78">
        <v>36</v>
      </c>
      <c r="E27" s="63">
        <v>44</v>
      </c>
      <c r="F27" s="79">
        <v>0.81799999999999995</v>
      </c>
      <c r="G27" s="78">
        <v>49</v>
      </c>
      <c r="H27" s="63">
        <v>59</v>
      </c>
      <c r="I27" s="79">
        <v>0.83099999999999996</v>
      </c>
      <c r="J27" s="78">
        <v>30</v>
      </c>
      <c r="K27" s="63">
        <v>37</v>
      </c>
      <c r="L27" s="79">
        <v>0.81100000000000005</v>
      </c>
      <c r="M27" s="62">
        <v>6</v>
      </c>
      <c r="N27" s="63">
        <v>7</v>
      </c>
      <c r="O27" s="79">
        <v>0.8571428571428571</v>
      </c>
      <c r="P27" s="62">
        <v>1</v>
      </c>
      <c r="Q27" s="63">
        <v>3</v>
      </c>
      <c r="R27" s="79">
        <v>0.33333333333333331</v>
      </c>
      <c r="S27" s="62">
        <v>3</v>
      </c>
      <c r="T27" s="63">
        <v>3</v>
      </c>
      <c r="U27" s="79">
        <v>1</v>
      </c>
      <c r="V27" s="62">
        <v>2</v>
      </c>
      <c r="W27" s="63">
        <v>2</v>
      </c>
      <c r="X27" s="404">
        <v>1</v>
      </c>
      <c r="Y27" s="399">
        <v>1</v>
      </c>
      <c r="Z27" s="400">
        <v>1</v>
      </c>
      <c r="AA27" s="401">
        <v>1</v>
      </c>
    </row>
    <row r="28" spans="1:28" ht="13.8" thickBot="1" x14ac:dyDescent="0.3">
      <c r="A28" s="20">
        <v>8</v>
      </c>
      <c r="B28" s="301" t="s">
        <v>16</v>
      </c>
      <c r="C28" s="302" t="s">
        <v>44</v>
      </c>
      <c r="D28" s="58" t="s">
        <v>13</v>
      </c>
      <c r="E28" s="59" t="s">
        <v>13</v>
      </c>
      <c r="F28" s="109" t="s">
        <v>13</v>
      </c>
      <c r="G28" s="58" t="s">
        <v>13</v>
      </c>
      <c r="H28" s="60" t="s">
        <v>13</v>
      </c>
      <c r="I28" s="61" t="s">
        <v>13</v>
      </c>
      <c r="J28" s="58" t="s">
        <v>13</v>
      </c>
      <c r="K28" s="60" t="s">
        <v>13</v>
      </c>
      <c r="L28" s="61" t="s">
        <v>13</v>
      </c>
      <c r="M28" s="83">
        <v>29</v>
      </c>
      <c r="N28" s="84">
        <v>38</v>
      </c>
      <c r="O28" s="81">
        <v>0.76315789473684215</v>
      </c>
      <c r="P28" s="83">
        <v>59</v>
      </c>
      <c r="Q28" s="84">
        <v>69</v>
      </c>
      <c r="R28" s="81">
        <v>0.85507246376811596</v>
      </c>
      <c r="S28" s="83">
        <v>70</v>
      </c>
      <c r="T28" s="84">
        <v>73</v>
      </c>
      <c r="U28" s="81">
        <v>0.95890410958904104</v>
      </c>
      <c r="V28" s="83">
        <v>64</v>
      </c>
      <c r="W28" s="84">
        <v>74</v>
      </c>
      <c r="X28" s="405">
        <v>0.86486486486486491</v>
      </c>
      <c r="Y28" s="83">
        <v>15</v>
      </c>
      <c r="Z28" s="84">
        <v>16</v>
      </c>
      <c r="AA28" s="81">
        <v>0.9375</v>
      </c>
    </row>
    <row r="29" spans="1:28" x14ac:dyDescent="0.25">
      <c r="A29" s="7" t="s">
        <v>80</v>
      </c>
      <c r="B29" s="7"/>
    </row>
    <row r="30" spans="1:28" x14ac:dyDescent="0.25">
      <c r="A30" s="2" t="s">
        <v>40</v>
      </c>
      <c r="B30" s="2"/>
    </row>
    <row r="31" spans="1:28" s="185" customFormat="1" x14ac:dyDescent="0.25">
      <c r="A31" s="2" t="s">
        <v>94</v>
      </c>
      <c r="B31" s="2"/>
      <c r="C31" s="326"/>
    </row>
    <row r="32" spans="1:28" x14ac:dyDescent="0.25">
      <c r="A32" s="325" t="s">
        <v>95</v>
      </c>
      <c r="B32" s="325"/>
    </row>
    <row r="33" spans="1:17" x14ac:dyDescent="0.25">
      <c r="A33" s="2" t="s">
        <v>41</v>
      </c>
      <c r="B33" s="2"/>
      <c r="G33" s="344">
        <f>G15-G17</f>
        <v>8987</v>
      </c>
      <c r="M33" s="344"/>
    </row>
    <row r="38" spans="1:17" x14ac:dyDescent="0.25">
      <c r="Q38" s="397"/>
    </row>
    <row r="42" spans="1:17" x14ac:dyDescent="0.25">
      <c r="C42" s="331"/>
    </row>
  </sheetData>
  <pageMargins left="0.7" right="0.7" top="0.75" bottom="0.75" header="0.3" footer="0.3"/>
  <pageSetup scale="95" fitToWidth="0" orientation="landscape" r:id="rId1"/>
  <headerFooter>
    <oddHeader>&amp;C&amp;8Texas Department of Family and Protective Services</oddHeader>
    <oddFooter>&amp;L&amp;8Source:  IMPACT Data Warehouse&amp;C&amp;8&amp;P of &amp;N&amp;R&amp;8Data and Decision Support
FY12 - FY18 Data as of November 7th Following End of Each Fiscal Year
FY19 Data as of 12/07/2018 and 01/07/2019
Log 92272 (dD)</oddFooter>
  </headerFooter>
  <colBreaks count="7" manualBreakCount="7">
    <brk id="6" max="1048575" man="1"/>
    <brk id="9" max="1048575" man="1"/>
    <brk id="12" max="1048575" man="1"/>
    <brk id="15" max="1048575" man="1"/>
    <brk id="18" max="1048575" man="1"/>
    <brk id="21" max="1048575" man="1"/>
    <brk id="2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Section A</vt:lpstr>
      <vt:lpstr>Section B</vt:lpstr>
      <vt:lpstr>Section C,D, and E</vt:lpstr>
      <vt:lpstr>Section A Appendix</vt:lpstr>
      <vt:lpstr>Section B Appendix</vt:lpstr>
      <vt:lpstr>'Section A Appendix'!Print_Area</vt:lpstr>
      <vt:lpstr>'Section B Appendix'!Print_Area</vt:lpstr>
      <vt:lpstr>'Section A Appendix'!Print_Titles</vt:lpstr>
      <vt:lpstr>'Section B Appendix'!Print_Titles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Rider 21 Section B Appendix - February 2019 Submission</dc:title>
  <dc:creator>DFPS</dc:creator>
  <cp:lastModifiedBy>Davis,Andrew W. (DFPS)</cp:lastModifiedBy>
  <cp:lastPrinted>2019-01-30T22:44:44Z</cp:lastPrinted>
  <dcterms:created xsi:type="dcterms:W3CDTF">2009-06-17T18:00:15Z</dcterms:created>
  <dcterms:modified xsi:type="dcterms:W3CDTF">2019-02-06T13:53:31Z</dcterms:modified>
</cp:coreProperties>
</file>