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m\Desktop\mm-desktop\2022-03-31-rider15\"/>
    </mc:Choice>
  </mc:AlternateContent>
  <xr:revisionPtr revIDLastSave="0" documentId="13_ncr:1_{CC5A2F36-17A3-4E61-84CE-0164772A4816}" xr6:coauthVersionLast="45" xr6:coauthVersionMax="45" xr10:uidLastSave="{00000000-0000-0000-0000-000000000000}"/>
  <bookViews>
    <workbookView xWindow="-24120" yWindow="-1575" windowWidth="24240" windowHeight="13140" xr2:uid="{06F2E43D-AB25-4562-8098-B2CF30AA7662}"/>
  </bookViews>
  <sheets>
    <sheet name="Rider 15 CBC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5" i="5" l="1"/>
  <c r="D115" i="5"/>
  <c r="E115" i="5"/>
  <c r="F115" i="5"/>
  <c r="G115" i="5"/>
  <c r="H115" i="5"/>
  <c r="I115" i="5"/>
  <c r="J115" i="5"/>
  <c r="K115" i="5"/>
  <c r="L115" i="5"/>
  <c r="M115" i="5"/>
  <c r="C76" i="5"/>
  <c r="B76" i="5"/>
  <c r="E74" i="5"/>
  <c r="F74" i="5"/>
  <c r="G74" i="5"/>
  <c r="H74" i="5"/>
  <c r="I74" i="5"/>
  <c r="J74" i="5"/>
  <c r="K74" i="5"/>
  <c r="L74" i="5"/>
  <c r="M74" i="5"/>
  <c r="C74" i="5"/>
  <c r="D74" i="5"/>
  <c r="B74" i="5"/>
  <c r="B37" i="5"/>
  <c r="C35" i="5"/>
  <c r="D35" i="5"/>
  <c r="E35" i="5"/>
  <c r="F35" i="5"/>
  <c r="G35" i="5"/>
  <c r="C37" i="5" s="1"/>
  <c r="H35" i="5"/>
  <c r="I35" i="5"/>
  <c r="J35" i="5"/>
  <c r="K35" i="5"/>
  <c r="B35" i="5"/>
  <c r="B115" i="5" l="1"/>
  <c r="L114" i="5"/>
  <c r="H101" i="5"/>
  <c r="H88" i="5"/>
  <c r="C117" i="5" l="1"/>
  <c r="B117" i="5"/>
</calcChain>
</file>

<file path=xl/sharedStrings.xml><?xml version="1.0" encoding="utf-8"?>
<sst xmlns="http://schemas.openxmlformats.org/spreadsheetml/2006/main" count="163" uniqueCount="50">
  <si>
    <t>Strategy and expense type</t>
  </si>
  <si>
    <t xml:space="preserve">Catchment Area 3B </t>
  </si>
  <si>
    <t>Catchment Area 02</t>
  </si>
  <si>
    <t>Catchment Area 8A</t>
  </si>
  <si>
    <t>Catchment Area 01</t>
  </si>
  <si>
    <t>Statewide</t>
  </si>
  <si>
    <t>GR</t>
  </si>
  <si>
    <t>AF</t>
  </si>
  <si>
    <t>B.1.1</t>
  </si>
  <si>
    <t>Start-up Stage I</t>
  </si>
  <si>
    <t>Resource Transfer Stage I</t>
  </si>
  <si>
    <t>Contract and Case Management Oversight</t>
  </si>
  <si>
    <t>B.1.4</t>
  </si>
  <si>
    <t>Adoption Purchased Services</t>
  </si>
  <si>
    <t>B.1.6</t>
  </si>
  <si>
    <t>B.1.8</t>
  </si>
  <si>
    <t>Utilization Management</t>
  </si>
  <si>
    <t>B.1.9</t>
  </si>
  <si>
    <t>Foster Care Payments</t>
  </si>
  <si>
    <t>Network Support Stage I</t>
  </si>
  <si>
    <t>B.1.2</t>
  </si>
  <si>
    <t>Evaluations</t>
  </si>
  <si>
    <t>CBC Administrators, Contract Management, and State Office Technical Assistance and Implementation Staff</t>
  </si>
  <si>
    <t xml:space="preserve"> </t>
  </si>
  <si>
    <t>Does not include day care or relative and other designated caregiver expenditures associated with children being served by an SSCC as DFPS pays the provider and relatives directly.</t>
  </si>
  <si>
    <t>Start-up Stage II</t>
  </si>
  <si>
    <t>Resource Transfer Stage II</t>
  </si>
  <si>
    <t>Additional Resource Transfer</t>
  </si>
  <si>
    <t>CANS</t>
  </si>
  <si>
    <t>Network Support Stage II</t>
  </si>
  <si>
    <t>B.1.7</t>
  </si>
  <si>
    <t>Substance Abuse Purchased Services Stage II</t>
  </si>
  <si>
    <t>Purchased Client Services Stage II</t>
  </si>
  <si>
    <t>E.1.2</t>
  </si>
  <si>
    <t>Criminal Background Check Unit Staff</t>
  </si>
  <si>
    <t>E.1.3</t>
  </si>
  <si>
    <t>IT Technical Support Staff</t>
  </si>
  <si>
    <t>SubTotal</t>
  </si>
  <si>
    <t>Grand Total</t>
  </si>
  <si>
    <t>Catchment Area 8B</t>
  </si>
  <si>
    <t>Fiscal Year 2022 Projected</t>
  </si>
  <si>
    <t>Preparation for Adult Living (PAL)</t>
  </si>
  <si>
    <t>Strategy B.1.9 amounts are subject to prior period adjustments.</t>
  </si>
  <si>
    <t>Catchment Area 3E</t>
  </si>
  <si>
    <t>G.1.1</t>
  </si>
  <si>
    <t>OCBCT and CMO Staff</t>
  </si>
  <si>
    <t>Rider 51 Capacity-Building</t>
  </si>
  <si>
    <t>Fiscal Year 2020 Expenditures Through 2/28/2022</t>
  </si>
  <si>
    <t>Fiscal Year 2021 Expenditures Through 2/28/22 (additional expense will be incurred)</t>
  </si>
  <si>
    <t>Rider 15 March 2022 Midyear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</si>
</sst>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00000%"/>
    <numFmt numFmtId="167" formatCode="0.0000000%"/>
    <numFmt numFmtId="168" formatCode="&quot;$&quot;#,##0.00000"/>
    <numFmt numFmtId="169" formatCode="_(&quot;$&quot;* #,##0.000000_);_(&quot;$&quot;* \(#,##0.000000\);_(&quot;$&quot;* &quot;-&quot;??_);_(@_)"/>
  </numFmts>
  <fonts count="6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999999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2" borderId="0" xfId="0" applyFont="1" applyFill="1"/>
    <xf numFmtId="164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5" fontId="2" fillId="0" borderId="8" xfId="0" applyNumberFormat="1" applyFont="1" applyBorder="1"/>
    <xf numFmtId="0" fontId="4" fillId="4" borderId="0" xfId="0" applyFont="1" applyFill="1"/>
    <xf numFmtId="0" fontId="4" fillId="0" borderId="0" xfId="0" applyFont="1"/>
    <xf numFmtId="164" fontId="2" fillId="0" borderId="0" xfId="0" applyNumberFormat="1" applyFont="1" applyAlignment="1">
      <alignment horizontal="center"/>
    </xf>
    <xf numFmtId="165" fontId="2" fillId="5" borderId="2" xfId="0" applyNumberFormat="1" applyFont="1" applyFill="1" applyBorder="1"/>
    <xf numFmtId="165" fontId="2" fillId="5" borderId="6" xfId="0" applyNumberFormat="1" applyFont="1" applyFill="1" applyBorder="1"/>
    <xf numFmtId="0" fontId="2" fillId="2" borderId="0" xfId="0" applyFont="1" applyFill="1" applyBorder="1"/>
    <xf numFmtId="165" fontId="2" fillId="0" borderId="0" xfId="1" applyNumberFormat="1" applyFont="1" applyFill="1" applyBorder="1"/>
    <xf numFmtId="0" fontId="2" fillId="2" borderId="1" xfId="0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5" fontId="2" fillId="0" borderId="0" xfId="0" applyNumberFormat="1" applyFont="1"/>
    <xf numFmtId="165" fontId="2" fillId="3" borderId="3" xfId="0" applyNumberFormat="1" applyFont="1" applyFill="1" applyBorder="1"/>
    <xf numFmtId="164" fontId="2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5" fontId="4" fillId="0" borderId="6" xfId="0" applyNumberFormat="1" applyFont="1" applyBorder="1"/>
    <xf numFmtId="164" fontId="2" fillId="0" borderId="6" xfId="0" applyNumberFormat="1" applyFont="1" applyBorder="1"/>
    <xf numFmtId="165" fontId="2" fillId="6" borderId="6" xfId="0" applyNumberFormat="1" applyFont="1" applyFill="1" applyBorder="1"/>
    <xf numFmtId="164" fontId="2" fillId="6" borderId="6" xfId="0" applyNumberFormat="1" applyFont="1" applyFill="1" applyBorder="1"/>
    <xf numFmtId="164" fontId="2" fillId="6" borderId="2" xfId="0" applyNumberFormat="1" applyFont="1" applyFill="1" applyBorder="1"/>
    <xf numFmtId="0" fontId="2" fillId="2" borderId="0" xfId="0" applyFont="1" applyFill="1"/>
    <xf numFmtId="165" fontId="2" fillId="3" borderId="6" xfId="0" applyNumberFormat="1" applyFont="1" applyFill="1" applyBorder="1"/>
    <xf numFmtId="165" fontId="2" fillId="2" borderId="0" xfId="0" applyNumberFormat="1" applyFont="1" applyFill="1"/>
    <xf numFmtId="165" fontId="4" fillId="0" borderId="0" xfId="0" applyNumberFormat="1" applyFont="1"/>
    <xf numFmtId="165" fontId="2" fillId="0" borderId="6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Alignment="1">
      <alignment horizontal="center"/>
    </xf>
    <xf numFmtId="165" fontId="2" fillId="7" borderId="0" xfId="0" applyNumberFormat="1" applyFont="1" applyFill="1"/>
    <xf numFmtId="165" fontId="2" fillId="7" borderId="6" xfId="0" applyNumberFormat="1" applyFont="1" applyFill="1" applyBorder="1"/>
    <xf numFmtId="164" fontId="2" fillId="7" borderId="2" xfId="0" applyNumberFormat="1" applyFont="1" applyFill="1" applyBorder="1"/>
    <xf numFmtId="164" fontId="2" fillId="7" borderId="3" xfId="0" applyNumberFormat="1" applyFont="1" applyFill="1" applyBorder="1"/>
    <xf numFmtId="164" fontId="2" fillId="7" borderId="6" xfId="0" applyNumberFormat="1" applyFont="1" applyFill="1" applyBorder="1"/>
    <xf numFmtId="165" fontId="2" fillId="7" borderId="2" xfId="0" applyNumberFormat="1" applyFont="1" applyFill="1" applyBorder="1"/>
    <xf numFmtId="165" fontId="2" fillId="3" borderId="0" xfId="0" applyNumberFormat="1" applyFont="1" applyFill="1"/>
    <xf numFmtId="164" fontId="2" fillId="0" borderId="0" xfId="0" applyNumberFormat="1" applyFont="1" applyAlignment="1">
      <alignment wrapText="1"/>
    </xf>
    <xf numFmtId="165" fontId="2" fillId="7" borderId="3" xfId="0" applyNumberFormat="1" applyFont="1" applyFill="1" applyBorder="1"/>
    <xf numFmtId="164" fontId="2" fillId="2" borderId="3" xfId="0" applyNumberFormat="1" applyFont="1" applyFill="1" applyBorder="1"/>
    <xf numFmtId="166" fontId="2" fillId="0" borderId="0" xfId="3" applyNumberFormat="1" applyFont="1"/>
    <xf numFmtId="167" fontId="2" fillId="0" borderId="0" xfId="3" applyNumberFormat="1" applyFont="1"/>
    <xf numFmtId="165" fontId="2" fillId="8" borderId="6" xfId="0" applyNumberFormat="1" applyFont="1" applyFill="1" applyBorder="1"/>
    <xf numFmtId="165" fontId="2" fillId="8" borderId="3" xfId="0" applyNumberFormat="1" applyFont="1" applyFill="1" applyBorder="1"/>
    <xf numFmtId="0" fontId="2" fillId="0" borderId="0" xfId="0" applyFont="1" applyBorder="1"/>
    <xf numFmtId="168" fontId="2" fillId="0" borderId="0" xfId="0" applyNumberFormat="1" applyFont="1"/>
    <xf numFmtId="169" fontId="2" fillId="0" borderId="0" xfId="0" applyNumberFormat="1" applyFont="1"/>
    <xf numFmtId="164" fontId="2" fillId="7" borderId="0" xfId="0" applyNumberFormat="1" applyFont="1" applyFill="1" applyBorder="1"/>
    <xf numFmtId="0" fontId="2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</cellXfs>
  <cellStyles count="4">
    <cellStyle name="Currency" xfId="1" builtinId="4"/>
    <cellStyle name="Normal" xfId="0" builtinId="0"/>
    <cellStyle name="Normal 2" xfId="2" xr:uid="{627FD354-74BB-40DB-BD49-BA87948FF6F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44D8-D34D-4432-8D94-C29D01A7DA4D}">
  <dimension ref="A1:O119"/>
  <sheetViews>
    <sheetView tabSelected="1" zoomScale="80" zoomScaleNormal="80" workbookViewId="0"/>
  </sheetViews>
  <sheetFormatPr defaultRowHeight="15" x14ac:dyDescent="0.2"/>
  <cols>
    <col min="1" max="1" width="26.8984375" customWidth="1"/>
    <col min="2" max="2" width="10.796875" customWidth="1"/>
    <col min="3" max="3" width="11.3984375" customWidth="1"/>
  </cols>
  <sheetData>
    <row r="1" spans="1:14" ht="22.5" x14ac:dyDescent="0.3">
      <c r="A1" s="60" t="s">
        <v>49</v>
      </c>
    </row>
    <row r="2" spans="1:14" ht="22.5" x14ac:dyDescent="0.3">
      <c r="A2" s="60"/>
    </row>
    <row r="3" spans="1:14" ht="15.75" x14ac:dyDescent="0.25">
      <c r="A3" s="3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.75" x14ac:dyDescent="0.25">
      <c r="A5" s="15" t="s">
        <v>0</v>
      </c>
      <c r="B5" s="58" t="s">
        <v>1</v>
      </c>
      <c r="C5" s="58"/>
      <c r="D5" s="59" t="s">
        <v>2</v>
      </c>
      <c r="E5" s="59"/>
      <c r="F5" s="59" t="s">
        <v>3</v>
      </c>
      <c r="G5" s="59"/>
      <c r="H5" s="59" t="s">
        <v>4</v>
      </c>
      <c r="I5" s="59"/>
      <c r="J5" s="58" t="s">
        <v>5</v>
      </c>
      <c r="K5" s="58"/>
      <c r="L5" s="2"/>
      <c r="M5" s="2"/>
      <c r="N5" s="2"/>
    </row>
    <row r="6" spans="1:14" ht="15.75" x14ac:dyDescent="0.25">
      <c r="A6" s="31"/>
      <c r="B6" s="24" t="s">
        <v>6</v>
      </c>
      <c r="C6" s="18" t="s">
        <v>7</v>
      </c>
      <c r="D6" s="18" t="s">
        <v>6</v>
      </c>
      <c r="E6" s="18" t="s">
        <v>7</v>
      </c>
      <c r="F6" s="18" t="s">
        <v>6</v>
      </c>
      <c r="G6" s="18" t="s">
        <v>7</v>
      </c>
      <c r="H6" s="18" t="s">
        <v>6</v>
      </c>
      <c r="I6" s="19" t="s">
        <v>7</v>
      </c>
      <c r="J6" s="18" t="s">
        <v>6</v>
      </c>
      <c r="K6" s="19" t="s">
        <v>7</v>
      </c>
      <c r="L6" s="2"/>
      <c r="M6" s="2"/>
    </row>
    <row r="7" spans="1:14" ht="15.75" x14ac:dyDescent="0.25">
      <c r="A7" s="31" t="s">
        <v>8</v>
      </c>
      <c r="B7" s="16"/>
      <c r="C7" s="25"/>
      <c r="D7" s="25"/>
      <c r="E7" s="25"/>
      <c r="F7" s="25"/>
      <c r="G7" s="25"/>
      <c r="H7" s="25"/>
      <c r="I7" s="17"/>
      <c r="J7" s="48"/>
      <c r="K7" s="48"/>
      <c r="L7" s="2"/>
      <c r="M7" s="2"/>
    </row>
    <row r="8" spans="1:14" ht="15.75" x14ac:dyDescent="0.25">
      <c r="A8" s="20" t="s">
        <v>9</v>
      </c>
      <c r="B8" s="41"/>
      <c r="C8" s="43"/>
      <c r="D8" s="43"/>
      <c r="E8" s="43"/>
      <c r="F8" s="43"/>
      <c r="G8" s="43"/>
      <c r="H8" s="43"/>
      <c r="I8" s="43"/>
      <c r="J8" s="43"/>
      <c r="K8" s="43"/>
      <c r="L8" s="2"/>
      <c r="M8" s="2"/>
    </row>
    <row r="9" spans="1:14" ht="15.75" x14ac:dyDescent="0.25">
      <c r="A9" s="20" t="s">
        <v>25</v>
      </c>
      <c r="B9" s="36">
        <v>3274601</v>
      </c>
      <c r="C9" s="35">
        <v>3274601</v>
      </c>
      <c r="D9" s="35">
        <v>1844474</v>
      </c>
      <c r="E9" s="35">
        <v>1844474</v>
      </c>
      <c r="F9" s="40"/>
      <c r="G9" s="40"/>
      <c r="H9" s="40"/>
      <c r="I9" s="40"/>
      <c r="J9" s="43"/>
      <c r="K9" s="43"/>
      <c r="L9" s="2"/>
      <c r="M9" s="2"/>
    </row>
    <row r="10" spans="1:14" ht="15.75" x14ac:dyDescent="0.25">
      <c r="A10" s="20" t="s">
        <v>10</v>
      </c>
      <c r="B10" s="11">
        <v>2038398.2043969887</v>
      </c>
      <c r="C10" s="35">
        <v>2934217</v>
      </c>
      <c r="D10" s="12">
        <v>1126443.6299486847</v>
      </c>
      <c r="E10" s="35">
        <v>1621418</v>
      </c>
      <c r="F10" s="12">
        <v>3012257.3729670397</v>
      </c>
      <c r="G10" s="35">
        <v>4335955</v>
      </c>
      <c r="H10" s="35">
        <v>824005.74268728599</v>
      </c>
      <c r="I10" s="37">
        <v>1185191</v>
      </c>
      <c r="J10" s="43"/>
      <c r="K10" s="43"/>
      <c r="L10" s="2"/>
      <c r="M10" s="2"/>
    </row>
    <row r="11" spans="1:14" ht="15.75" x14ac:dyDescent="0.25">
      <c r="A11" s="20" t="s">
        <v>26</v>
      </c>
      <c r="B11" s="11">
        <v>6815818.1847048011</v>
      </c>
      <c r="C11" s="35">
        <v>8498679</v>
      </c>
      <c r="D11" s="12">
        <v>3165531.6652951995</v>
      </c>
      <c r="E11" s="35">
        <v>3947020</v>
      </c>
      <c r="F11" s="40"/>
      <c r="G11" s="40"/>
      <c r="H11" s="40"/>
      <c r="I11" s="47"/>
      <c r="J11" s="43"/>
      <c r="K11" s="43"/>
      <c r="L11" s="2"/>
      <c r="M11" s="2"/>
    </row>
    <row r="12" spans="1:14" ht="15.75" x14ac:dyDescent="0.25">
      <c r="A12" s="20" t="s">
        <v>27</v>
      </c>
      <c r="B12" s="36">
        <v>2551508</v>
      </c>
      <c r="C12" s="35">
        <v>2551508</v>
      </c>
      <c r="D12" s="35">
        <v>2499999.9899999998</v>
      </c>
      <c r="E12" s="35">
        <v>2500000</v>
      </c>
      <c r="F12" s="40"/>
      <c r="G12" s="40"/>
      <c r="H12" s="40"/>
      <c r="I12" s="47"/>
      <c r="J12" s="43"/>
      <c r="K12" s="43"/>
      <c r="L12" s="2"/>
      <c r="M12" s="2"/>
    </row>
    <row r="13" spans="1:14" ht="15.75" x14ac:dyDescent="0.25">
      <c r="A13" s="20" t="s">
        <v>28</v>
      </c>
      <c r="B13" s="36">
        <v>73914</v>
      </c>
      <c r="C13" s="35">
        <v>73914</v>
      </c>
      <c r="D13" s="35">
        <v>38858</v>
      </c>
      <c r="E13" s="35">
        <v>38858</v>
      </c>
      <c r="F13" s="35">
        <v>53486</v>
      </c>
      <c r="G13" s="35">
        <v>53486</v>
      </c>
      <c r="H13" s="35">
        <v>53486</v>
      </c>
      <c r="I13" s="37">
        <v>53486</v>
      </c>
      <c r="J13" s="43"/>
      <c r="K13" s="43"/>
      <c r="L13" s="2"/>
      <c r="M13" s="2"/>
    </row>
    <row r="14" spans="1:14" ht="15.75" x14ac:dyDescent="0.25">
      <c r="A14" s="20" t="s">
        <v>29</v>
      </c>
      <c r="B14" s="36">
        <v>711636</v>
      </c>
      <c r="C14" s="35">
        <v>711636</v>
      </c>
      <c r="D14" s="35">
        <v>356856.99</v>
      </c>
      <c r="E14" s="35">
        <v>356856.99</v>
      </c>
      <c r="F14" s="40"/>
      <c r="G14" s="40"/>
      <c r="H14" s="40"/>
      <c r="I14" s="47"/>
      <c r="J14" s="43"/>
      <c r="K14" s="43"/>
      <c r="L14" s="46"/>
      <c r="M14" s="46"/>
    </row>
    <row r="15" spans="1:14" ht="15.75" x14ac:dyDescent="0.25">
      <c r="A15" s="21" t="s">
        <v>11</v>
      </c>
      <c r="B15" s="41"/>
      <c r="C15" s="41"/>
      <c r="D15" s="41"/>
      <c r="E15" s="41"/>
      <c r="F15" s="41"/>
      <c r="G15" s="41"/>
      <c r="H15" s="41"/>
      <c r="I15" s="41"/>
      <c r="J15" s="22">
        <v>838089.64819079661</v>
      </c>
      <c r="K15" s="35">
        <v>1238275</v>
      </c>
      <c r="L15" s="46"/>
      <c r="M15" s="46"/>
    </row>
    <row r="16" spans="1:14" ht="15.75" x14ac:dyDescent="0.25">
      <c r="A16" s="31" t="s">
        <v>12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2"/>
      <c r="M16" s="2"/>
    </row>
    <row r="17" spans="1:13" ht="15.75" x14ac:dyDescent="0.25">
      <c r="A17" s="20" t="s">
        <v>13</v>
      </c>
      <c r="B17" s="36">
        <v>585585.94100164552</v>
      </c>
      <c r="C17" s="22">
        <v>986670.57</v>
      </c>
      <c r="D17" s="35">
        <v>406844.47471179318</v>
      </c>
      <c r="E17" s="34">
        <v>685503.94</v>
      </c>
      <c r="F17" s="35">
        <v>940692.61282173253</v>
      </c>
      <c r="G17" s="22">
        <v>1585000</v>
      </c>
      <c r="H17" s="35">
        <v>51634.231744789104</v>
      </c>
      <c r="I17" s="35">
        <v>87000</v>
      </c>
      <c r="J17" s="45"/>
      <c r="K17" s="45"/>
      <c r="L17" s="2"/>
      <c r="M17" s="2"/>
    </row>
    <row r="18" spans="1:13" ht="15.75" x14ac:dyDescent="0.25">
      <c r="A18" s="31" t="s">
        <v>14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2"/>
      <c r="M18" s="2"/>
    </row>
    <row r="19" spans="1:13" ht="15.75" x14ac:dyDescent="0.25">
      <c r="A19" s="20" t="s">
        <v>41</v>
      </c>
      <c r="B19" s="36">
        <v>11123.328041697509</v>
      </c>
      <c r="C19" s="22">
        <v>54011</v>
      </c>
      <c r="D19" s="26">
        <v>14966.450394349264</v>
      </c>
      <c r="E19" s="26">
        <v>72672</v>
      </c>
      <c r="F19" s="35">
        <v>34926.056847042761</v>
      </c>
      <c r="G19" s="35">
        <v>169589</v>
      </c>
      <c r="H19" s="35">
        <v>10658.016007586575</v>
      </c>
      <c r="I19" s="35">
        <v>51751.77</v>
      </c>
      <c r="J19" s="45"/>
      <c r="K19" s="45"/>
      <c r="L19" s="2"/>
      <c r="M19" s="2"/>
    </row>
    <row r="20" spans="1:13" ht="15.75" x14ac:dyDescent="0.25">
      <c r="A20" s="31" t="s">
        <v>30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2"/>
      <c r="M20" s="2"/>
    </row>
    <row r="21" spans="1:13" ht="15.75" x14ac:dyDescent="0.25">
      <c r="A21" s="20" t="s">
        <v>31</v>
      </c>
      <c r="B21" s="36">
        <v>123612.02395143686</v>
      </c>
      <c r="C21" s="35">
        <v>124615.29999999999</v>
      </c>
      <c r="D21" s="35">
        <v>53612.247320569782</v>
      </c>
      <c r="E21" s="35">
        <v>54077.5</v>
      </c>
      <c r="F21" s="32"/>
      <c r="G21" s="32"/>
      <c r="H21" s="32"/>
      <c r="I21" s="23"/>
      <c r="J21" s="45"/>
      <c r="K21" s="45"/>
      <c r="L21" s="2"/>
      <c r="M21" s="2"/>
    </row>
    <row r="22" spans="1:13" ht="15.75" x14ac:dyDescent="0.25">
      <c r="A22" s="31" t="s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2"/>
      <c r="M22" s="2"/>
    </row>
    <row r="23" spans="1:13" ht="15.75" x14ac:dyDescent="0.25">
      <c r="A23" s="20" t="s">
        <v>16</v>
      </c>
      <c r="B23" s="36">
        <v>127035.753125749</v>
      </c>
      <c r="C23" s="22">
        <v>147989</v>
      </c>
      <c r="D23" s="35">
        <v>74729.14850753147</v>
      </c>
      <c r="E23" s="22">
        <v>87055</v>
      </c>
      <c r="F23" s="35">
        <v>187013.91113811993</v>
      </c>
      <c r="G23" s="22">
        <v>217860</v>
      </c>
      <c r="H23" s="35">
        <v>52856.796008123267</v>
      </c>
      <c r="I23" s="35">
        <v>61575.000000000015</v>
      </c>
      <c r="J23" s="45"/>
      <c r="K23" s="45"/>
      <c r="L23" s="2"/>
      <c r="M23" s="2"/>
    </row>
    <row r="24" spans="1:13" ht="15.75" x14ac:dyDescent="0.25">
      <c r="A24" s="20" t="s">
        <v>32</v>
      </c>
      <c r="B24" s="36">
        <v>114054.12057865516</v>
      </c>
      <c r="C24" s="14">
        <v>317708.84000000003</v>
      </c>
      <c r="D24" s="35">
        <v>44612.670914956398</v>
      </c>
      <c r="E24" s="22">
        <v>111420</v>
      </c>
      <c r="F24" s="32"/>
      <c r="G24" s="32"/>
      <c r="H24" s="32"/>
      <c r="I24" s="23"/>
      <c r="J24" s="45"/>
      <c r="K24" s="45"/>
      <c r="L24" s="2"/>
      <c r="M24" s="2"/>
    </row>
    <row r="25" spans="1:13" ht="15.75" x14ac:dyDescent="0.25">
      <c r="A25" s="31" t="s">
        <v>17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2"/>
      <c r="M25" s="2"/>
    </row>
    <row r="26" spans="1:13" ht="15.75" x14ac:dyDescent="0.25">
      <c r="A26" s="20" t="s">
        <v>18</v>
      </c>
      <c r="B26" s="36">
        <v>18739056.333068941</v>
      </c>
      <c r="C26" s="35">
        <v>49374676.060000084</v>
      </c>
      <c r="D26" s="35">
        <v>9433617.7241347302</v>
      </c>
      <c r="E26" s="35">
        <v>25002176</v>
      </c>
      <c r="F26" s="35">
        <v>22237463.550203029</v>
      </c>
      <c r="G26" s="35">
        <v>59024557.790000021</v>
      </c>
      <c r="H26" s="35">
        <v>6254786.3925933354</v>
      </c>
      <c r="I26" s="37">
        <v>16544803.09</v>
      </c>
      <c r="J26" s="45"/>
      <c r="K26" s="45"/>
      <c r="L26" s="2"/>
      <c r="M26" s="2"/>
    </row>
    <row r="27" spans="1:13" ht="15.75" x14ac:dyDescent="0.25">
      <c r="A27" s="20" t="s">
        <v>19</v>
      </c>
      <c r="B27" s="36">
        <v>2388300</v>
      </c>
      <c r="C27" s="35">
        <v>2388300</v>
      </c>
      <c r="D27" s="35">
        <v>1421582.98</v>
      </c>
      <c r="E27" s="35">
        <v>1421582.98</v>
      </c>
      <c r="F27" s="35">
        <v>3386096</v>
      </c>
      <c r="G27" s="35">
        <v>3386096</v>
      </c>
      <c r="H27" s="37">
        <v>1505997</v>
      </c>
      <c r="I27" s="37">
        <v>1505997</v>
      </c>
      <c r="J27" s="45"/>
      <c r="K27" s="45"/>
      <c r="L27" s="2"/>
      <c r="M27" s="2"/>
    </row>
    <row r="28" spans="1:13" ht="15.75" x14ac:dyDescent="0.25">
      <c r="A28" s="31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2"/>
      <c r="M28" s="2"/>
    </row>
    <row r="29" spans="1:13" ht="15.75" x14ac:dyDescent="0.25">
      <c r="A29" s="20" t="s">
        <v>21</v>
      </c>
      <c r="B29" s="39"/>
      <c r="C29" s="39"/>
      <c r="D29" s="39"/>
      <c r="E29" s="39"/>
      <c r="F29" s="39"/>
      <c r="G29" s="39"/>
      <c r="H29" s="39"/>
      <c r="I29" s="39"/>
      <c r="J29" s="35">
        <v>109779.48015950971</v>
      </c>
      <c r="K29" s="35">
        <v>376013.75</v>
      </c>
    </row>
    <row r="30" spans="1:13" ht="49.9" customHeight="1" x14ac:dyDescent="0.25">
      <c r="A30" s="21" t="s">
        <v>22</v>
      </c>
      <c r="B30" s="39"/>
      <c r="C30" s="39"/>
      <c r="D30" s="39"/>
      <c r="E30" s="39"/>
      <c r="F30" s="39"/>
      <c r="G30" s="39"/>
      <c r="H30" s="39"/>
      <c r="I30" s="39"/>
      <c r="J30" s="35">
        <v>383176.738227428</v>
      </c>
      <c r="K30" s="35">
        <v>842597.59999999963</v>
      </c>
    </row>
    <row r="31" spans="1:13" ht="15.75" x14ac:dyDescent="0.25">
      <c r="A31" s="31" t="s">
        <v>33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3" ht="15.75" x14ac:dyDescent="0.25">
      <c r="A32" s="21" t="s">
        <v>34</v>
      </c>
      <c r="B32" s="39"/>
      <c r="C32" s="39"/>
      <c r="D32" s="39"/>
      <c r="E32" s="39"/>
      <c r="F32" s="39"/>
      <c r="G32" s="39"/>
      <c r="H32" s="39"/>
      <c r="I32" s="39"/>
      <c r="J32" s="35">
        <v>70153.699046188092</v>
      </c>
      <c r="K32" s="36">
        <v>75125</v>
      </c>
    </row>
    <row r="33" spans="1:15" ht="15.75" x14ac:dyDescent="0.25">
      <c r="A33" s="31" t="s">
        <v>35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5" ht="15.75" x14ac:dyDescent="0.25">
      <c r="A34" s="21" t="s">
        <v>36</v>
      </c>
      <c r="B34" s="39"/>
      <c r="C34" s="39"/>
      <c r="D34" s="39"/>
      <c r="E34" s="39"/>
      <c r="F34" s="39"/>
      <c r="G34" s="39"/>
      <c r="H34" s="39"/>
      <c r="I34" s="39"/>
      <c r="J34" s="35">
        <v>29337.165160265238</v>
      </c>
      <c r="K34" s="36">
        <v>72448</v>
      </c>
    </row>
    <row r="35" spans="1:15" ht="15.75" x14ac:dyDescent="0.25">
      <c r="A35" s="4" t="s">
        <v>37</v>
      </c>
      <c r="B35" s="33">
        <f>SUM(B8:B15,B17,B19,B21,B23:B24,B26:B27,B29:B30,B32,B34)</f>
        <v>37554642.888869919</v>
      </c>
      <c r="C35" s="33">
        <f t="shared" ref="C35:K35" si="0">SUM(C8:C15,C17,C19,C21,C23:C24,C26:C27,C29:C30,C32,C34)</f>
        <v>71438525.770000085</v>
      </c>
      <c r="D35" s="33">
        <f t="shared" si="0"/>
        <v>20482129.971227814</v>
      </c>
      <c r="E35" s="33">
        <f t="shared" si="0"/>
        <v>37743114.409999996</v>
      </c>
      <c r="F35" s="33">
        <f t="shared" si="0"/>
        <v>29851935.503976963</v>
      </c>
      <c r="G35" s="33">
        <f t="shared" si="0"/>
        <v>68772543.790000021</v>
      </c>
      <c r="H35" s="33">
        <f t="shared" si="0"/>
        <v>8753424.1790411212</v>
      </c>
      <c r="I35" s="33">
        <f t="shared" si="0"/>
        <v>19489803.859999999</v>
      </c>
      <c r="J35" s="33">
        <f t="shared" si="0"/>
        <v>1430536.7307841876</v>
      </c>
      <c r="K35" s="33">
        <f t="shared" si="0"/>
        <v>2604459.3499999996</v>
      </c>
    </row>
    <row r="36" spans="1:15" ht="15.75" x14ac:dyDescent="0.25">
      <c r="A36" s="1"/>
      <c r="B36" s="6" t="s">
        <v>6</v>
      </c>
      <c r="C36" s="6" t="s">
        <v>7</v>
      </c>
      <c r="D36" s="22"/>
      <c r="E36" s="22"/>
      <c r="F36" s="22"/>
      <c r="G36" s="7" t="s">
        <v>23</v>
      </c>
      <c r="H36" s="22"/>
      <c r="I36" s="2"/>
      <c r="J36" s="2"/>
      <c r="K36" s="2"/>
    </row>
    <row r="37" spans="1:15" ht="15.75" x14ac:dyDescent="0.25">
      <c r="A37" s="8" t="s">
        <v>38</v>
      </c>
      <c r="B37" s="5">
        <f>B35+D35+F35+H35+J35</f>
        <v>98072669.273900017</v>
      </c>
      <c r="C37" s="5">
        <f>C35+E35+G35+I35+K35</f>
        <v>200048447.1800001</v>
      </c>
      <c r="D37" s="2"/>
      <c r="E37" s="2"/>
      <c r="F37" s="2"/>
      <c r="G37" s="2"/>
      <c r="H37" s="2"/>
      <c r="I37" s="2"/>
      <c r="J37" s="2"/>
      <c r="K37" s="2"/>
    </row>
    <row r="38" spans="1:15" ht="15.75" x14ac:dyDescent="0.25">
      <c r="A38" s="9"/>
      <c r="B38" s="10"/>
      <c r="C38" s="10"/>
      <c r="D38" s="2"/>
      <c r="E38" s="2"/>
      <c r="F38" s="2"/>
      <c r="G38" s="2"/>
      <c r="H38" s="2"/>
      <c r="I38" s="2"/>
      <c r="J38" s="2"/>
      <c r="K38" s="2"/>
    </row>
    <row r="39" spans="1:15" ht="15.75" x14ac:dyDescent="0.25">
      <c r="A39" s="1" t="s">
        <v>24</v>
      </c>
      <c r="B39" s="1"/>
      <c r="C39" s="1"/>
      <c r="D39" s="1"/>
      <c r="E39" s="1"/>
      <c r="F39" s="1"/>
      <c r="G39" s="1"/>
      <c r="H39" s="2"/>
      <c r="I39" s="2"/>
      <c r="J39" s="2"/>
      <c r="K39" s="2"/>
    </row>
    <row r="40" spans="1:15" ht="15.75" x14ac:dyDescent="0.25">
      <c r="A40" s="1" t="s">
        <v>42</v>
      </c>
      <c r="B40" s="1"/>
      <c r="C40" s="1"/>
      <c r="D40" s="1"/>
      <c r="E40" s="1"/>
      <c r="F40" s="1"/>
      <c r="G40" s="1"/>
      <c r="H40" s="2"/>
      <c r="I40" s="2"/>
      <c r="J40" s="2"/>
      <c r="K40" s="2"/>
    </row>
    <row r="41" spans="1:15" ht="15.75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5" ht="15.75" x14ac:dyDescent="0.25">
      <c r="A42" s="3" t="s">
        <v>48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5" ht="15.75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5" ht="15.75" x14ac:dyDescent="0.25">
      <c r="A44" s="15" t="s">
        <v>0</v>
      </c>
      <c r="B44" s="58" t="s">
        <v>1</v>
      </c>
      <c r="C44" s="58"/>
      <c r="D44" s="59" t="s">
        <v>2</v>
      </c>
      <c r="E44" s="59"/>
      <c r="F44" s="59" t="s">
        <v>3</v>
      </c>
      <c r="G44" s="59"/>
      <c r="H44" s="59" t="s">
        <v>4</v>
      </c>
      <c r="I44" s="59"/>
      <c r="J44" s="59" t="s">
        <v>39</v>
      </c>
      <c r="K44" s="59"/>
      <c r="L44" s="58" t="s">
        <v>5</v>
      </c>
      <c r="M44" s="58"/>
      <c r="N44" s="2"/>
      <c r="O44" s="2"/>
    </row>
    <row r="45" spans="1:15" ht="15.75" x14ac:dyDescent="0.25">
      <c r="A45" s="31"/>
      <c r="B45" s="24" t="s">
        <v>6</v>
      </c>
      <c r="C45" s="18" t="s">
        <v>7</v>
      </c>
      <c r="D45" s="18" t="s">
        <v>6</v>
      </c>
      <c r="E45" s="18" t="s">
        <v>7</v>
      </c>
      <c r="F45" s="18" t="s">
        <v>6</v>
      </c>
      <c r="G45" s="18" t="s">
        <v>7</v>
      </c>
      <c r="H45" s="18" t="s">
        <v>6</v>
      </c>
      <c r="I45" s="19" t="s">
        <v>7</v>
      </c>
      <c r="J45" s="18" t="s">
        <v>6</v>
      </c>
      <c r="K45" s="19" t="s">
        <v>7</v>
      </c>
      <c r="L45" s="18" t="s">
        <v>6</v>
      </c>
      <c r="M45" s="19" t="s">
        <v>7</v>
      </c>
      <c r="N45" s="2"/>
      <c r="O45" s="2"/>
    </row>
    <row r="46" spans="1:15" ht="15.75" x14ac:dyDescent="0.25">
      <c r="A46" s="31" t="s">
        <v>8</v>
      </c>
      <c r="B46" s="16"/>
      <c r="C46" s="25"/>
      <c r="D46" s="25"/>
      <c r="E46" s="25"/>
      <c r="F46" s="25"/>
      <c r="G46" s="25"/>
      <c r="H46" s="25"/>
      <c r="I46" s="17"/>
      <c r="J46" s="25"/>
      <c r="K46" s="17"/>
      <c r="L46" s="25"/>
      <c r="M46" s="17"/>
      <c r="N46" s="2"/>
      <c r="O46" s="2"/>
    </row>
    <row r="47" spans="1:15" ht="15.75" x14ac:dyDescent="0.25">
      <c r="A47" s="20" t="s">
        <v>9</v>
      </c>
      <c r="B47" s="41"/>
      <c r="C47" s="43"/>
      <c r="D47" s="43"/>
      <c r="E47" s="43"/>
      <c r="F47" s="43"/>
      <c r="G47" s="43"/>
      <c r="H47" s="29"/>
      <c r="I47" s="29"/>
      <c r="J47" s="27">
        <v>997000</v>
      </c>
      <c r="K47" s="27">
        <v>997000</v>
      </c>
      <c r="L47" s="43"/>
      <c r="M47" s="42"/>
      <c r="N47" s="2"/>
      <c r="O47" s="2"/>
    </row>
    <row r="48" spans="1:15" ht="15.75" x14ac:dyDescent="0.25">
      <c r="A48" s="20" t="s">
        <v>25</v>
      </c>
      <c r="B48" s="44"/>
      <c r="C48" s="40"/>
      <c r="D48" s="40"/>
      <c r="E48" s="40"/>
      <c r="F48" s="35">
        <v>0</v>
      </c>
      <c r="G48" s="35">
        <v>0</v>
      </c>
      <c r="H48" s="29"/>
      <c r="I48" s="29"/>
      <c r="J48" s="40"/>
      <c r="K48" s="40"/>
      <c r="L48" s="43"/>
      <c r="M48" s="42"/>
      <c r="N48" s="2"/>
      <c r="O48" s="2"/>
    </row>
    <row r="49" spans="1:15" ht="15.75" x14ac:dyDescent="0.25">
      <c r="A49" s="20" t="s">
        <v>10</v>
      </c>
      <c r="B49" s="36">
        <v>2519198.0851902277</v>
      </c>
      <c r="C49" s="35">
        <v>2934216.96</v>
      </c>
      <c r="D49" s="35">
        <v>1488572.3374869192</v>
      </c>
      <c r="E49" s="35">
        <v>1734087.96</v>
      </c>
      <c r="F49" s="35">
        <v>2931954.9919231385</v>
      </c>
      <c r="G49" s="35">
        <v>3414617.5</v>
      </c>
      <c r="H49" s="35">
        <v>1964034.0353997145</v>
      </c>
      <c r="I49" s="37">
        <v>2288407.0799999996</v>
      </c>
      <c r="J49" s="35">
        <v>0</v>
      </c>
      <c r="K49" s="35">
        <v>0</v>
      </c>
      <c r="L49" s="43"/>
      <c r="M49" s="42"/>
      <c r="N49" s="2"/>
      <c r="O49" s="2"/>
    </row>
    <row r="50" spans="1:15" ht="15.75" x14ac:dyDescent="0.25">
      <c r="A50" s="20" t="s">
        <v>26</v>
      </c>
      <c r="B50" s="36">
        <v>15144925.884695476</v>
      </c>
      <c r="C50" s="35">
        <v>17537994</v>
      </c>
      <c r="D50" s="35">
        <v>13395851.205304533</v>
      </c>
      <c r="E50" s="35">
        <v>15512354.039999999</v>
      </c>
      <c r="F50" s="35">
        <v>0</v>
      </c>
      <c r="G50" s="35">
        <v>0</v>
      </c>
      <c r="H50" s="28"/>
      <c r="I50" s="28"/>
      <c r="J50" s="40"/>
      <c r="K50" s="40"/>
      <c r="L50" s="43"/>
      <c r="M50" s="42"/>
      <c r="N50" s="2"/>
      <c r="O50" s="2"/>
    </row>
    <row r="51" spans="1:15" ht="15.75" x14ac:dyDescent="0.25">
      <c r="A51" s="20" t="s">
        <v>27</v>
      </c>
      <c r="B51" s="36">
        <v>4418004.0845205085</v>
      </c>
      <c r="C51" s="35">
        <v>5103015.9600000009</v>
      </c>
      <c r="D51" s="35">
        <v>3030171.6854794906</v>
      </c>
      <c r="E51" s="35">
        <v>3500000.0399999996</v>
      </c>
      <c r="F51" s="35">
        <v>0</v>
      </c>
      <c r="G51" s="35">
        <v>0</v>
      </c>
      <c r="H51" s="28"/>
      <c r="I51" s="28"/>
      <c r="J51" s="40"/>
      <c r="K51" s="40"/>
      <c r="L51" s="43"/>
      <c r="M51" s="42"/>
      <c r="N51" s="2"/>
      <c r="O51" s="2"/>
    </row>
    <row r="52" spans="1:15" ht="15.75" x14ac:dyDescent="0.25">
      <c r="A52" s="20" t="s">
        <v>28</v>
      </c>
      <c r="B52" s="36">
        <v>132375</v>
      </c>
      <c r="C52" s="35">
        <v>132375</v>
      </c>
      <c r="D52" s="35">
        <v>46640</v>
      </c>
      <c r="E52" s="35">
        <v>46640.039999999986</v>
      </c>
      <c r="F52" s="35">
        <v>97280.8</v>
      </c>
      <c r="G52" s="35">
        <v>97280.8</v>
      </c>
      <c r="H52" s="35">
        <v>68125</v>
      </c>
      <c r="I52" s="37">
        <v>68124.960000000006</v>
      </c>
      <c r="J52" s="35">
        <v>0</v>
      </c>
      <c r="K52" s="35">
        <v>0</v>
      </c>
      <c r="L52" s="43"/>
      <c r="M52" s="42"/>
      <c r="N52" s="2"/>
      <c r="O52" s="2"/>
    </row>
    <row r="53" spans="1:15" ht="15.75" x14ac:dyDescent="0.25">
      <c r="A53" s="20" t="s">
        <v>29</v>
      </c>
      <c r="B53" s="36">
        <v>1407565</v>
      </c>
      <c r="C53" s="35">
        <v>1407564.9600000002</v>
      </c>
      <c r="D53" s="35">
        <v>1797233</v>
      </c>
      <c r="E53" s="35">
        <v>1797233.0399999998</v>
      </c>
      <c r="F53" s="35">
        <v>0</v>
      </c>
      <c r="G53" s="35">
        <v>0</v>
      </c>
      <c r="H53" s="28"/>
      <c r="I53" s="28"/>
      <c r="J53" s="40"/>
      <c r="K53" s="40"/>
      <c r="L53" s="43"/>
      <c r="M53" s="42"/>
      <c r="N53" s="2"/>
      <c r="O53" s="2"/>
    </row>
    <row r="54" spans="1:15" ht="30" x14ac:dyDescent="0.25">
      <c r="A54" s="21" t="s">
        <v>11</v>
      </c>
      <c r="B54" s="41"/>
      <c r="C54" s="41"/>
      <c r="D54" s="41"/>
      <c r="E54" s="41"/>
      <c r="F54" s="30"/>
      <c r="G54" s="30"/>
      <c r="H54" s="30"/>
      <c r="I54" s="30"/>
      <c r="J54" s="41"/>
      <c r="K54" s="41"/>
      <c r="L54" s="22">
        <v>760413.50426956918</v>
      </c>
      <c r="M54" s="35">
        <v>2194327.75</v>
      </c>
      <c r="N54" s="2"/>
      <c r="O54" s="2"/>
    </row>
    <row r="55" spans="1:15" ht="15.75" x14ac:dyDescent="0.25">
      <c r="A55" s="31" t="s">
        <v>12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</row>
    <row r="56" spans="1:15" ht="15.75" x14ac:dyDescent="0.25">
      <c r="A56" s="20" t="s">
        <v>13</v>
      </c>
      <c r="B56" s="36">
        <v>453171.75072124141</v>
      </c>
      <c r="C56" s="22">
        <v>907068.67999999993</v>
      </c>
      <c r="D56" s="35">
        <v>227337.13926349522</v>
      </c>
      <c r="E56" s="22">
        <v>455038.07</v>
      </c>
      <c r="F56" s="35">
        <v>711479.01034305349</v>
      </c>
      <c r="G56" s="22">
        <v>1424096.55</v>
      </c>
      <c r="H56" s="35">
        <v>0</v>
      </c>
      <c r="I56" s="22">
        <v>0</v>
      </c>
      <c r="J56" s="32"/>
      <c r="K56" s="23"/>
      <c r="L56" s="45"/>
      <c r="M56" s="45"/>
      <c r="N56" s="2"/>
      <c r="O56" s="2"/>
    </row>
    <row r="57" spans="1:15" ht="15.75" x14ac:dyDescent="0.25">
      <c r="A57" s="31" t="s">
        <v>14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</row>
    <row r="58" spans="1:15" ht="15.75" x14ac:dyDescent="0.25">
      <c r="A58" s="20" t="s">
        <v>41</v>
      </c>
      <c r="B58" s="36">
        <v>16622.005868261738</v>
      </c>
      <c r="C58" s="35">
        <v>126219.8</v>
      </c>
      <c r="D58" s="35">
        <v>13334.362273673445</v>
      </c>
      <c r="E58" s="35">
        <v>101254.96</v>
      </c>
      <c r="F58" s="35">
        <v>13858.132754054981</v>
      </c>
      <c r="G58" s="35">
        <v>105232.23</v>
      </c>
      <c r="H58" s="2">
        <v>19700.964075777643</v>
      </c>
      <c r="I58" s="35">
        <v>149599.98000000001</v>
      </c>
      <c r="J58" s="32"/>
      <c r="K58" s="23"/>
      <c r="L58" s="45"/>
      <c r="M58" s="45"/>
      <c r="N58" s="2"/>
      <c r="O58" s="2"/>
    </row>
    <row r="59" spans="1:15" ht="15.75" x14ac:dyDescent="0.25">
      <c r="A59" s="31" t="s">
        <v>30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"/>
      <c r="O59" s="2"/>
    </row>
    <row r="60" spans="1:15" ht="15.75" x14ac:dyDescent="0.25">
      <c r="A60" s="20" t="s">
        <v>31</v>
      </c>
      <c r="B60" s="36">
        <v>257358.53869768346</v>
      </c>
      <c r="C60" s="35">
        <v>260155.4</v>
      </c>
      <c r="D60" s="35">
        <v>171448.67325700843</v>
      </c>
      <c r="E60" s="35">
        <v>172746</v>
      </c>
      <c r="F60" s="35">
        <v>0</v>
      </c>
      <c r="G60" s="35">
        <v>0</v>
      </c>
      <c r="H60" s="32"/>
      <c r="I60" s="23"/>
      <c r="J60" s="32"/>
      <c r="K60" s="23"/>
      <c r="L60" s="45"/>
      <c r="M60" s="45"/>
      <c r="N60" s="2"/>
      <c r="O60" s="2"/>
    </row>
    <row r="61" spans="1:15" ht="15.75" x14ac:dyDescent="0.25">
      <c r="A61" s="31" t="s">
        <v>15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"/>
      <c r="O61" s="2"/>
    </row>
    <row r="62" spans="1:15" ht="15.75" x14ac:dyDescent="0.25">
      <c r="A62" s="20" t="s">
        <v>16</v>
      </c>
      <c r="B62" s="36">
        <v>128118.88283765908</v>
      </c>
      <c r="C62" s="22">
        <v>147723</v>
      </c>
      <c r="D62" s="35">
        <v>78456.911782595242</v>
      </c>
      <c r="E62" s="22">
        <v>90462</v>
      </c>
      <c r="F62" s="35">
        <v>147020.37073662598</v>
      </c>
      <c r="G62" s="22">
        <v>169516.69999999995</v>
      </c>
      <c r="H62" s="35">
        <v>110627.31582490398</v>
      </c>
      <c r="I62" s="35">
        <v>127554.96</v>
      </c>
      <c r="J62" s="32"/>
      <c r="K62" s="32"/>
      <c r="L62" s="45"/>
      <c r="M62" s="45"/>
      <c r="N62" s="2"/>
      <c r="O62" s="2"/>
    </row>
    <row r="63" spans="1:15" ht="15.75" x14ac:dyDescent="0.25">
      <c r="A63" s="20" t="s">
        <v>32</v>
      </c>
      <c r="B63" s="36">
        <v>426753.12810585089</v>
      </c>
      <c r="C63" s="35">
        <v>893402.39000000025</v>
      </c>
      <c r="D63" s="35">
        <v>95587.750149869607</v>
      </c>
      <c r="E63" s="35">
        <v>141580</v>
      </c>
      <c r="F63" s="22">
        <v>0</v>
      </c>
      <c r="G63" s="22">
        <v>0</v>
      </c>
      <c r="H63" s="32"/>
      <c r="I63" s="23"/>
      <c r="J63" s="32"/>
      <c r="K63" s="32"/>
      <c r="L63" s="45"/>
      <c r="M63" s="45"/>
      <c r="N63" s="2"/>
      <c r="O63" s="2"/>
    </row>
    <row r="64" spans="1:15" ht="15.75" x14ac:dyDescent="0.25">
      <c r="A64" s="31" t="s">
        <v>17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"/>
      <c r="O64" s="2"/>
    </row>
    <row r="65" spans="1:15" ht="15.75" x14ac:dyDescent="0.25">
      <c r="A65" s="20" t="s">
        <v>18</v>
      </c>
      <c r="B65" s="36">
        <v>17627516.254140642</v>
      </c>
      <c r="C65" s="35">
        <v>49288958.049999997</v>
      </c>
      <c r="D65" s="35">
        <v>9387598.7291744761</v>
      </c>
      <c r="E65" s="35">
        <v>26353637.730000004</v>
      </c>
      <c r="F65" s="35">
        <v>17908809.216808226</v>
      </c>
      <c r="G65" s="35">
        <v>50301850.369999997</v>
      </c>
      <c r="H65" s="35">
        <v>13582263.126744367</v>
      </c>
      <c r="I65" s="37">
        <v>38067625.250000007</v>
      </c>
      <c r="J65" s="32"/>
      <c r="K65" s="32"/>
      <c r="L65" s="45"/>
      <c r="M65" s="45"/>
      <c r="N65" s="2"/>
      <c r="O65" s="2"/>
    </row>
    <row r="66" spans="1:15" ht="15.75" x14ac:dyDescent="0.25">
      <c r="A66" s="20" t="s">
        <v>19</v>
      </c>
      <c r="B66" s="36">
        <v>2472696</v>
      </c>
      <c r="C66" s="35">
        <v>2472696</v>
      </c>
      <c r="D66" s="35">
        <v>1514225</v>
      </c>
      <c r="E66" s="35">
        <v>1514225</v>
      </c>
      <c r="F66" s="35">
        <v>2869340.7999999993</v>
      </c>
      <c r="G66" s="35">
        <v>2869340.7999999993</v>
      </c>
      <c r="H66" s="37">
        <v>2135111</v>
      </c>
      <c r="I66" s="37">
        <v>2135111</v>
      </c>
      <c r="J66" s="32"/>
      <c r="K66" s="32"/>
      <c r="L66" s="45"/>
      <c r="M66" s="45"/>
      <c r="N66" s="2"/>
      <c r="O66" s="2"/>
    </row>
    <row r="67" spans="1:15" ht="15.75" x14ac:dyDescent="0.25">
      <c r="A67" s="31" t="s">
        <v>20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</row>
    <row r="68" spans="1:15" ht="15.75" x14ac:dyDescent="0.25">
      <c r="A68" s="20" t="s">
        <v>21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5">
        <v>267.99479744814641</v>
      </c>
      <c r="M68" s="35">
        <v>188540.79</v>
      </c>
    </row>
    <row r="69" spans="1:15" ht="45" x14ac:dyDescent="0.25">
      <c r="A69" s="21" t="s">
        <v>22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5">
        <v>351213.84333428933</v>
      </c>
      <c r="M69" s="35">
        <v>841723.93</v>
      </c>
    </row>
    <row r="70" spans="1:15" ht="15.75" x14ac:dyDescent="0.25">
      <c r="A70" s="31" t="s">
        <v>33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5" ht="15.75" x14ac:dyDescent="0.25">
      <c r="A71" s="21" t="s">
        <v>34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5">
        <v>88070.61672114252</v>
      </c>
      <c r="M71" s="35">
        <v>100768.39000000003</v>
      </c>
    </row>
    <row r="72" spans="1:15" ht="15.75" x14ac:dyDescent="0.25">
      <c r="A72" s="31" t="s">
        <v>35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5" ht="15.75" x14ac:dyDescent="0.25">
      <c r="A73" s="21" t="s">
        <v>36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5">
        <v>69620.488911349079</v>
      </c>
      <c r="M73" s="35">
        <v>157588.11000000002</v>
      </c>
    </row>
    <row r="74" spans="1:15" ht="15.75" x14ac:dyDescent="0.25">
      <c r="A74" s="4" t="s">
        <v>37</v>
      </c>
      <c r="B74" s="33">
        <f>SUM(B47:B54,B56,B58,B60,B62:B63,B65:B66,B68:B69,B71,B73)</f>
        <v>45004304.61477755</v>
      </c>
      <c r="C74" s="33">
        <f t="shared" ref="C74:E74" si="1">SUM(C47:C54,C56,C58,C60,C62:C63,C65:C66,C68:C69,C71,C73)</f>
        <v>81211390.200000003</v>
      </c>
      <c r="D74" s="33">
        <f t="shared" si="1"/>
        <v>31246456.794172063</v>
      </c>
      <c r="E74" s="33">
        <f t="shared" si="1"/>
        <v>51419258.880000003</v>
      </c>
      <c r="F74" s="33">
        <f t="shared" ref="F74" si="2">SUM(F47:F54,F56,F58,F60,F62:F63,F65:F66,F68:F69,F71,F73)</f>
        <v>24679743.322565097</v>
      </c>
      <c r="G74" s="33">
        <f t="shared" ref="G74:H74" si="3">SUM(G47:G54,G56,G58,G60,G62:G63,G65:G66,G68:G69,G71,G73)</f>
        <v>58381934.949999996</v>
      </c>
      <c r="H74" s="33">
        <f t="shared" si="3"/>
        <v>17879861.442044765</v>
      </c>
      <c r="I74" s="33">
        <f t="shared" ref="I74" si="4">SUM(I47:I54,I56,I58,I60,I62:I63,I65:I66,I68:I69,I71,I73)</f>
        <v>42836423.230000004</v>
      </c>
      <c r="J74" s="33">
        <f t="shared" ref="J74:K74" si="5">SUM(J47:J54,J56,J58,J60,J62:J63,J65:J66,J68:J69,J71,J73)</f>
        <v>997000</v>
      </c>
      <c r="K74" s="33">
        <f t="shared" si="5"/>
        <v>997000</v>
      </c>
      <c r="L74" s="33">
        <f t="shared" ref="L74" si="6">SUM(L47:L54,L56,L58,L60,L62:L63,L65:L66,L68:L69,L71,L73)</f>
        <v>1269586.4480337983</v>
      </c>
      <c r="M74" s="33">
        <f t="shared" ref="M74" si="7">SUM(M47:M54,M56,M58,M60,M62:M63,M65:M66,M68:M69,M71,M73)</f>
        <v>3482948.97</v>
      </c>
    </row>
    <row r="75" spans="1:15" ht="15.75" x14ac:dyDescent="0.25">
      <c r="A75" s="1"/>
      <c r="B75" s="6" t="s">
        <v>6</v>
      </c>
      <c r="C75" s="6" t="s">
        <v>7</v>
      </c>
      <c r="D75" s="22"/>
      <c r="E75" s="22"/>
      <c r="F75" s="22"/>
      <c r="G75" s="22" t="s">
        <v>23</v>
      </c>
      <c r="H75" s="22"/>
      <c r="I75" s="2"/>
      <c r="J75" s="2"/>
      <c r="K75" s="2"/>
    </row>
    <row r="76" spans="1:15" ht="15.75" x14ac:dyDescent="0.25">
      <c r="A76" s="8" t="s">
        <v>38</v>
      </c>
      <c r="B76" s="5">
        <f>B74+D74+F74+H74+J74+L74</f>
        <v>121076952.62159327</v>
      </c>
      <c r="C76" s="5">
        <f>C74+E74+G74+I74+K74+M74</f>
        <v>238328956.22999999</v>
      </c>
      <c r="D76" s="2"/>
      <c r="E76" s="2"/>
      <c r="F76" s="2"/>
      <c r="G76" s="2"/>
      <c r="H76" s="2"/>
      <c r="I76" s="2"/>
      <c r="J76" s="2"/>
      <c r="K76" s="2"/>
    </row>
    <row r="77" spans="1:15" ht="15.75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5" ht="15.75" x14ac:dyDescent="0.25">
      <c r="A78" s="1" t="s">
        <v>24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5" ht="15.75" x14ac:dyDescent="0.25">
      <c r="A79" s="1" t="s">
        <v>42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5" ht="15.75" x14ac:dyDescent="0.25">
      <c r="A80" s="57"/>
      <c r="B80" s="57"/>
      <c r="C80" s="57"/>
      <c r="D80" s="2"/>
      <c r="E80" s="2"/>
      <c r="F80" s="2"/>
      <c r="G80" s="2"/>
      <c r="H80" s="2"/>
      <c r="I80" s="2"/>
      <c r="J80" s="2"/>
      <c r="K80" s="2"/>
    </row>
    <row r="81" spans="1:14" ht="15.75" x14ac:dyDescent="0.25">
      <c r="A81" s="3" t="s">
        <v>40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4" ht="15.75" x14ac:dyDescent="0.25">
      <c r="A82" s="1"/>
      <c r="B82" s="2"/>
      <c r="C82" s="2"/>
      <c r="D82" s="2"/>
      <c r="E82" s="2"/>
      <c r="F82" s="2"/>
      <c r="G82" s="49"/>
      <c r="H82" s="2"/>
      <c r="I82" s="50"/>
      <c r="J82" s="2"/>
      <c r="K82" s="2"/>
    </row>
    <row r="83" spans="1:14" ht="15.75" x14ac:dyDescent="0.25">
      <c r="A83" s="15" t="s">
        <v>0</v>
      </c>
      <c r="B83" s="58" t="s">
        <v>1</v>
      </c>
      <c r="C83" s="58"/>
      <c r="D83" s="59" t="s">
        <v>2</v>
      </c>
      <c r="E83" s="59"/>
      <c r="F83" s="59" t="s">
        <v>4</v>
      </c>
      <c r="G83" s="59"/>
      <c r="H83" s="59" t="s">
        <v>39</v>
      </c>
      <c r="I83" s="59"/>
      <c r="J83" s="59" t="s">
        <v>43</v>
      </c>
      <c r="K83" s="59"/>
      <c r="L83" s="58" t="s">
        <v>5</v>
      </c>
      <c r="M83" s="58"/>
      <c r="N83" s="2"/>
    </row>
    <row r="84" spans="1:14" ht="15.75" x14ac:dyDescent="0.25">
      <c r="A84" s="31"/>
      <c r="B84" s="24" t="s">
        <v>6</v>
      </c>
      <c r="C84" s="18" t="s">
        <v>7</v>
      </c>
      <c r="D84" s="18" t="s">
        <v>6</v>
      </c>
      <c r="E84" s="18" t="s">
        <v>7</v>
      </c>
      <c r="F84" s="18" t="s">
        <v>6</v>
      </c>
      <c r="G84" s="19" t="s">
        <v>7</v>
      </c>
      <c r="H84" s="18" t="s">
        <v>6</v>
      </c>
      <c r="I84" s="19" t="s">
        <v>7</v>
      </c>
      <c r="J84" s="18" t="s">
        <v>6</v>
      </c>
      <c r="K84" s="19" t="s">
        <v>7</v>
      </c>
      <c r="L84" s="18" t="s">
        <v>6</v>
      </c>
      <c r="M84" s="18" t="s">
        <v>7</v>
      </c>
      <c r="N84" s="10"/>
    </row>
    <row r="85" spans="1:14" ht="15.75" x14ac:dyDescent="0.25">
      <c r="A85" s="31" t="s">
        <v>8</v>
      </c>
      <c r="B85" s="16"/>
      <c r="C85" s="25"/>
      <c r="D85" s="25"/>
      <c r="E85" s="25"/>
      <c r="F85" s="25"/>
      <c r="G85" s="17"/>
      <c r="H85" s="25"/>
      <c r="I85" s="17"/>
      <c r="J85" s="25"/>
      <c r="K85" s="17"/>
      <c r="L85" s="25"/>
      <c r="M85" s="25"/>
      <c r="N85" s="10"/>
    </row>
    <row r="86" spans="1:14" ht="15.75" x14ac:dyDescent="0.25">
      <c r="A86" s="20" t="s">
        <v>9</v>
      </c>
      <c r="B86" s="41"/>
      <c r="C86" s="43"/>
      <c r="D86" s="43"/>
      <c r="E86" s="43"/>
      <c r="F86" s="43"/>
      <c r="G86" s="43"/>
      <c r="H86" s="40"/>
      <c r="I86" s="40"/>
      <c r="J86" s="27">
        <v>997000</v>
      </c>
      <c r="K86" s="27">
        <v>997000</v>
      </c>
      <c r="L86" s="43"/>
      <c r="M86" s="43"/>
      <c r="N86" s="2"/>
    </row>
    <row r="87" spans="1:14" ht="15.75" x14ac:dyDescent="0.25">
      <c r="A87" s="20" t="s">
        <v>25</v>
      </c>
      <c r="B87" s="44"/>
      <c r="C87" s="40"/>
      <c r="D87" s="40"/>
      <c r="E87" s="40"/>
      <c r="F87" s="27">
        <v>2775106</v>
      </c>
      <c r="G87" s="27">
        <v>2775106</v>
      </c>
      <c r="H87" s="40"/>
      <c r="I87" s="40"/>
      <c r="J87" s="40"/>
      <c r="K87" s="40"/>
      <c r="L87" s="43"/>
      <c r="M87" s="43"/>
      <c r="N87" s="2"/>
    </row>
    <row r="88" spans="1:14" ht="15.75" x14ac:dyDescent="0.25">
      <c r="A88" s="20" t="s">
        <v>10</v>
      </c>
      <c r="B88" s="36">
        <v>2920497.3802377228</v>
      </c>
      <c r="C88" s="35">
        <v>3212804</v>
      </c>
      <c r="D88" s="35">
        <v>1646746.3581062432</v>
      </c>
      <c r="E88" s="35">
        <v>1811558</v>
      </c>
      <c r="F88" s="35">
        <v>2665906.2464028904</v>
      </c>
      <c r="G88" s="37">
        <v>2932755</v>
      </c>
      <c r="H88" s="35">
        <f>I88*0.90905885</f>
        <v>1115817.0129616999</v>
      </c>
      <c r="I88" s="35">
        <v>1227442</v>
      </c>
      <c r="J88" s="40"/>
      <c r="K88" s="40"/>
      <c r="L88" s="43"/>
      <c r="M88" s="43"/>
      <c r="N88" s="55"/>
    </row>
    <row r="89" spans="1:14" ht="15.75" x14ac:dyDescent="0.25">
      <c r="A89" s="20" t="s">
        <v>26</v>
      </c>
      <c r="B89" s="36">
        <v>16773690.894392375</v>
      </c>
      <c r="C89" s="35">
        <v>18454657</v>
      </c>
      <c r="D89" s="35">
        <v>14414391.042560039</v>
      </c>
      <c r="E89" s="35">
        <v>15858929</v>
      </c>
      <c r="F89" s="35">
        <v>9660818.5206034798</v>
      </c>
      <c r="G89" s="37">
        <v>10628976</v>
      </c>
      <c r="H89" s="40"/>
      <c r="I89" s="40"/>
      <c r="J89" s="40"/>
      <c r="K89" s="40"/>
      <c r="L89" s="43"/>
      <c r="M89" s="43"/>
      <c r="N89" s="2"/>
    </row>
    <row r="90" spans="1:14" ht="15.75" x14ac:dyDescent="0.25">
      <c r="A90" s="20" t="s">
        <v>27</v>
      </c>
      <c r="B90" s="36">
        <v>4638130.8634947306</v>
      </c>
      <c r="C90" s="35">
        <v>5103016</v>
      </c>
      <c r="D90" s="35">
        <v>3181149.7401206577</v>
      </c>
      <c r="E90" s="35">
        <v>3500000</v>
      </c>
      <c r="F90" s="35">
        <v>2387156.5785847595</v>
      </c>
      <c r="G90" s="37">
        <v>2626424</v>
      </c>
      <c r="H90" s="40"/>
      <c r="I90" s="40"/>
      <c r="J90" s="40"/>
      <c r="K90" s="40"/>
      <c r="L90" s="40"/>
      <c r="M90" s="40"/>
      <c r="N90" s="2"/>
    </row>
    <row r="91" spans="1:14" ht="15.75" x14ac:dyDescent="0.25">
      <c r="A91" s="20" t="s">
        <v>28</v>
      </c>
      <c r="B91" s="36">
        <v>237881</v>
      </c>
      <c r="C91" s="35">
        <v>237881</v>
      </c>
      <c r="D91" s="35">
        <v>78659</v>
      </c>
      <c r="E91" s="35">
        <v>78659</v>
      </c>
      <c r="F91" s="35">
        <v>124474</v>
      </c>
      <c r="G91" s="37">
        <v>124474</v>
      </c>
      <c r="H91" s="35">
        <v>59857</v>
      </c>
      <c r="I91" s="35">
        <v>59857</v>
      </c>
      <c r="J91" s="40"/>
      <c r="K91" s="40"/>
      <c r="L91" s="43"/>
      <c r="M91" s="43"/>
      <c r="N91" s="2"/>
    </row>
    <row r="92" spans="1:14" ht="15.75" x14ac:dyDescent="0.25">
      <c r="A92" s="20" t="s">
        <v>29</v>
      </c>
      <c r="B92" s="36">
        <v>1146910</v>
      </c>
      <c r="C92" s="35">
        <v>1146910</v>
      </c>
      <c r="D92" s="35">
        <v>1478174</v>
      </c>
      <c r="E92" s="35">
        <v>1478174</v>
      </c>
      <c r="F92" s="35">
        <v>900969</v>
      </c>
      <c r="G92" s="37">
        <v>900969</v>
      </c>
      <c r="H92" s="40"/>
      <c r="I92" s="40"/>
      <c r="J92" s="40"/>
      <c r="K92" s="40"/>
      <c r="L92" s="43"/>
      <c r="M92" s="43"/>
      <c r="N92" s="2"/>
    </row>
    <row r="93" spans="1:14" ht="15.75" x14ac:dyDescent="0.25">
      <c r="A93" s="20" t="s">
        <v>46</v>
      </c>
      <c r="B93" s="36">
        <v>5282917</v>
      </c>
      <c r="C93" s="35">
        <v>5282917</v>
      </c>
      <c r="D93" s="35">
        <v>4185539</v>
      </c>
      <c r="E93" s="35">
        <v>4185539</v>
      </c>
      <c r="F93" s="35">
        <v>4234254</v>
      </c>
      <c r="G93" s="35">
        <v>4234254</v>
      </c>
      <c r="H93" s="35">
        <v>2024637</v>
      </c>
      <c r="I93" s="35">
        <v>2024637</v>
      </c>
      <c r="J93" s="40"/>
      <c r="K93" s="40"/>
      <c r="L93" s="56"/>
      <c r="M93" s="43"/>
      <c r="N93" s="2"/>
    </row>
    <row r="94" spans="1:14" ht="15.75" x14ac:dyDescent="0.25">
      <c r="A94" s="31" t="s">
        <v>12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13"/>
      <c r="N94" s="53"/>
    </row>
    <row r="95" spans="1:14" ht="15.75" x14ac:dyDescent="0.25">
      <c r="A95" s="20" t="s">
        <v>13</v>
      </c>
      <c r="B95" s="36">
        <v>622961.91918049869</v>
      </c>
      <c r="C95" s="22">
        <v>974700</v>
      </c>
      <c r="D95" s="35">
        <v>169210.18580387507</v>
      </c>
      <c r="E95" s="22">
        <v>264750</v>
      </c>
      <c r="F95" s="35">
        <v>233318.31682203442</v>
      </c>
      <c r="G95" s="22">
        <v>365055</v>
      </c>
      <c r="H95" s="35">
        <v>311949.44331525121</v>
      </c>
      <c r="I95" s="37">
        <v>488083</v>
      </c>
      <c r="J95" s="51"/>
      <c r="K95" s="52"/>
      <c r="L95" s="40"/>
      <c r="M95" s="40"/>
      <c r="N95" s="22"/>
    </row>
    <row r="96" spans="1:14" ht="15.75" x14ac:dyDescent="0.25">
      <c r="A96" s="31" t="s">
        <v>14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13"/>
      <c r="N96" s="53"/>
    </row>
    <row r="97" spans="1:14" ht="15.75" x14ac:dyDescent="0.25">
      <c r="A97" s="20" t="s">
        <v>41</v>
      </c>
      <c r="B97" s="36">
        <v>14127.19262439299</v>
      </c>
      <c r="C97" s="22">
        <v>149600</v>
      </c>
      <c r="D97" s="26">
        <v>10179.888802871419</v>
      </c>
      <c r="E97" s="26">
        <v>107800</v>
      </c>
      <c r="F97" s="35">
        <v>14542.698289816313</v>
      </c>
      <c r="G97" s="37">
        <v>154000</v>
      </c>
      <c r="H97" s="40"/>
      <c r="I97" s="40"/>
      <c r="J97" s="51"/>
      <c r="K97" s="52"/>
      <c r="L97" s="40"/>
      <c r="M97" s="40"/>
      <c r="N97" s="22"/>
    </row>
    <row r="98" spans="1:14" ht="15.75" x14ac:dyDescent="0.25">
      <c r="A98" s="31" t="s">
        <v>30</v>
      </c>
      <c r="B98" s="31"/>
      <c r="C98" s="31"/>
      <c r="D98" s="31"/>
      <c r="E98" s="31"/>
      <c r="F98" s="33"/>
      <c r="G98" s="31"/>
      <c r="H98" s="31"/>
      <c r="I98" s="31"/>
      <c r="J98" s="31"/>
      <c r="K98" s="31"/>
      <c r="L98" s="31"/>
      <c r="M98" s="13"/>
      <c r="N98" s="53"/>
    </row>
    <row r="99" spans="1:14" ht="15.75" x14ac:dyDescent="0.25">
      <c r="A99" s="20" t="s">
        <v>31</v>
      </c>
      <c r="B99" s="36">
        <v>345298.60464217834</v>
      </c>
      <c r="C99" s="35">
        <v>354236</v>
      </c>
      <c r="D99" s="35">
        <v>275055.29416837147</v>
      </c>
      <c r="E99" s="35">
        <v>282174</v>
      </c>
      <c r="F99" s="35">
        <v>294233.93186271156</v>
      </c>
      <c r="G99" s="37">
        <v>301849</v>
      </c>
      <c r="H99" s="40"/>
      <c r="I99" s="40"/>
      <c r="J99" s="51"/>
      <c r="K99" s="52"/>
      <c r="L99" s="40"/>
      <c r="M99" s="40"/>
      <c r="N99" s="22"/>
    </row>
    <row r="100" spans="1:14" ht="15.75" x14ac:dyDescent="0.25">
      <c r="A100" s="31" t="s">
        <v>15</v>
      </c>
      <c r="B100" s="31"/>
      <c r="C100" s="31"/>
      <c r="D100" s="31"/>
      <c r="E100" s="31"/>
      <c r="F100" s="33"/>
      <c r="G100" s="31"/>
      <c r="H100" s="31"/>
      <c r="I100" s="31"/>
      <c r="J100" s="31"/>
      <c r="K100" s="31"/>
      <c r="L100" s="31"/>
      <c r="M100" s="13"/>
      <c r="N100" s="53"/>
    </row>
    <row r="101" spans="1:14" ht="15.75" x14ac:dyDescent="0.25">
      <c r="A101" s="20" t="s">
        <v>16</v>
      </c>
      <c r="B101" s="36">
        <v>129903.75265313363</v>
      </c>
      <c r="C101" s="22">
        <v>151926</v>
      </c>
      <c r="D101" s="35">
        <v>74577.131672039774</v>
      </c>
      <c r="E101" s="22">
        <v>87220</v>
      </c>
      <c r="F101" s="35">
        <v>113925.50386208334</v>
      </c>
      <c r="G101" s="35">
        <v>133239</v>
      </c>
      <c r="H101" s="35">
        <f>I101*0.855046224</f>
        <v>52132.168277279998</v>
      </c>
      <c r="I101" s="35">
        <v>60970</v>
      </c>
      <c r="J101" s="51"/>
      <c r="K101" s="51"/>
      <c r="L101" s="40"/>
      <c r="M101" s="40"/>
      <c r="N101" s="22"/>
    </row>
    <row r="102" spans="1:14" ht="15.75" x14ac:dyDescent="0.25">
      <c r="A102" s="20" t="s">
        <v>32</v>
      </c>
      <c r="B102" s="36">
        <v>687245.09504782455</v>
      </c>
      <c r="C102" s="14">
        <v>1283713</v>
      </c>
      <c r="D102" s="35">
        <v>547444.58481535851</v>
      </c>
      <c r="E102" s="22">
        <v>1022569</v>
      </c>
      <c r="F102" s="35">
        <v>585614.28931801859</v>
      </c>
      <c r="G102" s="37">
        <v>1093866</v>
      </c>
      <c r="H102" s="40"/>
      <c r="I102" s="40"/>
      <c r="J102" s="51"/>
      <c r="K102" s="51"/>
      <c r="L102" s="40"/>
      <c r="M102" s="40"/>
      <c r="N102" s="22"/>
    </row>
    <row r="103" spans="1:14" ht="15.75" x14ac:dyDescent="0.25">
      <c r="A103" s="31" t="s">
        <v>17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13"/>
      <c r="N103" s="53"/>
    </row>
    <row r="104" spans="1:14" ht="15.75" x14ac:dyDescent="0.25">
      <c r="A104" s="20" t="s">
        <v>18</v>
      </c>
      <c r="B104" s="36">
        <v>19160132.071904615</v>
      </c>
      <c r="C104" s="35">
        <v>44461568.551147982</v>
      </c>
      <c r="D104" s="35">
        <v>11638873.622439196</v>
      </c>
      <c r="E104" s="35">
        <v>26594743.15965905</v>
      </c>
      <c r="F104" s="35">
        <v>18030895.240143515</v>
      </c>
      <c r="G104" s="37">
        <v>39796697.731335431</v>
      </c>
      <c r="H104" s="35">
        <v>7177734.2517999997</v>
      </c>
      <c r="I104" s="35">
        <v>16932529.464200005</v>
      </c>
      <c r="J104" s="51"/>
      <c r="K104" s="51"/>
      <c r="L104" s="40"/>
      <c r="M104" s="40"/>
      <c r="N104" s="54"/>
    </row>
    <row r="105" spans="1:14" ht="15.75" x14ac:dyDescent="0.25">
      <c r="A105" s="20" t="s">
        <v>19</v>
      </c>
      <c r="B105" s="36">
        <v>2538040</v>
      </c>
      <c r="C105" s="35">
        <v>2538040</v>
      </c>
      <c r="D105" s="35">
        <v>1457005</v>
      </c>
      <c r="E105" s="35">
        <v>1457005</v>
      </c>
      <c r="F105" s="37">
        <v>2225760</v>
      </c>
      <c r="G105" s="37">
        <v>2225760</v>
      </c>
      <c r="H105" s="35">
        <v>1002463</v>
      </c>
      <c r="I105" s="35">
        <v>1002463</v>
      </c>
      <c r="J105" s="51"/>
      <c r="K105" s="51"/>
      <c r="L105" s="40"/>
      <c r="M105" s="40"/>
      <c r="N105" s="22"/>
    </row>
    <row r="106" spans="1:14" ht="15.75" x14ac:dyDescent="0.25">
      <c r="A106" s="31" t="s">
        <v>20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13"/>
      <c r="N106" s="53"/>
    </row>
    <row r="107" spans="1:14" ht="15.75" x14ac:dyDescent="0.25">
      <c r="A107" s="20" t="s">
        <v>21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5">
        <v>97025.088321769988</v>
      </c>
      <c r="M107" s="35">
        <v>556243</v>
      </c>
      <c r="N107" s="38"/>
    </row>
    <row r="108" spans="1:14" ht="45" x14ac:dyDescent="0.25">
      <c r="A108" s="21" t="s">
        <v>22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5">
        <v>0</v>
      </c>
      <c r="M108" s="35">
        <v>0</v>
      </c>
      <c r="N108" s="38"/>
    </row>
    <row r="109" spans="1:14" ht="15.75" x14ac:dyDescent="0.25">
      <c r="A109" s="31" t="s">
        <v>33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13"/>
      <c r="N109" s="53"/>
    </row>
    <row r="110" spans="1:14" ht="15.75" x14ac:dyDescent="0.25">
      <c r="A110" s="21" t="s">
        <v>34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5">
        <v>81712.567783253893</v>
      </c>
      <c r="M110" s="35">
        <v>90046</v>
      </c>
      <c r="N110" s="38"/>
    </row>
    <row r="111" spans="1:14" ht="15.75" x14ac:dyDescent="0.25">
      <c r="A111" s="31" t="s">
        <v>35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13"/>
      <c r="N111" s="53"/>
    </row>
    <row r="112" spans="1:14" ht="15.75" x14ac:dyDescent="0.25">
      <c r="A112" s="21" t="s">
        <v>36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5">
        <v>78857.337491688901</v>
      </c>
      <c r="M112" s="35">
        <v>159279</v>
      </c>
      <c r="N112" s="38"/>
    </row>
    <row r="113" spans="1:14" ht="15.75" x14ac:dyDescent="0.25">
      <c r="A113" s="31" t="s">
        <v>44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13"/>
      <c r="N113" s="53"/>
    </row>
    <row r="114" spans="1:14" ht="15.75" x14ac:dyDescent="0.25">
      <c r="A114" s="21" t="s">
        <v>45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5">
        <f>M114*0.906127734</f>
        <v>2826361.91342211</v>
      </c>
      <c r="M114" s="35">
        <v>3119165</v>
      </c>
      <c r="N114" s="38"/>
    </row>
    <row r="115" spans="1:14" ht="15.75" x14ac:dyDescent="0.25">
      <c r="A115" s="4" t="s">
        <v>37</v>
      </c>
      <c r="B115" s="33">
        <f t="shared" ref="B115" si="8">SUM(B86:B93,B95,B97,B99,B101:B102,B104:B105,B107:B108,B110,B114,B112)</f>
        <v>54497735.774177477</v>
      </c>
      <c r="C115" s="33">
        <f t="shared" ref="C115" si="9">SUM(C86:C93,C95,C97,C99,C101:C102,C104:C105,C107:C108,C110,C114,C112)</f>
        <v>83351968.551147982</v>
      </c>
      <c r="D115" s="33">
        <f t="shared" ref="D115" si="10">SUM(D86:D93,D95,D97,D99,D101:D102,D104:D105,D107:D108,D110,D114,D112)</f>
        <v>39157004.848488651</v>
      </c>
      <c r="E115" s="33">
        <f t="shared" ref="E115" si="11">SUM(E86:E93,E95,E97,E99,E101:E102,E104:E105,E107:E108,E110,E114,E112)</f>
        <v>56729120.15965905</v>
      </c>
      <c r="F115" s="33">
        <f t="shared" ref="F115" si="12">SUM(F86:F93,F95,F97,F99,F101:F102,F104:F105,F107:F108,F110,F114,F112)</f>
        <v>44246974.325889304</v>
      </c>
      <c r="G115" s="33">
        <f t="shared" ref="G115" si="13">SUM(G86:G93,G95,G97,G99,G101:G102,G104:G105,G107:G108,G110,G114,G112)</f>
        <v>68293424.731335431</v>
      </c>
      <c r="H115" s="33">
        <f t="shared" ref="H115" si="14">SUM(H86:H93,H95,H97,H99,H101:H102,H104:H105,H107:H108,H110,H114,H112)</f>
        <v>11744589.876354231</v>
      </c>
      <c r="I115" s="33">
        <f t="shared" ref="I115" si="15">SUM(I86:I93,I95,I97,I99,I101:I102,I104:I105,I107:I108,I110,I114,I112)</f>
        <v>21795981.464200005</v>
      </c>
      <c r="J115" s="33">
        <f t="shared" ref="J115" si="16">SUM(J86:J93,J95,J97,J99,J101:J102,J104:J105,J107:J108,J110,J114,J112)</f>
        <v>997000</v>
      </c>
      <c r="K115" s="33">
        <f t="shared" ref="K115" si="17">SUM(K86:K93,K95,K97,K99,K101:K102,K104:K105,K107:K108,K110,K114,K112)</f>
        <v>997000</v>
      </c>
      <c r="L115" s="33">
        <f t="shared" ref="L115" si="18">SUM(L86:L93,L95,L97,L99,L101:L102,L104:L105,L107:L108,L110,L114,L112)</f>
        <v>3083956.9070188226</v>
      </c>
      <c r="M115" s="33">
        <f t="shared" ref="M115" si="19">SUM(M86:M93,M95,M97,M99,M101:M102,M104:M105,M107:M108,M110,M114,M112)</f>
        <v>3924733</v>
      </c>
      <c r="N115" s="22"/>
    </row>
    <row r="116" spans="1:14" ht="15.75" x14ac:dyDescent="0.25">
      <c r="A116" s="1"/>
      <c r="B116" s="6" t="s">
        <v>6</v>
      </c>
      <c r="C116" s="6" t="s">
        <v>7</v>
      </c>
      <c r="D116" s="22"/>
      <c r="E116" s="22"/>
      <c r="F116" s="22"/>
      <c r="G116" s="22" t="s">
        <v>23</v>
      </c>
      <c r="H116" s="22"/>
      <c r="I116" s="2"/>
    </row>
    <row r="117" spans="1:14" ht="15.75" x14ac:dyDescent="0.25">
      <c r="A117" s="8" t="s">
        <v>38</v>
      </c>
      <c r="B117" s="5">
        <f>SUM(B115,D115,F115,H115,J115,L115)</f>
        <v>153727261.73192844</v>
      </c>
      <c r="C117" s="5">
        <f>SUM(C115,E115,G115,I115,K115,,M115)</f>
        <v>235092227.90634245</v>
      </c>
      <c r="D117" s="2"/>
      <c r="E117" s="2"/>
      <c r="F117" s="2"/>
      <c r="G117" s="2"/>
      <c r="H117" s="2"/>
      <c r="I117" s="2"/>
    </row>
    <row r="118" spans="1:14" ht="15.75" x14ac:dyDescent="0.25">
      <c r="A118" s="1"/>
      <c r="B118" s="2"/>
      <c r="C118" s="2"/>
      <c r="D118" s="2"/>
      <c r="E118" s="2"/>
      <c r="F118" s="2"/>
      <c r="G118" s="2"/>
      <c r="H118" s="2"/>
      <c r="I118" s="2"/>
    </row>
    <row r="119" spans="1:14" ht="15.75" x14ac:dyDescent="0.25">
      <c r="A119" s="57"/>
      <c r="B119" s="57"/>
      <c r="C119" s="57"/>
      <c r="D119" s="2"/>
      <c r="E119" s="2"/>
      <c r="F119" s="2"/>
      <c r="G119" s="2"/>
      <c r="H119" s="2"/>
      <c r="I119" s="2"/>
    </row>
  </sheetData>
  <mergeCells count="19">
    <mergeCell ref="B5:C5"/>
    <mergeCell ref="D5:E5"/>
    <mergeCell ref="F5:G5"/>
    <mergeCell ref="H5:I5"/>
    <mergeCell ref="J5:K5"/>
    <mergeCell ref="A119:C119"/>
    <mergeCell ref="L44:M44"/>
    <mergeCell ref="A80:C80"/>
    <mergeCell ref="B83:C83"/>
    <mergeCell ref="D83:E83"/>
    <mergeCell ref="F83:G83"/>
    <mergeCell ref="H83:I83"/>
    <mergeCell ref="J83:K83"/>
    <mergeCell ref="L83:M83"/>
    <mergeCell ref="B44:C44"/>
    <mergeCell ref="D44:E44"/>
    <mergeCell ref="F44:G44"/>
    <mergeCell ref="H44:I44"/>
    <mergeCell ref="J44:K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Rider 15 CBC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Kromenacker,Kevin (DFPS)</dc:creator>
  <cp:lastModifiedBy>Michael,Michelle R (DFPS)</cp:lastModifiedBy>
  <cp:lastPrinted>2021-09-21T20:22:10Z</cp:lastPrinted>
  <dcterms:created xsi:type="dcterms:W3CDTF">2021-09-13T14:49:01Z</dcterms:created>
  <dcterms:modified xsi:type="dcterms:W3CDTF">2022-03-31T20:44:58Z</dcterms:modified>
</cp:coreProperties>
</file>