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out_DFPS\Reports_and_Presentations\Rider_Reports\documents\2018\"/>
    </mc:Choice>
  </mc:AlternateContent>
  <bookViews>
    <workbookView xWindow="210" yWindow="795" windowWidth="20100" windowHeight="5475" activeTab="4"/>
  </bookViews>
  <sheets>
    <sheet name="Section A" sheetId="1" r:id="rId1"/>
    <sheet name="Section B" sheetId="4" r:id="rId2"/>
    <sheet name="Section C-E" sheetId="8" r:id="rId3"/>
    <sheet name="Section A Appendix" sheetId="5" r:id="rId4"/>
    <sheet name="Section B Appendix" sheetId="7" r:id="rId5"/>
  </sheets>
  <definedNames>
    <definedName name="_xlnm.Print_Area" localSheetId="3">'Section A Appendix'!$A$1:$X$52</definedName>
    <definedName name="_xlnm.Print_Titles" localSheetId="3">'Section A Appendix'!$A:$C</definedName>
    <definedName name="_xlnm.Print_Titles" localSheetId="4">'Section B Appendix'!$A:$C</definedName>
  </definedNames>
  <calcPr calcId="152511"/>
</workbook>
</file>

<file path=xl/calcChain.xml><?xml version="1.0" encoding="utf-8"?>
<calcChain xmlns="http://schemas.openxmlformats.org/spreadsheetml/2006/main">
  <c r="J31" i="4" l="1"/>
  <c r="J28" i="4"/>
  <c r="G60" i="8"/>
  <c r="F60" i="8"/>
  <c r="E60" i="8"/>
  <c r="D60" i="8"/>
  <c r="C60" i="8"/>
  <c r="E39" i="8"/>
  <c r="D39" i="8"/>
  <c r="C39" i="8"/>
  <c r="E19" i="8"/>
  <c r="D19" i="8"/>
  <c r="C19" i="8"/>
  <c r="U48" i="5" l="1"/>
  <c r="X47" i="5"/>
  <c r="V47" i="5"/>
  <c r="I43" i="1"/>
  <c r="J39" i="1"/>
  <c r="J40" i="1"/>
  <c r="I39" i="1"/>
  <c r="I40" i="1"/>
  <c r="H39" i="1"/>
  <c r="H40" i="1"/>
  <c r="G39" i="1"/>
  <c r="G40" i="1"/>
  <c r="F39" i="1"/>
  <c r="F40" i="1"/>
  <c r="E39" i="1"/>
  <c r="E40" i="1"/>
  <c r="D39" i="1"/>
  <c r="D40" i="1"/>
  <c r="J31" i="1"/>
  <c r="J32" i="1"/>
  <c r="I31" i="1"/>
  <c r="I32" i="1"/>
  <c r="H31" i="1"/>
  <c r="H32" i="1"/>
  <c r="G31" i="1"/>
  <c r="G32" i="1"/>
  <c r="F31" i="1"/>
  <c r="F32" i="1"/>
  <c r="E31" i="1"/>
  <c r="E32" i="1"/>
  <c r="D31" i="1"/>
  <c r="D32" i="1"/>
  <c r="J26" i="1"/>
  <c r="J27" i="1"/>
  <c r="J28" i="1"/>
  <c r="I26" i="1"/>
  <c r="I27" i="1"/>
  <c r="I28" i="1"/>
  <c r="H26" i="1"/>
  <c r="H27" i="1"/>
  <c r="H28" i="1"/>
  <c r="G26" i="1"/>
  <c r="G27" i="1"/>
  <c r="G28" i="1"/>
  <c r="F26" i="1"/>
  <c r="F27" i="1"/>
  <c r="F28" i="1"/>
  <c r="E26" i="1"/>
  <c r="E27" i="1"/>
  <c r="E28" i="1"/>
  <c r="D26" i="1"/>
  <c r="D27" i="1"/>
  <c r="D28" i="1"/>
  <c r="J17" i="1"/>
  <c r="J18" i="1"/>
  <c r="D17" i="1"/>
  <c r="D18" i="1"/>
  <c r="I17" i="1"/>
  <c r="I18" i="1"/>
  <c r="H17" i="1"/>
  <c r="H18" i="1"/>
  <c r="G17" i="1"/>
  <c r="G18" i="1"/>
  <c r="F17" i="1"/>
  <c r="F18" i="1"/>
  <c r="E17" i="1"/>
  <c r="E18" i="1"/>
  <c r="J12" i="1"/>
  <c r="J13" i="1"/>
  <c r="J14" i="1"/>
  <c r="I12" i="1"/>
  <c r="I13" i="1"/>
  <c r="I14" i="1"/>
  <c r="H12" i="1"/>
  <c r="H13" i="1"/>
  <c r="H14" i="1"/>
  <c r="G12" i="1"/>
  <c r="G13" i="1"/>
  <c r="F12" i="1"/>
  <c r="F13" i="1"/>
  <c r="E12" i="1"/>
  <c r="E13" i="1"/>
  <c r="E14" i="1"/>
  <c r="E15" i="1"/>
  <c r="D12" i="1"/>
  <c r="D13" i="1"/>
  <c r="D14" i="1"/>
  <c r="D15" i="1"/>
  <c r="R13" i="5"/>
  <c r="U13" i="5"/>
  <c r="J9" i="1"/>
  <c r="J10" i="1"/>
  <c r="I9" i="1"/>
  <c r="I10" i="1"/>
  <c r="H9" i="1"/>
  <c r="H10" i="1"/>
  <c r="G9" i="1"/>
  <c r="G10" i="1"/>
  <c r="F9" i="1"/>
  <c r="F10" i="1"/>
  <c r="E9" i="1"/>
  <c r="E10" i="1"/>
  <c r="D10" i="1"/>
  <c r="J5" i="1"/>
  <c r="I5" i="1"/>
  <c r="H5" i="1"/>
  <c r="G5" i="1"/>
  <c r="F5" i="1"/>
  <c r="E5" i="1"/>
  <c r="D5" i="1"/>
  <c r="W31" i="5"/>
  <c r="X31" i="5" s="1"/>
  <c r="O29" i="5"/>
  <c r="R28" i="5"/>
  <c r="O28" i="5"/>
  <c r="I28" i="4"/>
  <c r="H28" i="4"/>
  <c r="G28" i="4"/>
  <c r="F28" i="4"/>
  <c r="E28" i="4"/>
  <c r="D28" i="4"/>
  <c r="J27" i="4"/>
  <c r="I27" i="4"/>
  <c r="H27" i="4"/>
  <c r="G27" i="4"/>
  <c r="F27" i="4"/>
  <c r="E27" i="4"/>
  <c r="D27" i="4"/>
  <c r="X28" i="7"/>
  <c r="U28" i="7"/>
  <c r="O28" i="7"/>
  <c r="O27" i="7"/>
  <c r="J20" i="4"/>
  <c r="J21" i="4"/>
  <c r="J22" i="4"/>
  <c r="J19" i="4"/>
  <c r="I20" i="4"/>
  <c r="I21" i="4"/>
  <c r="I22" i="4"/>
  <c r="I19" i="4"/>
  <c r="H20" i="4"/>
  <c r="H21" i="4"/>
  <c r="H22" i="4"/>
  <c r="H19" i="4"/>
  <c r="G20" i="4"/>
  <c r="G21" i="4"/>
  <c r="G22" i="4"/>
  <c r="G19" i="4"/>
  <c r="F20" i="4"/>
  <c r="F21" i="4"/>
  <c r="F22" i="4"/>
  <c r="F19" i="4"/>
  <c r="E20" i="4"/>
  <c r="E21" i="4"/>
  <c r="E22" i="4"/>
  <c r="E19" i="4"/>
  <c r="D20" i="4"/>
  <c r="D21" i="4"/>
  <c r="D22" i="4"/>
  <c r="D19" i="4"/>
  <c r="O16" i="7"/>
  <c r="K16" i="7"/>
  <c r="J16" i="7"/>
  <c r="L16" i="7" s="1"/>
  <c r="I16" i="7"/>
  <c r="H16" i="7"/>
  <c r="G16" i="7"/>
  <c r="J16" i="4" l="1"/>
  <c r="J17" i="4"/>
  <c r="J18" i="4"/>
  <c r="J15" i="4"/>
  <c r="I16" i="4"/>
  <c r="I17" i="4"/>
  <c r="I18" i="4"/>
  <c r="I15" i="4"/>
  <c r="H16" i="4"/>
  <c r="H17" i="4"/>
  <c r="H18" i="4"/>
  <c r="H15" i="4"/>
  <c r="G16" i="4"/>
  <c r="G17" i="4"/>
  <c r="G18" i="4"/>
  <c r="G15" i="4"/>
  <c r="F16" i="4"/>
  <c r="F17" i="4"/>
  <c r="F18" i="4"/>
  <c r="F15" i="4"/>
  <c r="E16" i="4"/>
  <c r="E17" i="4"/>
  <c r="E18" i="4"/>
  <c r="E15" i="4"/>
  <c r="D16" i="4"/>
  <c r="D17" i="4"/>
  <c r="D18" i="4"/>
  <c r="D15" i="4"/>
  <c r="U18" i="7"/>
  <c r="R18" i="7"/>
  <c r="O18" i="7"/>
  <c r="U17" i="7"/>
  <c r="T17" i="7"/>
  <c r="S17" i="7"/>
  <c r="Q17" i="7"/>
  <c r="P17" i="7"/>
  <c r="R17" i="7" s="1"/>
  <c r="N17" i="7"/>
  <c r="M17" i="7"/>
  <c r="O17" i="7" s="1"/>
  <c r="L17" i="7"/>
  <c r="I17" i="7"/>
  <c r="U16" i="7"/>
  <c r="R16" i="7"/>
  <c r="U15" i="7"/>
  <c r="R15" i="7"/>
  <c r="O15" i="7"/>
  <c r="L15" i="7"/>
  <c r="I15" i="7"/>
  <c r="S47" i="5" l="1"/>
  <c r="U47" i="5" s="1"/>
  <c r="P47" i="5"/>
  <c r="R47" i="5" s="1"/>
  <c r="M47" i="5"/>
  <c r="O47" i="5" s="1"/>
  <c r="K36" i="5"/>
  <c r="J36" i="5"/>
  <c r="H36" i="5"/>
  <c r="G36" i="5"/>
  <c r="E36" i="5"/>
  <c r="D36" i="5"/>
  <c r="J47" i="5"/>
  <c r="L47" i="5" s="1"/>
  <c r="G47" i="5"/>
  <c r="I47" i="5" s="1"/>
  <c r="D47" i="5"/>
  <c r="F47" i="5" s="1"/>
  <c r="I36" i="5" l="1"/>
  <c r="E36" i="1" s="1"/>
  <c r="G44" i="1"/>
  <c r="L36" i="5"/>
  <c r="F36" i="1" s="1"/>
  <c r="D44" i="1"/>
  <c r="E44" i="1"/>
  <c r="F36" i="5"/>
  <c r="D36" i="1" s="1"/>
  <c r="J3" i="1"/>
  <c r="J4" i="1"/>
  <c r="J6" i="1"/>
  <c r="J7" i="1"/>
  <c r="J8" i="1"/>
  <c r="J11" i="1"/>
  <c r="J15" i="1"/>
  <c r="J16" i="1"/>
  <c r="J19" i="1"/>
  <c r="J20" i="1"/>
  <c r="J21" i="1"/>
  <c r="J22" i="1"/>
  <c r="J23" i="1"/>
  <c r="J24" i="1"/>
  <c r="J25" i="1"/>
  <c r="J29" i="1"/>
  <c r="J30" i="1"/>
  <c r="J33" i="1"/>
  <c r="J34" i="1"/>
  <c r="J35" i="1"/>
  <c r="J36" i="1"/>
  <c r="J37" i="1"/>
  <c r="J38" i="1"/>
  <c r="J41" i="1"/>
  <c r="J42" i="1"/>
  <c r="J43" i="1"/>
  <c r="J44" i="1"/>
  <c r="J45" i="1"/>
  <c r="J46" i="1"/>
  <c r="J47" i="1"/>
  <c r="J48" i="1"/>
  <c r="I3" i="1"/>
  <c r="I4" i="1"/>
  <c r="I6" i="1"/>
  <c r="I7" i="1"/>
  <c r="I8" i="1"/>
  <c r="I11" i="1"/>
  <c r="I15" i="1"/>
  <c r="I16" i="1"/>
  <c r="I19" i="1"/>
  <c r="I20" i="1"/>
  <c r="I21" i="1"/>
  <c r="I22" i="1"/>
  <c r="I23" i="1"/>
  <c r="I24" i="1"/>
  <c r="I25" i="1"/>
  <c r="I29" i="1"/>
  <c r="I30" i="1"/>
  <c r="I33" i="1"/>
  <c r="I34" i="1"/>
  <c r="I35" i="1"/>
  <c r="I36" i="1"/>
  <c r="I37" i="1"/>
  <c r="I38" i="1"/>
  <c r="I41" i="1"/>
  <c r="I42" i="1"/>
  <c r="I44" i="1"/>
  <c r="I45" i="1"/>
  <c r="I46" i="1"/>
  <c r="I47" i="1"/>
  <c r="I48" i="1"/>
  <c r="H3" i="1"/>
  <c r="H4" i="1"/>
  <c r="H6" i="1"/>
  <c r="H7" i="1"/>
  <c r="H8" i="1"/>
  <c r="H11" i="1"/>
  <c r="H15" i="1"/>
  <c r="H16" i="1"/>
  <c r="H19" i="1"/>
  <c r="H20" i="1"/>
  <c r="H21" i="1"/>
  <c r="H22" i="1"/>
  <c r="H23" i="1"/>
  <c r="H24" i="1"/>
  <c r="H25" i="1"/>
  <c r="H29" i="1"/>
  <c r="H30" i="1"/>
  <c r="H33" i="1"/>
  <c r="H34" i="1"/>
  <c r="H35" i="1"/>
  <c r="H36" i="1"/>
  <c r="H37" i="1"/>
  <c r="H38" i="1"/>
  <c r="H41" i="1"/>
  <c r="H42" i="1"/>
  <c r="H43" i="1"/>
  <c r="H44" i="1"/>
  <c r="H45" i="1"/>
  <c r="H46" i="1"/>
  <c r="H47" i="1"/>
  <c r="H48" i="1"/>
  <c r="G3" i="1"/>
  <c r="G4" i="1"/>
  <c r="G6" i="1"/>
  <c r="G7" i="1"/>
  <c r="G8" i="1"/>
  <c r="G11" i="1"/>
  <c r="G14" i="1"/>
  <c r="G15" i="1"/>
  <c r="G16" i="1"/>
  <c r="G19" i="1"/>
  <c r="G20" i="1"/>
  <c r="G21" i="1"/>
  <c r="G22" i="1"/>
  <c r="G23" i="1"/>
  <c r="G24" i="1"/>
  <c r="G25" i="1"/>
  <c r="G29" i="1"/>
  <c r="G30" i="1"/>
  <c r="G33" i="1"/>
  <c r="G34" i="1"/>
  <c r="G35" i="1"/>
  <c r="G36" i="1"/>
  <c r="G37" i="1"/>
  <c r="G38" i="1"/>
  <c r="G41" i="1"/>
  <c r="G42" i="1"/>
  <c r="G43" i="1"/>
  <c r="G45" i="1"/>
  <c r="G46" i="1"/>
  <c r="G47" i="1"/>
  <c r="G48" i="1"/>
  <c r="F3" i="1"/>
  <c r="F4" i="1"/>
  <c r="F6" i="1"/>
  <c r="F7" i="1"/>
  <c r="F8" i="1"/>
  <c r="F11" i="1"/>
  <c r="F14" i="1"/>
  <c r="F15" i="1"/>
  <c r="F16" i="1"/>
  <c r="F19" i="1"/>
  <c r="F20" i="1"/>
  <c r="F21" i="1"/>
  <c r="F22" i="1"/>
  <c r="F23" i="1"/>
  <c r="F24" i="1"/>
  <c r="F25" i="1"/>
  <c r="F29" i="1"/>
  <c r="F30" i="1"/>
  <c r="F33" i="1"/>
  <c r="F34" i="1"/>
  <c r="F35" i="1"/>
  <c r="F37" i="1"/>
  <c r="F38" i="1"/>
  <c r="F41" i="1"/>
  <c r="F42" i="1"/>
  <c r="F43" i="1"/>
  <c r="F44" i="1"/>
  <c r="F45" i="1"/>
  <c r="F46" i="1"/>
  <c r="F47" i="1"/>
  <c r="F48" i="1"/>
  <c r="E3" i="1"/>
  <c r="E4" i="1"/>
  <c r="E6" i="1"/>
  <c r="E7" i="1"/>
  <c r="E8" i="1"/>
  <c r="E11" i="1"/>
  <c r="E16" i="1"/>
  <c r="E19" i="1"/>
  <c r="E20" i="1"/>
  <c r="E21" i="1"/>
  <c r="E22" i="1"/>
  <c r="E23" i="1"/>
  <c r="E24" i="1"/>
  <c r="E25" i="1"/>
  <c r="E29" i="1"/>
  <c r="E30" i="1"/>
  <c r="E33" i="1"/>
  <c r="E34" i="1"/>
  <c r="E35" i="1"/>
  <c r="E37" i="1"/>
  <c r="E38" i="1"/>
  <c r="E41" i="1"/>
  <c r="E42" i="1"/>
  <c r="E43" i="1"/>
  <c r="E45" i="1"/>
  <c r="E46" i="1"/>
  <c r="E47" i="1"/>
  <c r="D3" i="1"/>
  <c r="D4" i="1"/>
  <c r="D6" i="1"/>
  <c r="D7" i="1"/>
  <c r="D8" i="1"/>
  <c r="D9" i="1"/>
  <c r="D11" i="1"/>
  <c r="D16" i="1"/>
  <c r="D19" i="1"/>
  <c r="D20" i="1"/>
  <c r="D21" i="1"/>
  <c r="D22" i="1"/>
  <c r="D23" i="1"/>
  <c r="D24" i="1"/>
  <c r="D25" i="1"/>
  <c r="D29" i="1"/>
  <c r="D30" i="1"/>
  <c r="D33" i="1"/>
  <c r="D34" i="1"/>
  <c r="D35" i="1"/>
  <c r="D37" i="1"/>
  <c r="D38" i="1"/>
  <c r="D41" i="1"/>
  <c r="D42" i="1"/>
  <c r="D43" i="1"/>
  <c r="D45" i="1"/>
  <c r="D46" i="1"/>
  <c r="D47" i="1"/>
  <c r="J3" i="4" l="1"/>
  <c r="J4" i="4"/>
  <c r="J5" i="4"/>
  <c r="J6" i="4"/>
  <c r="J7" i="4"/>
  <c r="J8" i="4"/>
  <c r="J9" i="4"/>
  <c r="J10" i="4"/>
  <c r="J11" i="4"/>
  <c r="J12" i="4"/>
  <c r="J13" i="4"/>
  <c r="J14" i="4"/>
  <c r="J23" i="4"/>
  <c r="J24" i="4"/>
  <c r="J25" i="4"/>
  <c r="J26" i="4"/>
  <c r="J29" i="4"/>
  <c r="J30" i="4"/>
  <c r="J32" i="4"/>
  <c r="I3" i="4"/>
  <c r="I4" i="4"/>
  <c r="I5" i="4"/>
  <c r="I6" i="4"/>
  <c r="I7" i="4"/>
  <c r="I8" i="4"/>
  <c r="I9" i="4"/>
  <c r="I10" i="4"/>
  <c r="I11" i="4"/>
  <c r="I12" i="4"/>
  <c r="I13" i="4"/>
  <c r="I14" i="4"/>
  <c r="I23" i="4"/>
  <c r="I24" i="4"/>
  <c r="I25" i="4"/>
  <c r="I26" i="4"/>
  <c r="I29" i="4"/>
  <c r="I30" i="4"/>
  <c r="I31" i="4"/>
  <c r="I32" i="4"/>
  <c r="H3" i="4"/>
  <c r="H4" i="4"/>
  <c r="H5" i="4"/>
  <c r="H6" i="4"/>
  <c r="H7" i="4"/>
  <c r="H8" i="4"/>
  <c r="H9" i="4"/>
  <c r="H10" i="4"/>
  <c r="H11" i="4"/>
  <c r="H12" i="4"/>
  <c r="H13" i="4"/>
  <c r="H14" i="4"/>
  <c r="H23" i="4"/>
  <c r="H24" i="4"/>
  <c r="H25" i="4"/>
  <c r="H26" i="4"/>
  <c r="H29" i="4"/>
  <c r="H30" i="4"/>
  <c r="H31" i="4"/>
  <c r="H32" i="4"/>
  <c r="G3" i="4"/>
  <c r="G4" i="4"/>
  <c r="G5" i="4"/>
  <c r="G6" i="4"/>
  <c r="G7" i="4"/>
  <c r="G8" i="4"/>
  <c r="G9" i="4"/>
  <c r="G10" i="4"/>
  <c r="G11" i="4"/>
  <c r="G12" i="4"/>
  <c r="G13" i="4"/>
  <c r="G14" i="4"/>
  <c r="G23" i="4"/>
  <c r="G24" i="4"/>
  <c r="G25" i="4"/>
  <c r="G26" i="4"/>
  <c r="G29" i="4"/>
  <c r="G30" i="4"/>
  <c r="G31" i="4"/>
  <c r="G32" i="4"/>
  <c r="F3" i="4"/>
  <c r="F4" i="4"/>
  <c r="F5" i="4"/>
  <c r="F6" i="4"/>
  <c r="F7" i="4"/>
  <c r="F8" i="4"/>
  <c r="F9" i="4"/>
  <c r="F10" i="4"/>
  <c r="F11" i="4"/>
  <c r="F12" i="4"/>
  <c r="F13" i="4"/>
  <c r="F14" i="4"/>
  <c r="F23" i="4"/>
  <c r="F24" i="4"/>
  <c r="F25" i="4"/>
  <c r="F26" i="4"/>
  <c r="F29" i="4"/>
  <c r="F30" i="4"/>
  <c r="F31" i="4"/>
  <c r="F32" i="4"/>
  <c r="E3" i="4"/>
  <c r="E4" i="4"/>
  <c r="E5" i="4"/>
  <c r="E6" i="4"/>
  <c r="E7" i="4"/>
  <c r="E8" i="4"/>
  <c r="E9" i="4"/>
  <c r="E10" i="4"/>
  <c r="E11" i="4"/>
  <c r="E12" i="4"/>
  <c r="E13" i="4"/>
  <c r="E14" i="4"/>
  <c r="E23" i="4"/>
  <c r="E24" i="4"/>
  <c r="E25" i="4"/>
  <c r="E26" i="4"/>
  <c r="E29" i="4"/>
  <c r="E30" i="4"/>
  <c r="E31" i="4"/>
  <c r="E32" i="4"/>
  <c r="D3" i="4"/>
  <c r="D4" i="4"/>
  <c r="D5" i="4"/>
  <c r="D6" i="4"/>
  <c r="D7" i="4"/>
  <c r="D8" i="4"/>
  <c r="D9" i="4"/>
  <c r="D10" i="4"/>
  <c r="D11" i="4"/>
  <c r="D12" i="4"/>
  <c r="D13" i="4"/>
  <c r="D14" i="4"/>
  <c r="D23" i="4"/>
  <c r="D24" i="4"/>
  <c r="D25" i="4"/>
  <c r="D26" i="4"/>
  <c r="D29" i="4"/>
  <c r="D30" i="4"/>
  <c r="D31" i="4"/>
  <c r="D32" i="4"/>
  <c r="I48" i="5" l="1"/>
  <c r="E48" i="1" s="1"/>
  <c r="F48" i="5"/>
  <c r="D48" i="1" s="1"/>
</calcChain>
</file>

<file path=xl/sharedStrings.xml><?xml version="1.0" encoding="utf-8"?>
<sst xmlns="http://schemas.openxmlformats.org/spreadsheetml/2006/main" count="833" uniqueCount="144">
  <si>
    <t>02-01.06 OC</t>
  </si>
  <si>
    <t>% Children Re-entering 12 Months</t>
  </si>
  <si>
    <t>% Legal in 12 Months</t>
  </si>
  <si>
    <t>02-01.09 OC</t>
  </si>
  <si>
    <t>02-01.10 OC</t>
  </si>
  <si>
    <t>02-01.11 OC</t>
  </si>
  <si>
    <t>02-01.12 OC</t>
  </si>
  <si>
    <t>02-01.13 OC</t>
  </si>
  <si>
    <t>% Children Reunified 12 Months</t>
  </si>
  <si>
    <t>02-01.14 OC</t>
  </si>
  <si>
    <t>02-01.15 OC</t>
  </si>
  <si>
    <t>Number</t>
  </si>
  <si>
    <t>n/a</t>
  </si>
  <si>
    <t>Average Monthly # Removals</t>
  </si>
  <si>
    <t>% cases where all siblings are placed together (on last day of performance period)</t>
  </si>
  <si>
    <t>% 17 year old youth who have completed PAL Life Skills Training</t>
  </si>
  <si>
    <t>Performance Measure Name</t>
  </si>
  <si>
    <t>% children who do not experience abuse/neglect, or exploitation while placed with the SSCC*</t>
  </si>
  <si>
    <t>FY14</t>
  </si>
  <si>
    <t>Turnover Rate (non-SSCC = CPS)</t>
  </si>
  <si>
    <t>FY15</t>
  </si>
  <si>
    <t>FY12</t>
  </si>
  <si>
    <t>FY13</t>
  </si>
  <si>
    <t>Population</t>
  </si>
  <si>
    <t>FY12 Num</t>
  </si>
  <si>
    <t>FY12 Den</t>
  </si>
  <si>
    <t>FY12 Rate</t>
  </si>
  <si>
    <t>FY13 Num</t>
  </si>
  <si>
    <t>FY13 Den</t>
  </si>
  <si>
    <t>FY13 Rate</t>
  </si>
  <si>
    <t>FY14 Num</t>
  </si>
  <si>
    <t>FY14 Den</t>
  </si>
  <si>
    <t>FY14 Rate</t>
  </si>
  <si>
    <t>FY15 Num</t>
  </si>
  <si>
    <t>FY15 Den</t>
  </si>
  <si>
    <t>FY15 Rate</t>
  </si>
  <si>
    <t>FY16 Num</t>
  </si>
  <si>
    <t>FY16 Den</t>
  </si>
  <si>
    <t>FY16 Rate</t>
  </si>
  <si>
    <t>Statewide*</t>
  </si>
  <si>
    <t>* SSCC-Eligible Placements only.  Does not reflect all children in State Custody.</t>
  </si>
  <si>
    <t>NOTE: Region 3B consists of Tarrant, Erath, Somervell, Hood, Palo Pinto, Johnson and Parker Counties.</t>
  </si>
  <si>
    <t xml:space="preserve">FY16 </t>
  </si>
  <si>
    <t>Statewide - All</t>
  </si>
  <si>
    <t>Statewide Non-Redesign</t>
  </si>
  <si>
    <t>Region 3B SSCC Only</t>
  </si>
  <si>
    <t>Region 3B Legacy</t>
  </si>
  <si>
    <t>Statewide - Non-Redesign*</t>
  </si>
  <si>
    <t>Region 3B Legacy*</t>
  </si>
  <si>
    <t>SSCC 3B Only</t>
  </si>
  <si>
    <t>SSCC Foster Care placements per child</t>
  </si>
  <si>
    <t>Rider 21 Section B - February 2018 Submission</t>
  </si>
  <si>
    <t>% of paid Foster Care days in Family Foster Homes</t>
  </si>
  <si>
    <t>FY17</t>
  </si>
  <si>
    <t>FY18 Q1</t>
  </si>
  <si>
    <t>FY17 Rate</t>
  </si>
  <si>
    <t>FY17 Num</t>
  </si>
  <si>
    <t>FY17 Den</t>
  </si>
  <si>
    <t>FY18 Q1 Num</t>
  </si>
  <si>
    <t>FY18 Q1 Den</t>
  </si>
  <si>
    <t>FY18 Q1 Rate</t>
  </si>
  <si>
    <t>Rider 21 Section B Appendix - February 2018 Submission</t>
  </si>
  <si>
    <t># of Placement Moves per 1,000 Days in Sub Care</t>
  </si>
  <si>
    <t>Rider 21 Section A - February 2018 Submission</t>
  </si>
  <si>
    <t>02-01.07 OC</t>
  </si>
  <si>
    <t>Avg Time to Legal Exit</t>
  </si>
  <si>
    <t>02-01.16 OC</t>
  </si>
  <si>
    <t>% of children with TPR (ALL) adopted within 12 mos.</t>
  </si>
  <si>
    <t>02-01.17 OC**</t>
  </si>
  <si>
    <t>Rider 21 Section A Appendix - February 2018 Submission</t>
  </si>
  <si>
    <t>LBB Performance Measure Name</t>
  </si>
  <si>
    <t>n /a</t>
  </si>
  <si>
    <t>FY16</t>
  </si>
  <si>
    <t>Statewide Non-Redesign counts exclude all seven counties of Region 3B</t>
  </si>
  <si>
    <t>3a</t>
  </si>
  <si>
    <t xml:space="preserve">% of children placed within 50 miles of their home **        </t>
  </si>
  <si>
    <t>% of children placed within 50 miles of their home **</t>
  </si>
  <si>
    <t>%of children placed within 50 miles of their home **</t>
  </si>
  <si>
    <t>3c</t>
  </si>
  <si>
    <t>Percent of children in foster care with at least one monthly personal contact with family member***</t>
  </si>
  <si>
    <t>3d</t>
  </si>
  <si>
    <t>Percent of children in foster care who have at least monthly personal contact with each sibling in foster care***</t>
  </si>
  <si>
    <t>4a</t>
  </si>
  <si>
    <t>4c</t>
  </si>
  <si>
    <t>Percent of youth 16 or older who have a driver's license or state id card (on last day of performance period)***</t>
  </si>
  <si>
    <t>Percent of youth in foster care who have a regular job (on last day of performance period)***</t>
  </si>
  <si>
    <t xml:space="preserve">** Self-reported performance measure collected in the Performance Measure Evaluation Tracking (PMET) system beginning the first year of an SSCC contract. </t>
  </si>
  <si>
    <t>Percent of children in foster care with at least one monthly personal contact with family member**</t>
  </si>
  <si>
    <t>Percent of youth in foster care who have a regular job**</t>
  </si>
  <si>
    <t>Percent of youth 16 or older who have a driver's license or state id card**</t>
  </si>
  <si>
    <t>6b</t>
  </si>
  <si>
    <t>6c</t>
  </si>
  <si>
    <t>Percent of children who participated in at least one discussion about placement options**</t>
  </si>
  <si>
    <t>Percent of children age 10 or older who attended their court hearings**</t>
  </si>
  <si>
    <t xml:space="preserve">Region 3B Legacy </t>
  </si>
  <si>
    <t xml:space="preserve">SSCC 3B </t>
  </si>
  <si>
    <t>SSCC 3B</t>
  </si>
  <si>
    <t>WORKSHEET END</t>
  </si>
  <si>
    <t>% Children in Sub Care 12 mos./total exits to permanency within FY.</t>
  </si>
  <si>
    <t>% Children in Sub Care 12-23 mos./total exits to permanency w/in FY.</t>
  </si>
  <si>
    <t>% Children in Sub Care 24+ mos./total exits to permanency w/in FY.</t>
  </si>
  <si>
    <t>% Conserved to Majority/total exits</t>
  </si>
  <si>
    <t xml:space="preserve">% of children placed within 50 miles of their home       </t>
  </si>
  <si>
    <t xml:space="preserve">Turnover Rate </t>
  </si>
  <si>
    <t>02-01.17 OC</t>
  </si>
  <si>
    <t xml:space="preserve">NOTES: </t>
  </si>
  <si>
    <t>Region 3B consists of Tarrant, Erath, Somervell, Hood, Palo Pinto, Johnson and Parker Counties.</t>
  </si>
  <si>
    <t>Percent of children in foster care who have at least monthly personal contact with each sibling in foster care**</t>
  </si>
  <si>
    <t>Region 3B - All</t>
  </si>
  <si>
    <t>Statewide Non-Redesign counts exclude the seven counties of Region 3B</t>
  </si>
  <si>
    <t>"Region 3B Legacy" reflects children in unpaid foster care placements in the 7 counties of 3b; "SSCC 3B" reflects children in paid foster care placements actively served under the SSCC in Region 3B; "Region 3B-All" reflects all children in the catchment</t>
  </si>
  <si>
    <t>Rider 21 Section C (Previously Rider 25, Section D).</t>
  </si>
  <si>
    <t>Report DFPS Foster Care Redesign Projections (All Funds) For AY 2016</t>
  </si>
  <si>
    <t>Strategy</t>
  </si>
  <si>
    <t>DFPS/HHSC</t>
  </si>
  <si>
    <t>SSCC B (3B)</t>
  </si>
  <si>
    <t xml:space="preserve">Total </t>
  </si>
  <si>
    <t>Amount</t>
  </si>
  <si>
    <t>Daily foster care payments</t>
  </si>
  <si>
    <t>(B.1.9)</t>
  </si>
  <si>
    <t>Day Care (B.1.3)</t>
  </si>
  <si>
    <t>CPS Purchased Services by Strategy</t>
  </si>
  <si>
    <t>Purchased Adoptions (B.1.4)</t>
  </si>
  <si>
    <t>PAL (B.1.6)</t>
  </si>
  <si>
    <t>Substance Abuse (B.1.7)</t>
  </si>
  <si>
    <t>Other CPS Purchases (B.1.8)</t>
  </si>
  <si>
    <t>Other Payments (Start Up)</t>
  </si>
  <si>
    <t>(B.1.1)</t>
  </si>
  <si>
    <t>Consulting Services</t>
  </si>
  <si>
    <t>(B.1.2)</t>
  </si>
  <si>
    <t>Procurement</t>
  </si>
  <si>
    <t>Information Technology</t>
  </si>
  <si>
    <t>(G.1.1)</t>
  </si>
  <si>
    <t>Other Administration (DFPS Staff Costs &amp; Resource Tran)</t>
  </si>
  <si>
    <t>(DFPS Staff Costs B.1.2 ) &amp; (Resource Tran B.1.1)</t>
  </si>
  <si>
    <t>Rider 21 Section D (Previously Rider 25, Section E).</t>
  </si>
  <si>
    <t>Report DFPS Foster Care Redesign Projections (All Funds) For AY 2017</t>
  </si>
  <si>
    <t>CPS Purchased</t>
  </si>
  <si>
    <t>Services by</t>
  </si>
  <si>
    <t>Consulting services</t>
  </si>
  <si>
    <t>Report DFPS Foster Care Redesign Projections (All Funds) For AY 2018</t>
  </si>
  <si>
    <t>Region 2</t>
  </si>
  <si>
    <t>Bexar</t>
  </si>
  <si>
    <t>Section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</si>
</sst>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Tahoma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4" fillId="0" borderId="0"/>
    <xf numFmtId="0" fontId="10" fillId="0" borderId="0"/>
    <xf numFmtId="0" fontId="3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40">
    <xf numFmtId="0" fontId="0" fillId="0" borderId="0" xfId="0"/>
    <xf numFmtId="0" fontId="0" fillId="0" borderId="0" xfId="0"/>
    <xf numFmtId="0" fontId="5" fillId="0" borderId="31" xfId="0" applyFont="1" applyFill="1" applyBorder="1" applyAlignment="1">
      <alignment horizontal="left" vertical="top" wrapText="1"/>
    </xf>
    <xf numFmtId="0" fontId="0" fillId="0" borderId="0" xfId="0"/>
    <xf numFmtId="3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vertical="top"/>
    </xf>
    <xf numFmtId="0" fontId="6" fillId="0" borderId="0" xfId="0" applyFont="1"/>
    <xf numFmtId="3" fontId="5" fillId="0" borderId="6" xfId="0" applyNumberFormat="1" applyFont="1" applyFill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/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right" wrapText="1"/>
    </xf>
    <xf numFmtId="165" fontId="5" fillId="0" borderId="18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 wrapText="1"/>
    </xf>
    <xf numFmtId="0" fontId="5" fillId="0" borderId="5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top" wrapText="1"/>
    </xf>
    <xf numFmtId="0" fontId="5" fillId="0" borderId="29" xfId="4" applyFont="1" applyFill="1" applyBorder="1" applyAlignment="1">
      <alignment horizontal="left" vertical="top" wrapText="1"/>
    </xf>
    <xf numFmtId="0" fontId="5" fillId="0" borderId="24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left" vertical="top"/>
    </xf>
    <xf numFmtId="0" fontId="5" fillId="0" borderId="7" xfId="4" applyFont="1" applyFill="1" applyBorder="1" applyAlignment="1">
      <alignment horizontal="left" vertical="top" wrapText="1"/>
    </xf>
    <xf numFmtId="0" fontId="5" fillId="0" borderId="10" xfId="4" applyFont="1" applyFill="1" applyBorder="1" applyAlignment="1">
      <alignment horizontal="left" vertical="top"/>
    </xf>
    <xf numFmtId="0" fontId="5" fillId="0" borderId="13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left" vertical="top" wrapText="1"/>
    </xf>
    <xf numFmtId="0" fontId="5" fillId="0" borderId="5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top" wrapText="1"/>
    </xf>
    <xf numFmtId="0" fontId="5" fillId="0" borderId="28" xfId="4" applyFont="1" applyFill="1" applyBorder="1" applyAlignment="1">
      <alignment horizontal="left" vertical="top" wrapText="1"/>
    </xf>
    <xf numFmtId="0" fontId="5" fillId="0" borderId="32" xfId="4" applyFont="1" applyFill="1" applyBorder="1" applyAlignment="1">
      <alignment horizontal="left" vertical="top" wrapText="1"/>
    </xf>
    <xf numFmtId="0" fontId="5" fillId="0" borderId="24" xfId="4" applyFont="1" applyFill="1" applyBorder="1" applyAlignment="1">
      <alignment horizontal="left" vertical="top" wrapText="1"/>
    </xf>
    <xf numFmtId="165" fontId="5" fillId="0" borderId="19" xfId="4" applyNumberFormat="1" applyFont="1" applyFill="1" applyBorder="1" applyAlignment="1">
      <alignment horizontal="right" wrapText="1"/>
    </xf>
    <xf numFmtId="165" fontId="5" fillId="0" borderId="20" xfId="4" applyNumberFormat="1" applyFont="1" applyFill="1" applyBorder="1" applyAlignment="1">
      <alignment horizontal="right" wrapText="1"/>
    </xf>
    <xf numFmtId="165" fontId="5" fillId="0" borderId="18" xfId="4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165" fontId="5" fillId="0" borderId="14" xfId="0" applyNumberFormat="1" applyFont="1" applyFill="1" applyBorder="1" applyAlignment="1">
      <alignment horizontal="right" wrapText="1"/>
    </xf>
    <xf numFmtId="3" fontId="5" fillId="0" borderId="30" xfId="0" applyNumberFormat="1" applyFont="1" applyFill="1" applyBorder="1" applyAlignment="1">
      <alignment horizontal="right" wrapText="1"/>
    </xf>
    <xf numFmtId="3" fontId="5" fillId="0" borderId="27" xfId="0" applyNumberFormat="1" applyFont="1" applyFill="1" applyBorder="1" applyAlignment="1">
      <alignment horizontal="right" wrapText="1"/>
    </xf>
    <xf numFmtId="165" fontId="5" fillId="0" borderId="28" xfId="0" applyNumberFormat="1" applyFont="1" applyFill="1" applyBorder="1" applyAlignment="1">
      <alignment horizontal="right" wrapText="1"/>
    </xf>
    <xf numFmtId="164" fontId="5" fillId="0" borderId="28" xfId="0" applyNumberFormat="1" applyFont="1" applyFill="1" applyBorder="1" applyAlignment="1">
      <alignment horizontal="right" wrapText="1"/>
    </xf>
    <xf numFmtId="164" fontId="5" fillId="0" borderId="14" xfId="0" applyNumberFormat="1" applyFont="1" applyFill="1" applyBorder="1" applyAlignment="1">
      <alignment horizontal="right" wrapText="1"/>
    </xf>
    <xf numFmtId="165" fontId="9" fillId="0" borderId="19" xfId="2" applyNumberFormat="1" applyFont="1" applyFill="1" applyBorder="1" applyAlignment="1">
      <alignment horizontal="right" wrapText="1"/>
    </xf>
    <xf numFmtId="3" fontId="5" fillId="0" borderId="34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165" fontId="5" fillId="0" borderId="12" xfId="0" applyNumberFormat="1" applyFont="1" applyFill="1" applyBorder="1" applyAlignment="1">
      <alignment horizontal="right"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0" fontId="5" fillId="0" borderId="11" xfId="4" applyFont="1" applyFill="1" applyBorder="1" applyAlignment="1">
      <alignment horizontal="left" vertical="top" wrapText="1"/>
    </xf>
    <xf numFmtId="0" fontId="5" fillId="0" borderId="38" xfId="4" applyFont="1" applyFill="1" applyBorder="1" applyAlignment="1">
      <alignment horizontal="left" vertical="top" wrapText="1"/>
    </xf>
    <xf numFmtId="0" fontId="5" fillId="0" borderId="27" xfId="4" applyFont="1" applyFill="1" applyBorder="1" applyAlignment="1">
      <alignment horizontal="left" vertical="top"/>
    </xf>
    <xf numFmtId="0" fontId="5" fillId="0" borderId="8" xfId="4" applyFont="1" applyFill="1" applyBorder="1" applyAlignment="1">
      <alignment horizontal="left" vertical="top"/>
    </xf>
    <xf numFmtId="0" fontId="5" fillId="0" borderId="17" xfId="4" applyFont="1" applyFill="1" applyBorder="1" applyAlignment="1">
      <alignment horizontal="left" vertical="top" wrapText="1"/>
    </xf>
    <xf numFmtId="0" fontId="5" fillId="0" borderId="12" xfId="4" applyFont="1" applyFill="1" applyBorder="1" applyAlignment="1">
      <alignment horizontal="left" vertical="top" wrapText="1"/>
    </xf>
    <xf numFmtId="0" fontId="6" fillId="0" borderId="14" xfId="4" applyFont="1" applyFill="1" applyBorder="1" applyAlignment="1">
      <alignment horizontal="right" vertical="center"/>
    </xf>
    <xf numFmtId="0" fontId="5" fillId="0" borderId="31" xfId="4" applyFont="1" applyFill="1" applyBorder="1" applyAlignment="1">
      <alignment horizontal="left" vertical="top" wrapText="1"/>
    </xf>
    <xf numFmtId="165" fontId="5" fillId="0" borderId="39" xfId="0" applyNumberFormat="1" applyFont="1" applyFill="1" applyBorder="1" applyAlignment="1">
      <alignment horizontal="right" wrapText="1"/>
    </xf>
    <xf numFmtId="165" fontId="5" fillId="0" borderId="20" xfId="4" applyNumberFormat="1" applyFont="1" applyFill="1" applyBorder="1" applyAlignment="1">
      <alignment horizontal="right" vertical="center" wrapText="1"/>
    </xf>
    <xf numFmtId="0" fontId="6" fillId="0" borderId="20" xfId="4" applyFont="1" applyFill="1" applyBorder="1" applyAlignment="1">
      <alignment horizontal="right" vertical="center"/>
    </xf>
    <xf numFmtId="165" fontId="5" fillId="0" borderId="20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6" fontId="5" fillId="0" borderId="19" xfId="0" applyNumberFormat="1" applyFont="1" applyFill="1" applyBorder="1" applyAlignment="1">
      <alignment horizontal="right" wrapText="1"/>
    </xf>
    <xf numFmtId="164" fontId="5" fillId="0" borderId="20" xfId="0" applyNumberFormat="1" applyFont="1" applyFill="1" applyBorder="1" applyAlignment="1">
      <alignment horizontal="right" wrapText="1"/>
    </xf>
    <xf numFmtId="165" fontId="5" fillId="0" borderId="18" xfId="2" applyNumberFormat="1" applyFont="1" applyFill="1" applyBorder="1" applyAlignment="1">
      <alignment horizontal="right" wrapText="1"/>
    </xf>
    <xf numFmtId="3" fontId="5" fillId="0" borderId="18" xfId="0" applyNumberFormat="1" applyFont="1" applyFill="1" applyBorder="1" applyAlignment="1">
      <alignment horizontal="right" wrapText="1"/>
    </xf>
    <xf numFmtId="3" fontId="5" fillId="0" borderId="20" xfId="0" applyNumberFormat="1" applyFont="1" applyFill="1" applyBorder="1" applyAlignment="1">
      <alignment horizontal="right" wrapText="1"/>
    </xf>
    <xf numFmtId="165" fontId="5" fillId="0" borderId="23" xfId="4" applyNumberFormat="1" applyFont="1" applyFill="1" applyBorder="1" applyAlignment="1">
      <alignment horizontal="right" vertical="center" wrapText="1"/>
    </xf>
    <xf numFmtId="165" fontId="5" fillId="0" borderId="13" xfId="4" applyNumberFormat="1" applyFont="1" applyFill="1" applyBorder="1" applyAlignment="1">
      <alignment horizontal="right" vertical="center" wrapText="1"/>
    </xf>
    <xf numFmtId="165" fontId="5" fillId="0" borderId="15" xfId="4" applyNumberFormat="1" applyFont="1" applyFill="1" applyBorder="1" applyAlignment="1">
      <alignment horizontal="right" vertical="center" wrapText="1"/>
    </xf>
    <xf numFmtId="0" fontId="6" fillId="0" borderId="13" xfId="4" applyFont="1" applyFill="1" applyBorder="1" applyAlignment="1">
      <alignment horizontal="right" vertical="center"/>
    </xf>
    <xf numFmtId="165" fontId="5" fillId="0" borderId="14" xfId="4" applyNumberFormat="1" applyFont="1" applyFill="1" applyBorder="1" applyAlignment="1">
      <alignment horizontal="right" vertical="center" wrapText="1"/>
    </xf>
    <xf numFmtId="165" fontId="5" fillId="0" borderId="15" xfId="4" applyNumberFormat="1" applyFont="1" applyFill="1" applyBorder="1" applyAlignment="1">
      <alignment horizontal="right" wrapText="1"/>
    </xf>
    <xf numFmtId="165" fontId="5" fillId="0" borderId="13" xfId="4" applyNumberFormat="1" applyFont="1" applyFill="1" applyBorder="1" applyAlignment="1">
      <alignment horizontal="right" wrapText="1"/>
    </xf>
    <xf numFmtId="0" fontId="6" fillId="0" borderId="13" xfId="4" applyFont="1" applyFill="1" applyBorder="1" applyAlignment="1">
      <alignment horizontal="right" wrapText="1"/>
    </xf>
    <xf numFmtId="0" fontId="6" fillId="0" borderId="14" xfId="4" applyFont="1" applyFill="1" applyBorder="1" applyAlignment="1">
      <alignment horizontal="right" wrapText="1"/>
    </xf>
    <xf numFmtId="3" fontId="5" fillId="0" borderId="25" xfId="4" applyNumberFormat="1" applyFont="1" applyFill="1" applyBorder="1" applyAlignment="1">
      <alignment horizontal="right"/>
    </xf>
    <xf numFmtId="3" fontId="6" fillId="0" borderId="8" xfId="4" applyNumberFormat="1" applyFont="1" applyFill="1" applyBorder="1" applyAlignment="1">
      <alignment horizontal="right"/>
    </xf>
    <xf numFmtId="166" fontId="6" fillId="0" borderId="14" xfId="4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 wrapText="1"/>
    </xf>
    <xf numFmtId="166" fontId="5" fillId="0" borderId="39" xfId="0" applyNumberFormat="1" applyFont="1" applyFill="1" applyBorder="1" applyAlignment="1">
      <alignment horizontal="right" wrapText="1"/>
    </xf>
    <xf numFmtId="166" fontId="5" fillId="0" borderId="19" xfId="4" applyNumberFormat="1" applyFont="1" applyFill="1" applyBorder="1" applyAlignment="1">
      <alignment horizontal="right" vertical="center" wrapText="1"/>
    </xf>
    <xf numFmtId="166" fontId="6" fillId="0" borderId="19" xfId="4" applyNumberFormat="1" applyFont="1" applyFill="1" applyBorder="1" applyAlignment="1">
      <alignment horizontal="right" vertical="center" wrapText="1"/>
    </xf>
    <xf numFmtId="3" fontId="5" fillId="0" borderId="30" xfId="4" applyNumberFormat="1" applyFont="1" applyFill="1" applyBorder="1" applyAlignment="1">
      <alignment horizontal="right" wrapText="1"/>
    </xf>
    <xf numFmtId="3" fontId="5" fillId="0" borderId="27" xfId="4" applyNumberFormat="1" applyFont="1" applyFill="1" applyBorder="1" applyAlignment="1">
      <alignment horizontal="right" wrapText="1"/>
    </xf>
    <xf numFmtId="165" fontId="5" fillId="0" borderId="28" xfId="4" applyNumberFormat="1" applyFont="1" applyFill="1" applyBorder="1" applyAlignment="1">
      <alignment horizontal="right" wrapText="1"/>
    </xf>
    <xf numFmtId="3" fontId="5" fillId="0" borderId="30" xfId="4" applyNumberFormat="1" applyFont="1" applyFill="1" applyBorder="1" applyAlignment="1">
      <alignment horizontal="right"/>
    </xf>
    <xf numFmtId="3" fontId="5" fillId="0" borderId="27" xfId="4" applyNumberFormat="1" applyFont="1" applyFill="1" applyBorder="1" applyAlignment="1">
      <alignment horizontal="right"/>
    </xf>
    <xf numFmtId="165" fontId="5" fillId="0" borderId="28" xfId="4" applyNumberFormat="1" applyFont="1" applyFill="1" applyBorder="1" applyAlignment="1">
      <alignment horizontal="right"/>
    </xf>
    <xf numFmtId="3" fontId="5" fillId="0" borderId="6" xfId="4" applyNumberFormat="1" applyFont="1" applyFill="1" applyBorder="1" applyAlignment="1">
      <alignment horizontal="right" wrapText="1"/>
    </xf>
    <xf numFmtId="3" fontId="6" fillId="0" borderId="2" xfId="4" applyNumberFormat="1" applyFont="1" applyFill="1" applyBorder="1" applyAlignment="1">
      <alignment horizontal="right"/>
    </xf>
    <xf numFmtId="3" fontId="5" fillId="0" borderId="6" xfId="4" applyNumberFormat="1" applyFont="1" applyFill="1" applyBorder="1" applyAlignment="1">
      <alignment horizontal="right"/>
    </xf>
    <xf numFmtId="165" fontId="6" fillId="0" borderId="7" xfId="4" applyNumberFormat="1" applyFont="1" applyFill="1" applyBorder="1" applyAlignment="1">
      <alignment horizontal="right"/>
    </xf>
    <xf numFmtId="10" fontId="6" fillId="0" borderId="7" xfId="4" applyNumberFormat="1" applyFont="1" applyFill="1" applyBorder="1" applyAlignment="1">
      <alignment horizontal="right"/>
    </xf>
    <xf numFmtId="3" fontId="5" fillId="0" borderId="25" xfId="4" applyNumberFormat="1" applyFont="1" applyFill="1" applyBorder="1" applyAlignment="1">
      <alignment horizontal="right" wrapText="1"/>
    </xf>
    <xf numFmtId="165" fontId="6" fillId="0" borderId="17" xfId="4" applyNumberFormat="1" applyFont="1" applyFill="1" applyBorder="1" applyAlignment="1">
      <alignment horizontal="right"/>
    </xf>
    <xf numFmtId="10" fontId="6" fillId="0" borderId="17" xfId="4" applyNumberFormat="1" applyFont="1" applyFill="1" applyBorder="1" applyAlignment="1">
      <alignment horizontal="right"/>
    </xf>
    <xf numFmtId="165" fontId="6" fillId="0" borderId="14" xfId="4" applyNumberFormat="1" applyFont="1" applyFill="1" applyBorder="1" applyAlignment="1">
      <alignment horizontal="right"/>
    </xf>
    <xf numFmtId="10" fontId="6" fillId="0" borderId="14" xfId="4" applyNumberFormat="1" applyFont="1" applyFill="1" applyBorder="1" applyAlignment="1">
      <alignment horizontal="right"/>
    </xf>
    <xf numFmtId="3" fontId="5" fillId="0" borderId="15" xfId="4" applyNumberFormat="1" applyFont="1" applyFill="1" applyBorder="1" applyAlignment="1">
      <alignment horizontal="right"/>
    </xf>
    <xf numFmtId="3" fontId="6" fillId="0" borderId="13" xfId="4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166" fontId="5" fillId="0" borderId="7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>
      <alignment horizontal="right" wrapText="1"/>
    </xf>
    <xf numFmtId="3" fontId="5" fillId="0" borderId="28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30" xfId="2" applyNumberFormat="1" applyFont="1" applyFill="1" applyBorder="1" applyAlignment="1">
      <alignment horizontal="right" wrapText="1"/>
    </xf>
    <xf numFmtId="3" fontId="5" fillId="0" borderId="27" xfId="2" applyNumberFormat="1" applyFont="1" applyFill="1" applyBorder="1" applyAlignment="1">
      <alignment horizontal="right" wrapText="1"/>
    </xf>
    <xf numFmtId="165" fontId="5" fillId="0" borderId="28" xfId="2" applyNumberFormat="1" applyFont="1" applyFill="1" applyBorder="1" applyAlignment="1">
      <alignment horizontal="right" wrapText="1"/>
    </xf>
    <xf numFmtId="3" fontId="9" fillId="0" borderId="6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5" fontId="9" fillId="0" borderId="7" xfId="2" applyNumberFormat="1" applyFont="1" applyFill="1" applyBorder="1" applyAlignment="1">
      <alignment horizontal="right" wrapText="1"/>
    </xf>
    <xf numFmtId="3" fontId="5" fillId="0" borderId="35" xfId="0" applyNumberFormat="1" applyFont="1" applyFill="1" applyBorder="1" applyAlignment="1">
      <alignment horizontal="right" wrapText="1"/>
    </xf>
    <xf numFmtId="3" fontId="5" fillId="0" borderId="36" xfId="0" applyNumberFormat="1" applyFont="1" applyFill="1" applyBorder="1" applyAlignment="1">
      <alignment horizontal="right" wrapText="1"/>
    </xf>
    <xf numFmtId="165" fontId="5" fillId="0" borderId="37" xfId="0" applyNumberFormat="1" applyFont="1" applyFill="1" applyBorder="1" applyAlignment="1">
      <alignment horizontal="right" wrapText="1"/>
    </xf>
    <xf numFmtId="2" fontId="5" fillId="0" borderId="28" xfId="4" applyNumberFormat="1" applyFont="1" applyFill="1" applyBorder="1" applyAlignment="1">
      <alignment horizontal="right"/>
    </xf>
    <xf numFmtId="2" fontId="6" fillId="0" borderId="7" xfId="4" applyNumberFormat="1" applyFont="1" applyFill="1" applyBorder="1" applyAlignment="1">
      <alignment horizontal="right"/>
    </xf>
    <xf numFmtId="2" fontId="6" fillId="0" borderId="17" xfId="4" applyNumberFormat="1" applyFont="1" applyFill="1" applyBorder="1" applyAlignment="1">
      <alignment horizontal="right"/>
    </xf>
    <xf numFmtId="2" fontId="6" fillId="0" borderId="14" xfId="4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25" xfId="0" applyNumberFormat="1" applyFont="1" applyFill="1" applyBorder="1" applyAlignment="1">
      <alignment horizontal="right" wrapText="1"/>
    </xf>
    <xf numFmtId="0" fontId="5" fillId="0" borderId="40" xfId="4" applyFont="1" applyFill="1" applyBorder="1" applyAlignment="1">
      <alignment horizontal="left" vertical="top" wrapText="1"/>
    </xf>
    <xf numFmtId="0" fontId="12" fillId="2" borderId="3" xfId="4" applyFont="1" applyFill="1" applyBorder="1" applyAlignment="1"/>
    <xf numFmtId="0" fontId="6" fillId="0" borderId="0" xfId="0" applyFont="1" applyFill="1" applyBorder="1"/>
    <xf numFmtId="165" fontId="5" fillId="0" borderId="17" xfId="0" applyNumberFormat="1" applyFont="1" applyFill="1" applyBorder="1" applyAlignment="1">
      <alignment horizontal="right" wrapText="1"/>
    </xf>
    <xf numFmtId="165" fontId="9" fillId="0" borderId="7" xfId="0" applyNumberFormat="1" applyFont="1" applyFill="1" applyBorder="1" applyAlignment="1">
      <alignment horizontal="right" wrapText="1"/>
    </xf>
    <xf numFmtId="165" fontId="5" fillId="0" borderId="14" xfId="4" applyNumberFormat="1" applyFont="1" applyFill="1" applyBorder="1" applyAlignment="1">
      <alignment horizontal="right" wrapText="1"/>
    </xf>
    <xf numFmtId="10" fontId="5" fillId="0" borderId="19" xfId="4" applyNumberFormat="1" applyFont="1" applyFill="1" applyBorder="1" applyAlignment="1">
      <alignment horizontal="right" wrapText="1"/>
    </xf>
    <xf numFmtId="10" fontId="5" fillId="0" borderId="20" xfId="4" applyNumberFormat="1" applyFont="1" applyFill="1" applyBorder="1" applyAlignment="1">
      <alignment horizontal="right" wrapText="1"/>
    </xf>
    <xf numFmtId="2" fontId="5" fillId="0" borderId="18" xfId="4" applyNumberFormat="1" applyFont="1" applyFill="1" applyBorder="1" applyAlignment="1">
      <alignment horizontal="right" wrapText="1"/>
    </xf>
    <xf numFmtId="2" fontId="5" fillId="0" borderId="19" xfId="4" applyNumberFormat="1" applyFont="1" applyFill="1" applyBorder="1" applyAlignment="1">
      <alignment horizontal="right" wrapText="1"/>
    </xf>
    <xf numFmtId="2" fontId="5" fillId="0" borderId="20" xfId="4" applyNumberFormat="1" applyFont="1" applyFill="1" applyBorder="1" applyAlignment="1">
      <alignment horizontal="right" wrapText="1"/>
    </xf>
    <xf numFmtId="165" fontId="5" fillId="0" borderId="41" xfId="4" applyNumberFormat="1" applyFont="1" applyFill="1" applyBorder="1" applyAlignment="1">
      <alignment horizontal="right" wrapText="1"/>
    </xf>
    <xf numFmtId="0" fontId="5" fillId="0" borderId="42" xfId="4" applyFont="1" applyFill="1" applyBorder="1" applyAlignment="1">
      <alignment horizontal="left" vertical="top"/>
    </xf>
    <xf numFmtId="0" fontId="5" fillId="0" borderId="1" xfId="4" applyFont="1" applyFill="1" applyBorder="1" applyAlignment="1">
      <alignment horizontal="left" vertical="top"/>
    </xf>
    <xf numFmtId="0" fontId="5" fillId="0" borderId="22" xfId="4" applyFont="1" applyFill="1" applyBorder="1" applyAlignment="1">
      <alignment horizontal="left" vertical="top"/>
    </xf>
    <xf numFmtId="3" fontId="5" fillId="0" borderId="38" xfId="4" applyNumberFormat="1" applyFont="1" applyFill="1" applyBorder="1" applyAlignment="1">
      <alignment horizontal="right"/>
    </xf>
    <xf numFmtId="3" fontId="5" fillId="0" borderId="31" xfId="4" applyNumberFormat="1" applyFont="1" applyFill="1" applyBorder="1" applyAlignment="1">
      <alignment horizontal="right"/>
    </xf>
    <xf numFmtId="167" fontId="5" fillId="0" borderId="30" xfId="29" applyNumberFormat="1" applyFont="1" applyFill="1" applyBorder="1" applyAlignment="1">
      <alignment horizontal="right" vertical="center"/>
    </xf>
    <xf numFmtId="167" fontId="5" fillId="0" borderId="27" xfId="29" applyNumberFormat="1" applyFont="1" applyFill="1" applyBorder="1" applyAlignment="1">
      <alignment horizontal="right" vertical="center"/>
    </xf>
    <xf numFmtId="165" fontId="5" fillId="0" borderId="28" xfId="28" applyNumberFormat="1" applyFont="1" applyFill="1" applyBorder="1" applyAlignment="1">
      <alignment horizontal="right" vertical="center"/>
    </xf>
    <xf numFmtId="167" fontId="9" fillId="4" borderId="30" xfId="29" applyNumberFormat="1" applyFont="1" applyFill="1" applyBorder="1" applyAlignment="1">
      <alignment horizontal="right" vertical="center"/>
    </xf>
    <xf numFmtId="167" fontId="9" fillId="4" borderId="27" xfId="29" applyNumberFormat="1" applyFont="1" applyFill="1" applyBorder="1" applyAlignment="1">
      <alignment horizontal="right" vertical="center"/>
    </xf>
    <xf numFmtId="165" fontId="9" fillId="4" borderId="28" xfId="28" applyNumberFormat="1" applyFont="1" applyFill="1" applyBorder="1" applyAlignment="1">
      <alignment horizontal="right" vertical="center"/>
    </xf>
    <xf numFmtId="3" fontId="5" fillId="0" borderId="30" xfId="4" applyNumberFormat="1" applyFont="1" applyFill="1" applyBorder="1" applyAlignment="1">
      <alignment horizontal="right" vertical="center"/>
    </xf>
    <xf numFmtId="3" fontId="5" fillId="0" borderId="27" xfId="4" applyNumberFormat="1" applyFont="1" applyBorder="1" applyAlignment="1">
      <alignment horizontal="right" vertical="center"/>
    </xf>
    <xf numFmtId="165" fontId="5" fillId="0" borderId="28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65" fontId="5" fillId="0" borderId="27" xfId="4" applyNumberFormat="1" applyFont="1" applyBorder="1" applyAlignment="1">
      <alignment horizontal="right" vertical="center"/>
    </xf>
    <xf numFmtId="3" fontId="5" fillId="0" borderId="43" xfId="4" applyNumberFormat="1" applyFont="1" applyFill="1" applyBorder="1" applyAlignment="1">
      <alignment horizontal="right"/>
    </xf>
    <xf numFmtId="3" fontId="5" fillId="0" borderId="2" xfId="4" applyNumberFormat="1" applyFont="1" applyFill="1" applyBorder="1" applyAlignment="1">
      <alignment horizontal="right"/>
    </xf>
    <xf numFmtId="165" fontId="5" fillId="0" borderId="7" xfId="4" applyNumberFormat="1" applyFont="1" applyBorder="1" applyAlignment="1">
      <alignment horizontal="right"/>
    </xf>
    <xf numFmtId="165" fontId="5" fillId="0" borderId="1" xfId="4" applyNumberFormat="1" applyFont="1" applyBorder="1" applyAlignment="1">
      <alignment horizontal="right"/>
    </xf>
    <xf numFmtId="3" fontId="5" fillId="0" borderId="1" xfId="4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 vertical="center"/>
    </xf>
    <xf numFmtId="3" fontId="5" fillId="0" borderId="6" xfId="4" applyNumberFormat="1" applyFont="1" applyFill="1" applyBorder="1" applyAlignment="1">
      <alignment horizontal="right" vertical="center"/>
    </xf>
    <xf numFmtId="3" fontId="5" fillId="0" borderId="2" xfId="4" applyNumberFormat="1" applyFont="1" applyFill="1" applyBorder="1" applyAlignment="1">
      <alignment horizontal="right" vertical="center"/>
    </xf>
    <xf numFmtId="165" fontId="9" fillId="4" borderId="7" xfId="28" applyNumberFormat="1" applyFont="1" applyFill="1" applyBorder="1" applyAlignment="1">
      <alignment horizontal="right" vertical="center"/>
    </xf>
    <xf numFmtId="3" fontId="5" fillId="0" borderId="2" xfId="4" applyNumberFormat="1" applyFont="1" applyBorder="1" applyAlignment="1">
      <alignment horizontal="right" vertical="center"/>
    </xf>
    <xf numFmtId="165" fontId="5" fillId="0" borderId="7" xfId="4" applyNumberFormat="1" applyFont="1" applyBorder="1" applyAlignment="1">
      <alignment horizontal="right" vertical="center"/>
    </xf>
    <xf numFmtId="165" fontId="5" fillId="0" borderId="6" xfId="4" applyNumberFormat="1" applyFont="1" applyBorder="1" applyAlignment="1">
      <alignment horizontal="right" vertical="center"/>
    </xf>
    <xf numFmtId="165" fontId="5" fillId="0" borderId="2" xfId="4" applyNumberFormat="1" applyFont="1" applyBorder="1" applyAlignment="1">
      <alignment horizontal="right" vertical="center"/>
    </xf>
    <xf numFmtId="3" fontId="5" fillId="0" borderId="44" xfId="4" applyNumberFormat="1" applyFont="1" applyFill="1" applyBorder="1" applyAlignment="1">
      <alignment horizontal="right"/>
    </xf>
    <xf numFmtId="165" fontId="5" fillId="0" borderId="16" xfId="4" applyNumberFormat="1" applyFont="1" applyBorder="1" applyAlignment="1">
      <alignment horizontal="right"/>
    </xf>
    <xf numFmtId="3" fontId="5" fillId="0" borderId="16" xfId="4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7" fontId="9" fillId="0" borderId="6" xfId="29" applyNumberFormat="1" applyFont="1" applyBorder="1" applyAlignment="1">
      <alignment horizontal="right"/>
    </xf>
    <xf numFmtId="167" fontId="5" fillId="0" borderId="2" xfId="29" applyNumberFormat="1" applyFont="1" applyFill="1" applyBorder="1" applyAlignment="1">
      <alignment horizontal="right"/>
    </xf>
    <xf numFmtId="167" fontId="5" fillId="0" borderId="6" xfId="29" applyNumberFormat="1" applyFont="1" applyFill="1" applyBorder="1" applyAlignment="1">
      <alignment horizontal="right"/>
    </xf>
    <xf numFmtId="165" fontId="9" fillId="4" borderId="7" xfId="28" applyNumberFormat="1" applyFont="1" applyFill="1" applyBorder="1" applyAlignment="1">
      <alignment horizontal="right"/>
    </xf>
    <xf numFmtId="3" fontId="5" fillId="0" borderId="2" xfId="4" applyNumberFormat="1" applyFont="1" applyBorder="1" applyAlignment="1">
      <alignment horizontal="right"/>
    </xf>
    <xf numFmtId="165" fontId="5" fillId="0" borderId="6" xfId="4" applyNumberFormat="1" applyFont="1" applyBorder="1" applyAlignment="1">
      <alignment horizontal="right"/>
    </xf>
    <xf numFmtId="165" fontId="5" fillId="0" borderId="2" xfId="4" applyNumberFormat="1" applyFont="1" applyBorder="1" applyAlignment="1">
      <alignment horizontal="right"/>
    </xf>
    <xf numFmtId="165" fontId="5" fillId="0" borderId="13" xfId="4" applyNumberFormat="1" applyFont="1" applyFill="1" applyBorder="1" applyAlignment="1">
      <alignment horizontal="right"/>
    </xf>
    <xf numFmtId="165" fontId="5" fillId="0" borderId="14" xfId="4" applyNumberFormat="1" applyFont="1" applyFill="1" applyBorder="1" applyAlignment="1">
      <alignment horizontal="right"/>
    </xf>
    <xf numFmtId="165" fontId="5" fillId="0" borderId="45" xfId="4" applyNumberFormat="1" applyFont="1" applyFill="1" applyBorder="1" applyAlignment="1">
      <alignment horizontal="right"/>
    </xf>
    <xf numFmtId="165" fontId="5" fillId="0" borderId="9" xfId="4" applyNumberFormat="1" applyFont="1" applyFill="1" applyBorder="1" applyAlignment="1">
      <alignment horizontal="right"/>
    </xf>
    <xf numFmtId="165" fontId="5" fillId="0" borderId="15" xfId="4" applyNumberFormat="1" applyFont="1" applyFill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7" fontId="9" fillId="0" borderId="15" xfId="29" applyNumberFormat="1" applyFont="1" applyBorder="1" applyAlignment="1">
      <alignment horizontal="right" vertical="center"/>
    </xf>
    <xf numFmtId="167" fontId="5" fillId="0" borderId="13" xfId="29" applyNumberFormat="1" applyFont="1" applyFill="1" applyBorder="1" applyAlignment="1">
      <alignment horizontal="right" vertical="center"/>
    </xf>
    <xf numFmtId="165" fontId="5" fillId="0" borderId="14" xfId="28" applyNumberFormat="1" applyFont="1" applyFill="1" applyBorder="1" applyAlignment="1">
      <alignment horizontal="right" vertical="center"/>
    </xf>
    <xf numFmtId="167" fontId="9" fillId="0" borderId="13" xfId="29" applyNumberFormat="1" applyFont="1" applyBorder="1" applyAlignment="1">
      <alignment horizontal="right" vertical="center"/>
    </xf>
    <xf numFmtId="165" fontId="9" fillId="4" borderId="14" xfId="28" applyNumberFormat="1" applyFont="1" applyFill="1" applyBorder="1" applyAlignment="1">
      <alignment horizontal="right" vertical="center"/>
    </xf>
    <xf numFmtId="3" fontId="5" fillId="0" borderId="15" xfId="4" applyNumberFormat="1" applyFont="1" applyFill="1" applyBorder="1" applyAlignment="1">
      <alignment horizontal="right" vertical="center"/>
    </xf>
    <xf numFmtId="3" fontId="5" fillId="0" borderId="13" xfId="4" applyNumberFormat="1" applyFont="1" applyBorder="1" applyAlignment="1">
      <alignment horizontal="right" vertical="center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5" fontId="5" fillId="0" borderId="13" xfId="4" applyNumberFormat="1" applyFont="1" applyBorder="1" applyAlignment="1">
      <alignment horizontal="right" vertical="center"/>
    </xf>
    <xf numFmtId="0" fontId="5" fillId="0" borderId="18" xfId="4" applyFont="1" applyFill="1" applyBorder="1" applyAlignment="1">
      <alignment horizontal="left" vertical="top"/>
    </xf>
    <xf numFmtId="0" fontId="5" fillId="0" borderId="19" xfId="4" applyFont="1" applyFill="1" applyBorder="1" applyAlignment="1">
      <alignment horizontal="left" vertical="top"/>
    </xf>
    <xf numFmtId="0" fontId="5" fillId="0" borderId="20" xfId="4" applyFont="1" applyFill="1" applyBorder="1" applyAlignment="1">
      <alignment horizontal="left" vertical="top"/>
    </xf>
    <xf numFmtId="3" fontId="0" fillId="0" borderId="0" xfId="0" applyNumberFormat="1"/>
    <xf numFmtId="0" fontId="5" fillId="0" borderId="46" xfId="4" applyFont="1" applyFill="1" applyBorder="1" applyAlignment="1">
      <alignment horizontal="left" vertical="top"/>
    </xf>
    <xf numFmtId="0" fontId="5" fillId="0" borderId="48" xfId="4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 wrapText="1"/>
    </xf>
    <xf numFmtId="0" fontId="5" fillId="0" borderId="49" xfId="4" applyFont="1" applyFill="1" applyBorder="1" applyAlignment="1">
      <alignment horizontal="left" vertical="top"/>
    </xf>
    <xf numFmtId="165" fontId="5" fillId="0" borderId="48" xfId="4" applyNumberFormat="1" applyFont="1" applyFill="1" applyBorder="1" applyAlignment="1">
      <alignment horizontal="right"/>
    </xf>
    <xf numFmtId="165" fontId="5" fillId="0" borderId="42" xfId="4" applyNumberFormat="1" applyFont="1" applyFill="1" applyBorder="1" applyAlignment="1">
      <alignment horizontal="right"/>
    </xf>
    <xf numFmtId="165" fontId="5" fillId="0" borderId="35" xfId="4" applyNumberFormat="1" applyFont="1" applyFill="1" applyBorder="1" applyAlignment="1">
      <alignment horizontal="right"/>
    </xf>
    <xf numFmtId="165" fontId="5" fillId="0" borderId="36" xfId="4" applyNumberFormat="1" applyFont="1" applyFill="1" applyBorder="1" applyAlignment="1">
      <alignment horizontal="right"/>
    </xf>
    <xf numFmtId="165" fontId="5" fillId="0" borderId="37" xfId="4" applyNumberFormat="1" applyFont="1" applyFill="1" applyBorder="1" applyAlignment="1">
      <alignment horizontal="right"/>
    </xf>
    <xf numFmtId="0" fontId="5" fillId="0" borderId="36" xfId="4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167" fontId="9" fillId="0" borderId="35" xfId="29" applyNumberFormat="1" applyFont="1" applyBorder="1" applyAlignment="1">
      <alignment horizontal="right" vertical="center"/>
    </xf>
    <xf numFmtId="167" fontId="5" fillId="0" borderId="36" xfId="29" applyNumberFormat="1" applyFont="1" applyFill="1" applyBorder="1" applyAlignment="1">
      <alignment horizontal="right" vertical="center"/>
    </xf>
    <xf numFmtId="167" fontId="9" fillId="0" borderId="36" xfId="29" applyNumberFormat="1" applyFont="1" applyBorder="1" applyAlignment="1">
      <alignment horizontal="right" vertical="center"/>
    </xf>
    <xf numFmtId="165" fontId="9" fillId="4" borderId="37" xfId="28" applyNumberFormat="1" applyFont="1" applyFill="1" applyBorder="1" applyAlignment="1">
      <alignment horizontal="right" vertical="center"/>
    </xf>
    <xf numFmtId="3" fontId="5" fillId="0" borderId="36" xfId="4" applyNumberFormat="1" applyFont="1" applyBorder="1" applyAlignment="1">
      <alignment horizontal="right" vertical="center"/>
    </xf>
    <xf numFmtId="165" fontId="5" fillId="0" borderId="37" xfId="4" applyNumberFormat="1" applyFont="1" applyBorder="1" applyAlignment="1">
      <alignment horizontal="right" vertical="center"/>
    </xf>
    <xf numFmtId="0" fontId="5" fillId="0" borderId="6" xfId="4" applyFont="1" applyFill="1" applyBorder="1" applyAlignment="1">
      <alignment horizontal="left" vertical="top"/>
    </xf>
    <xf numFmtId="0" fontId="5" fillId="0" borderId="15" xfId="4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51" xfId="4" applyFont="1" applyFill="1" applyBorder="1" applyAlignment="1">
      <alignment horizontal="left" vertical="top"/>
    </xf>
    <xf numFmtId="165" fontId="5" fillId="0" borderId="52" xfId="4" applyNumberFormat="1" applyFont="1" applyFill="1" applyBorder="1" applyAlignment="1">
      <alignment horizontal="right"/>
    </xf>
    <xf numFmtId="165" fontId="5" fillId="0" borderId="22" xfId="4" applyNumberFormat="1" applyFont="1" applyFill="1" applyBorder="1" applyAlignment="1">
      <alignment horizontal="right"/>
    </xf>
    <xf numFmtId="165" fontId="5" fillId="0" borderId="53" xfId="4" applyNumberFormat="1" applyFont="1" applyFill="1" applyBorder="1" applyAlignment="1">
      <alignment horizontal="right"/>
    </xf>
    <xf numFmtId="165" fontId="5" fillId="0" borderId="21" xfId="4" applyNumberFormat="1" applyFont="1" applyFill="1" applyBorder="1" applyAlignment="1">
      <alignment horizontal="right"/>
    </xf>
    <xf numFmtId="165" fontId="5" fillId="0" borderId="50" xfId="4" applyNumberFormat="1" applyFont="1" applyFill="1" applyBorder="1" applyAlignment="1">
      <alignment horizontal="right"/>
    </xf>
    <xf numFmtId="0" fontId="5" fillId="0" borderId="21" xfId="4" applyFont="1" applyBorder="1" applyAlignment="1">
      <alignment horizontal="right"/>
    </xf>
    <xf numFmtId="0" fontId="5" fillId="0" borderId="50" xfId="4" applyFont="1" applyBorder="1" applyAlignment="1">
      <alignment horizontal="right"/>
    </xf>
    <xf numFmtId="167" fontId="9" fillId="0" borderId="53" xfId="29" applyNumberFormat="1" applyFont="1" applyBorder="1" applyAlignment="1">
      <alignment horizontal="right" vertical="center"/>
    </xf>
    <xf numFmtId="167" fontId="5" fillId="0" borderId="21" xfId="29" applyNumberFormat="1" applyFont="1" applyFill="1" applyBorder="1" applyAlignment="1">
      <alignment horizontal="right" vertical="center"/>
    </xf>
    <xf numFmtId="167" fontId="9" fillId="0" borderId="21" xfId="29" applyNumberFormat="1" applyFont="1" applyBorder="1" applyAlignment="1">
      <alignment horizontal="right" vertical="center"/>
    </xf>
    <xf numFmtId="165" fontId="9" fillId="4" borderId="50" xfId="28" applyNumberFormat="1" applyFont="1" applyFill="1" applyBorder="1" applyAlignment="1">
      <alignment horizontal="right" vertical="center"/>
    </xf>
    <xf numFmtId="3" fontId="5" fillId="0" borderId="21" xfId="4" applyNumberFormat="1" applyFont="1" applyBorder="1" applyAlignment="1">
      <alignment horizontal="right" vertical="center"/>
    </xf>
    <xf numFmtId="165" fontId="5" fillId="0" borderId="50" xfId="4" applyNumberFormat="1" applyFont="1" applyBorder="1" applyAlignment="1">
      <alignment horizontal="right" vertical="center"/>
    </xf>
    <xf numFmtId="0" fontId="5" fillId="0" borderId="54" xfId="4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 wrapText="1"/>
    </xf>
    <xf numFmtId="165" fontId="5" fillId="0" borderId="55" xfId="4" applyNumberFormat="1" applyFont="1" applyFill="1" applyBorder="1" applyAlignment="1">
      <alignment horizontal="right"/>
    </xf>
    <xf numFmtId="0" fontId="5" fillId="0" borderId="55" xfId="4" applyFont="1" applyBorder="1" applyAlignment="1">
      <alignment horizontal="right"/>
    </xf>
    <xf numFmtId="167" fontId="9" fillId="0" borderId="55" xfId="29" applyNumberFormat="1" applyFont="1" applyBorder="1" applyAlignment="1">
      <alignment horizontal="right" vertical="center"/>
    </xf>
    <xf numFmtId="167" fontId="5" fillId="0" borderId="55" xfId="29" applyNumberFormat="1" applyFont="1" applyFill="1" applyBorder="1" applyAlignment="1">
      <alignment horizontal="right" vertical="center"/>
    </xf>
    <xf numFmtId="3" fontId="5" fillId="0" borderId="55" xfId="4" applyNumberFormat="1" applyFont="1" applyBorder="1" applyAlignment="1">
      <alignment horizontal="right" vertical="center"/>
    </xf>
    <xf numFmtId="165" fontId="5" fillId="0" borderId="56" xfId="4" applyNumberFormat="1" applyFont="1" applyBorder="1" applyAlignment="1">
      <alignment horizontal="right" vertical="center"/>
    </xf>
    <xf numFmtId="0" fontId="5" fillId="0" borderId="53" xfId="4" applyFont="1" applyFill="1" applyBorder="1" applyAlignment="1">
      <alignment horizontal="left" vertical="top"/>
    </xf>
    <xf numFmtId="0" fontId="5" fillId="0" borderId="57" xfId="4" applyFont="1" applyFill="1" applyBorder="1" applyAlignment="1">
      <alignment horizontal="left" vertical="top"/>
    </xf>
    <xf numFmtId="165" fontId="5" fillId="0" borderId="58" xfId="4" applyNumberFormat="1" applyFont="1" applyFill="1" applyBorder="1" applyAlignment="1">
      <alignment horizontal="right"/>
    </xf>
    <xf numFmtId="165" fontId="5" fillId="0" borderId="54" xfId="4" applyNumberFormat="1" applyFont="1" applyFill="1" applyBorder="1" applyAlignment="1">
      <alignment horizontal="right"/>
    </xf>
    <xf numFmtId="165" fontId="5" fillId="0" borderId="56" xfId="4" applyNumberFormat="1" applyFont="1" applyFill="1" applyBorder="1" applyAlignment="1">
      <alignment horizontal="right"/>
    </xf>
    <xf numFmtId="167" fontId="9" fillId="0" borderId="60" xfId="29" applyNumberFormat="1" applyFont="1" applyBorder="1" applyAlignment="1">
      <alignment horizontal="right" vertical="center"/>
    </xf>
    <xf numFmtId="167" fontId="9" fillId="0" borderId="58" xfId="29" applyNumberFormat="1" applyFont="1" applyBorder="1" applyAlignment="1">
      <alignment horizontal="right" vertical="center"/>
    </xf>
    <xf numFmtId="167" fontId="9" fillId="0" borderId="59" xfId="29" applyNumberFormat="1" applyFont="1" applyBorder="1" applyAlignment="1">
      <alignment horizontal="right" vertical="center"/>
    </xf>
    <xf numFmtId="0" fontId="5" fillId="0" borderId="56" xfId="4" applyFont="1" applyBorder="1" applyAlignment="1">
      <alignment horizontal="right"/>
    </xf>
    <xf numFmtId="165" fontId="5" fillId="0" borderId="42" xfId="28" applyNumberFormat="1" applyFont="1" applyFill="1" applyBorder="1" applyAlignment="1">
      <alignment horizontal="right" vertical="center"/>
    </xf>
    <xf numFmtId="165" fontId="5" fillId="0" borderId="57" xfId="28" applyNumberFormat="1" applyFont="1" applyFill="1" applyBorder="1" applyAlignment="1">
      <alignment horizontal="right" vertical="center"/>
    </xf>
    <xf numFmtId="165" fontId="5" fillId="0" borderId="22" xfId="28" applyNumberFormat="1" applyFont="1" applyFill="1" applyBorder="1" applyAlignment="1">
      <alignment horizontal="right" vertical="center"/>
    </xf>
    <xf numFmtId="3" fontId="5" fillId="0" borderId="60" xfId="4" applyNumberFormat="1" applyFont="1" applyFill="1" applyBorder="1" applyAlignment="1">
      <alignment horizontal="right" vertical="center"/>
    </xf>
    <xf numFmtId="3" fontId="5" fillId="0" borderId="58" xfId="4" applyNumberFormat="1" applyFont="1" applyFill="1" applyBorder="1" applyAlignment="1">
      <alignment horizontal="right" vertical="center"/>
    </xf>
    <xf numFmtId="3" fontId="5" fillId="0" borderId="59" xfId="4" applyNumberFormat="1" applyFont="1" applyFill="1" applyBorder="1" applyAlignment="1">
      <alignment horizontal="right" vertical="center"/>
    </xf>
    <xf numFmtId="167" fontId="9" fillId="0" borderId="54" xfId="29" applyNumberFormat="1" applyFont="1" applyBorder="1" applyAlignment="1">
      <alignment horizontal="right" vertical="center"/>
    </xf>
    <xf numFmtId="165" fontId="9" fillId="4" borderId="56" xfId="28" applyNumberFormat="1" applyFont="1" applyFill="1" applyBorder="1" applyAlignment="1">
      <alignment horizontal="right" vertical="center"/>
    </xf>
    <xf numFmtId="165" fontId="5" fillId="0" borderId="42" xfId="4" applyNumberFormat="1" applyFont="1" applyBorder="1" applyAlignment="1">
      <alignment horizontal="right" vertical="center"/>
    </xf>
    <xf numFmtId="165" fontId="5" fillId="0" borderId="57" xfId="4" applyNumberFormat="1" applyFont="1" applyBorder="1" applyAlignment="1">
      <alignment horizontal="right" vertical="center"/>
    </xf>
    <xf numFmtId="165" fontId="5" fillId="0" borderId="22" xfId="4" applyNumberFormat="1" applyFont="1" applyBorder="1" applyAlignment="1">
      <alignment horizontal="right" vertical="center"/>
    </xf>
    <xf numFmtId="0" fontId="5" fillId="0" borderId="56" xfId="0" applyFont="1" applyFill="1" applyBorder="1" applyAlignment="1">
      <alignment horizontal="left" vertical="top" wrapText="1"/>
    </xf>
    <xf numFmtId="0" fontId="5" fillId="0" borderId="47" xfId="4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1" fontId="5" fillId="0" borderId="35" xfId="4" applyNumberFormat="1" applyFont="1" applyBorder="1" applyAlignment="1">
      <alignment horizontal="right" vertical="center"/>
    </xf>
    <xf numFmtId="1" fontId="5" fillId="0" borderId="36" xfId="4" applyNumberFormat="1" applyFont="1" applyBorder="1" applyAlignment="1">
      <alignment horizontal="right" vertical="center"/>
    </xf>
    <xf numFmtId="1" fontId="5" fillId="0" borderId="54" xfId="4" applyNumberFormat="1" applyFont="1" applyBorder="1" applyAlignment="1">
      <alignment horizontal="right" vertical="center"/>
    </xf>
    <xf numFmtId="1" fontId="5" fillId="0" borderId="55" xfId="4" applyNumberFormat="1" applyFont="1" applyBorder="1" applyAlignment="1">
      <alignment horizontal="right" vertical="center"/>
    </xf>
    <xf numFmtId="1" fontId="5" fillId="0" borderId="53" xfId="4" applyNumberFormat="1" applyFont="1" applyBorder="1" applyAlignment="1">
      <alignment horizontal="right" vertical="center"/>
    </xf>
    <xf numFmtId="1" fontId="5" fillId="0" borderId="21" xfId="4" applyNumberFormat="1" applyFont="1" applyBorder="1" applyAlignment="1">
      <alignment horizontal="right" vertical="center"/>
    </xf>
    <xf numFmtId="0" fontId="5" fillId="0" borderId="33" xfId="4" applyFont="1" applyFill="1" applyBorder="1" applyAlignment="1">
      <alignment horizontal="left" vertical="top"/>
    </xf>
    <xf numFmtId="165" fontId="5" fillId="0" borderId="47" xfId="4" applyNumberFormat="1" applyFont="1" applyFill="1" applyBorder="1" applyAlignment="1">
      <alignment horizontal="right" wrapText="1"/>
    </xf>
    <xf numFmtId="165" fontId="5" fillId="0" borderId="39" xfId="4" applyNumberFormat="1" applyFont="1" applyFill="1" applyBorder="1" applyAlignment="1">
      <alignment horizontal="right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165" fontId="5" fillId="0" borderId="62" xfId="4" applyNumberFormat="1" applyFont="1" applyFill="1" applyBorder="1" applyAlignment="1">
      <alignment horizontal="right" wrapText="1"/>
    </xf>
    <xf numFmtId="165" fontId="5" fillId="0" borderId="25" xfId="4" applyNumberFormat="1" applyFont="1" applyFill="1" applyBorder="1" applyAlignment="1">
      <alignment horizontal="right" wrapText="1"/>
    </xf>
    <xf numFmtId="165" fontId="5" fillId="0" borderId="8" xfId="4" applyNumberFormat="1" applyFont="1" applyFill="1" applyBorder="1" applyAlignment="1">
      <alignment horizontal="right" wrapText="1"/>
    </xf>
    <xf numFmtId="165" fontId="5" fillId="0" borderId="17" xfId="4" applyNumberFormat="1" applyFont="1" applyFill="1" applyBorder="1" applyAlignment="1">
      <alignment horizontal="right" wrapText="1"/>
    </xf>
    <xf numFmtId="0" fontId="6" fillId="0" borderId="8" xfId="4" applyFont="1" applyFill="1" applyBorder="1" applyAlignment="1">
      <alignment horizontal="right" wrapText="1"/>
    </xf>
    <xf numFmtId="0" fontId="6" fillId="0" borderId="17" xfId="4" applyFont="1" applyFill="1" applyBorder="1" applyAlignment="1">
      <alignment horizontal="right" wrapText="1"/>
    </xf>
    <xf numFmtId="3" fontId="5" fillId="0" borderId="34" xfId="4" applyNumberFormat="1" applyFont="1" applyFill="1" applyBorder="1" applyAlignment="1">
      <alignment horizontal="right" wrapText="1"/>
    </xf>
    <xf numFmtId="3" fontId="5" fillId="0" borderId="10" xfId="4" applyNumberFormat="1" applyFont="1" applyFill="1" applyBorder="1" applyAlignment="1">
      <alignment horizontal="right" wrapText="1"/>
    </xf>
    <xf numFmtId="165" fontId="5" fillId="0" borderId="12" xfId="4" applyNumberFormat="1" applyFont="1" applyFill="1" applyBorder="1" applyAlignment="1">
      <alignment horizontal="right" wrapText="1"/>
    </xf>
    <xf numFmtId="3" fontId="5" fillId="0" borderId="34" xfId="4" applyNumberFormat="1" applyFont="1" applyFill="1" applyBorder="1" applyAlignment="1">
      <alignment horizontal="right"/>
    </xf>
    <xf numFmtId="3" fontId="5" fillId="0" borderId="10" xfId="4" applyNumberFormat="1" applyFont="1" applyFill="1" applyBorder="1" applyAlignment="1">
      <alignment horizontal="right"/>
    </xf>
    <xf numFmtId="165" fontId="5" fillId="0" borderId="12" xfId="4" applyNumberFormat="1" applyFont="1" applyFill="1" applyBorder="1" applyAlignment="1">
      <alignment horizontal="right"/>
    </xf>
    <xf numFmtId="165" fontId="5" fillId="0" borderId="23" xfId="4" applyNumberFormat="1" applyFont="1" applyFill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165" fontId="5" fillId="4" borderId="56" xfId="28" applyNumberFormat="1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right"/>
    </xf>
    <xf numFmtId="1" fontId="5" fillId="0" borderId="54" xfId="0" applyNumberFormat="1" applyFont="1" applyFill="1" applyBorder="1" applyAlignment="1">
      <alignment horizontal="right"/>
    </xf>
    <xf numFmtId="165" fontId="5" fillId="4" borderId="56" xfId="0" applyNumberFormat="1" applyFont="1" applyFill="1" applyBorder="1" applyAlignment="1">
      <alignment horizontal="right"/>
    </xf>
    <xf numFmtId="165" fontId="5" fillId="0" borderId="56" xfId="0" applyNumberFormat="1" applyFont="1" applyBorder="1" applyAlignment="1">
      <alignment horizontal="right"/>
    </xf>
    <xf numFmtId="165" fontId="5" fillId="0" borderId="56" xfId="0" applyNumberFormat="1" applyFont="1" applyFill="1" applyBorder="1" applyAlignment="1">
      <alignment horizontal="right"/>
    </xf>
    <xf numFmtId="165" fontId="9" fillId="0" borderId="56" xfId="28" applyNumberFormat="1" applyFont="1" applyFill="1" applyBorder="1" applyAlignment="1">
      <alignment horizontal="right"/>
    </xf>
    <xf numFmtId="0" fontId="5" fillId="0" borderId="47" xfId="4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 wrapText="1"/>
    </xf>
    <xf numFmtId="165" fontId="5" fillId="0" borderId="57" xfId="4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top"/>
    </xf>
    <xf numFmtId="3" fontId="5" fillId="0" borderId="60" xfId="0" applyNumberFormat="1" applyFont="1" applyFill="1" applyBorder="1" applyAlignment="1">
      <alignment horizontal="right" wrapText="1"/>
    </xf>
    <xf numFmtId="165" fontId="5" fillId="0" borderId="36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3" fontId="5" fillId="0" borderId="23" xfId="0" applyNumberFormat="1" applyFont="1" applyFill="1" applyBorder="1" applyAlignment="1">
      <alignment horizontal="right" wrapText="1"/>
    </xf>
    <xf numFmtId="164" fontId="5" fillId="0" borderId="34" xfId="0" applyNumberFormat="1" applyFont="1" applyFill="1" applyBorder="1" applyAlignment="1">
      <alignment horizontal="right" wrapText="1"/>
    </xf>
    <xf numFmtId="0" fontId="5" fillId="0" borderId="16" xfId="4" applyFont="1" applyFill="1" applyBorder="1" applyAlignment="1">
      <alignment horizontal="left" vertical="top" wrapText="1"/>
    </xf>
    <xf numFmtId="165" fontId="5" fillId="0" borderId="27" xfId="0" applyNumberFormat="1" applyFont="1" applyFill="1" applyBorder="1" applyAlignment="1">
      <alignment horizontal="right" wrapText="1"/>
    </xf>
    <xf numFmtId="0" fontId="5" fillId="0" borderId="34" xfId="0" applyFont="1" applyFill="1" applyBorder="1" applyAlignment="1">
      <alignment horizontal="left" vertical="top"/>
    </xf>
    <xf numFmtId="0" fontId="5" fillId="0" borderId="53" xfId="0" applyFont="1" applyFill="1" applyBorder="1" applyAlignment="1">
      <alignment horizontal="left" vertical="top"/>
    </xf>
    <xf numFmtId="165" fontId="5" fillId="0" borderId="26" xfId="4" applyNumberFormat="1" applyFont="1" applyFill="1" applyBorder="1" applyAlignment="1">
      <alignment horizontal="right" vertical="center" wrapText="1"/>
    </xf>
    <xf numFmtId="165" fontId="5" fillId="0" borderId="8" xfId="4" applyNumberFormat="1" applyFont="1" applyFill="1" applyBorder="1" applyAlignment="1">
      <alignment horizontal="right" vertical="center" wrapText="1"/>
    </xf>
    <xf numFmtId="165" fontId="5" fillId="0" borderId="16" xfId="4" applyNumberFormat="1" applyFont="1" applyFill="1" applyBorder="1" applyAlignment="1">
      <alignment horizontal="right" vertical="center" wrapText="1"/>
    </xf>
    <xf numFmtId="0" fontId="6" fillId="0" borderId="8" xfId="4" applyFont="1" applyFill="1" applyBorder="1" applyAlignment="1">
      <alignment horizontal="right" vertical="center"/>
    </xf>
    <xf numFmtId="0" fontId="6" fillId="0" borderId="17" xfId="4" applyFont="1" applyFill="1" applyBorder="1" applyAlignment="1">
      <alignment horizontal="right" vertical="center"/>
    </xf>
    <xf numFmtId="165" fontId="5" fillId="0" borderId="2" xfId="4" applyNumberFormat="1" applyFont="1" applyFill="1" applyBorder="1" applyAlignment="1">
      <alignment horizontal="right" vertical="center" wrapText="1"/>
    </xf>
    <xf numFmtId="0" fontId="6" fillId="0" borderId="2" xfId="4" applyFont="1" applyFill="1" applyBorder="1" applyAlignment="1">
      <alignment horizontal="right" vertical="center"/>
    </xf>
    <xf numFmtId="165" fontId="5" fillId="0" borderId="6" xfId="4" applyNumberFormat="1" applyFont="1" applyFill="1" applyBorder="1" applyAlignment="1">
      <alignment horizontal="right" vertical="center" wrapText="1"/>
    </xf>
    <xf numFmtId="0" fontId="6" fillId="0" borderId="7" xfId="4" applyFont="1" applyFill="1" applyBorder="1" applyAlignment="1">
      <alignment horizontal="right" vertical="center"/>
    </xf>
    <xf numFmtId="165" fontId="5" fillId="0" borderId="7" xfId="4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wrapText="1"/>
    </xf>
    <xf numFmtId="3" fontId="5" fillId="0" borderId="43" xfId="0" applyNumberFormat="1" applyFont="1" applyFill="1" applyBorder="1" applyAlignment="1">
      <alignment horizontal="right" wrapText="1"/>
    </xf>
    <xf numFmtId="3" fontId="9" fillId="0" borderId="30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horizontal="right" wrapText="1"/>
    </xf>
    <xf numFmtId="165" fontId="9" fillId="0" borderId="27" xfId="0" applyNumberFormat="1" applyFont="1" applyFill="1" applyBorder="1" applyAlignment="1">
      <alignment horizontal="right" wrapText="1"/>
    </xf>
    <xf numFmtId="3" fontId="9" fillId="0" borderId="13" xfId="2" applyNumberFormat="1" applyFont="1" applyFill="1" applyBorder="1" applyAlignment="1">
      <alignment horizontal="right" wrapText="1"/>
    </xf>
    <xf numFmtId="165" fontId="9" fillId="0" borderId="14" xfId="2" applyNumberFormat="1" applyFont="1" applyFill="1" applyBorder="1" applyAlignment="1">
      <alignment horizontal="right" wrapText="1"/>
    </xf>
    <xf numFmtId="3" fontId="9" fillId="0" borderId="15" xfId="2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166" fontId="5" fillId="0" borderId="33" xfId="4" applyNumberFormat="1" applyFont="1" applyFill="1" applyBorder="1" applyAlignment="1">
      <alignment horizontal="right" vertical="center" wrapText="1"/>
    </xf>
    <xf numFmtId="166" fontId="6" fillId="0" borderId="33" xfId="4" applyNumberFormat="1" applyFont="1" applyFill="1" applyBorder="1" applyAlignment="1">
      <alignment horizontal="right" vertical="center"/>
    </xf>
    <xf numFmtId="166" fontId="5" fillId="0" borderId="33" xfId="0" applyNumberFormat="1" applyFont="1" applyFill="1" applyBorder="1" applyAlignment="1">
      <alignment horizontal="right" wrapText="1"/>
    </xf>
    <xf numFmtId="0" fontId="5" fillId="0" borderId="30" xfId="4" applyFont="1" applyFill="1" applyBorder="1" applyAlignment="1">
      <alignment horizontal="left" vertical="top"/>
    </xf>
    <xf numFmtId="3" fontId="5" fillId="0" borderId="64" xfId="0" applyNumberFormat="1" applyFont="1" applyFill="1" applyBorder="1" applyAlignment="1">
      <alignment horizontal="right" wrapText="1"/>
    </xf>
    <xf numFmtId="164" fontId="5" fillId="0" borderId="63" xfId="0" applyNumberFormat="1" applyFont="1" applyFill="1" applyBorder="1" applyAlignment="1">
      <alignment horizontal="right" wrapText="1"/>
    </xf>
    <xf numFmtId="165" fontId="5" fillId="0" borderId="41" xfId="0" applyNumberFormat="1" applyFont="1" applyFill="1" applyBorder="1" applyAlignment="1">
      <alignment horizontal="right" wrapText="1"/>
    </xf>
    <xf numFmtId="0" fontId="6" fillId="0" borderId="33" xfId="4" applyFont="1" applyFill="1" applyBorder="1" applyAlignment="1">
      <alignment horizontal="right" vertical="center"/>
    </xf>
    <xf numFmtId="165" fontId="5" fillId="0" borderId="33" xfId="0" applyNumberFormat="1" applyFont="1" applyFill="1" applyBorder="1" applyAlignment="1">
      <alignment horizontal="right" wrapText="1"/>
    </xf>
    <xf numFmtId="165" fontId="5" fillId="0" borderId="64" xfId="0" applyNumberFormat="1" applyFont="1" applyFill="1" applyBorder="1" applyAlignment="1">
      <alignment horizontal="right" wrapText="1"/>
    </xf>
    <xf numFmtId="0" fontId="6" fillId="0" borderId="45" xfId="4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wrapText="1"/>
    </xf>
    <xf numFmtId="165" fontId="5" fillId="0" borderId="32" xfId="0" applyNumberFormat="1" applyFont="1" applyFill="1" applyBorder="1" applyAlignment="1">
      <alignment horizontal="right" wrapText="1"/>
    </xf>
    <xf numFmtId="164" fontId="5" fillId="0" borderId="39" xfId="0" applyNumberFormat="1" applyFont="1" applyFill="1" applyBorder="1" applyAlignment="1">
      <alignment horizontal="right" wrapText="1"/>
    </xf>
    <xf numFmtId="165" fontId="9" fillId="0" borderId="18" xfId="0" applyNumberFormat="1" applyFont="1" applyFill="1" applyBorder="1" applyAlignment="1">
      <alignment horizontal="right" wrapText="1"/>
    </xf>
    <xf numFmtId="165" fontId="9" fillId="0" borderId="20" xfId="2" applyNumberFormat="1" applyFont="1" applyFill="1" applyBorder="1" applyAlignment="1">
      <alignment horizontal="right" wrapText="1"/>
    </xf>
    <xf numFmtId="0" fontId="5" fillId="0" borderId="66" xfId="4" applyFont="1" applyFill="1" applyBorder="1" applyAlignment="1">
      <alignment horizontal="left" vertical="top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3" fontId="0" fillId="0" borderId="0" xfId="0" applyNumberFormat="1" applyFill="1"/>
    <xf numFmtId="165" fontId="9" fillId="0" borderId="27" xfId="28" applyNumberFormat="1" applyFont="1" applyFill="1" applyBorder="1"/>
    <xf numFmtId="0" fontId="5" fillId="0" borderId="16" xfId="4" applyFont="1" applyFill="1" applyBorder="1" applyAlignment="1">
      <alignment horizontal="left" vertical="top"/>
    </xf>
    <xf numFmtId="0" fontId="5" fillId="0" borderId="67" xfId="0" applyFont="1" applyFill="1" applyBorder="1" applyAlignment="1">
      <alignment horizontal="left" vertical="top" wrapText="1"/>
    </xf>
    <xf numFmtId="38" fontId="7" fillId="3" borderId="2" xfId="4" applyNumberFormat="1" applyFont="1" applyFill="1" applyBorder="1" applyAlignment="1">
      <alignment horizontal="center" wrapText="1"/>
    </xf>
    <xf numFmtId="38" fontId="7" fillId="3" borderId="1" xfId="4" applyNumberFormat="1" applyFont="1" applyFill="1" applyBorder="1" applyAlignment="1">
      <alignment horizontal="center" wrapText="1"/>
    </xf>
    <xf numFmtId="38" fontId="7" fillId="3" borderId="19" xfId="4" applyNumberFormat="1" applyFont="1" applyFill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38" fontId="7" fillId="3" borderId="4" xfId="4" applyNumberFormat="1" applyFont="1" applyFill="1" applyBorder="1" applyAlignment="1">
      <alignment horizontal="center" wrapText="1"/>
    </xf>
    <xf numFmtId="38" fontId="7" fillId="3" borderId="6" xfId="4" applyNumberFormat="1" applyFont="1" applyFill="1" applyBorder="1" applyAlignment="1">
      <alignment horizontal="center" wrapText="1"/>
    </xf>
    <xf numFmtId="38" fontId="7" fillId="3" borderId="7" xfId="4" applyNumberFormat="1" applyFont="1" applyFill="1" applyBorder="1" applyAlignment="1">
      <alignment horizontal="center" wrapText="1"/>
    </xf>
    <xf numFmtId="0" fontId="11" fillId="2" borderId="3" xfId="4" applyFont="1" applyFill="1" applyBorder="1" applyAlignment="1"/>
    <xf numFmtId="0" fontId="16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/>
    <xf numFmtId="3" fontId="5" fillId="0" borderId="26" xfId="0" applyNumberFormat="1" applyFont="1" applyFill="1" applyBorder="1" applyAlignment="1">
      <alignment horizontal="right" wrapText="1"/>
    </xf>
    <xf numFmtId="3" fontId="5" fillId="0" borderId="68" xfId="0" applyNumberFormat="1" applyFont="1" applyFill="1" applyBorder="1" applyAlignment="1">
      <alignment horizontal="right" wrapText="1"/>
    </xf>
    <xf numFmtId="165" fontId="5" fillId="0" borderId="4" xfId="4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wrapText="1"/>
    </xf>
    <xf numFmtId="3" fontId="9" fillId="0" borderId="68" xfId="0" applyNumberFormat="1" applyFont="1" applyFill="1" applyBorder="1" applyAlignment="1">
      <alignment horizontal="right" wrapText="1"/>
    </xf>
    <xf numFmtId="3" fontId="9" fillId="0" borderId="23" xfId="2" applyNumberFormat="1" applyFont="1" applyFill="1" applyBorder="1" applyAlignment="1">
      <alignment horizontal="right" wrapText="1"/>
    </xf>
    <xf numFmtId="0" fontId="5" fillId="0" borderId="0" xfId="0" applyFont="1" applyFill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5" fontId="17" fillId="0" borderId="2" xfId="0" applyNumberFormat="1" applyFont="1" applyFill="1" applyBorder="1" applyAlignment="1"/>
    <xf numFmtId="0" fontId="20" fillId="5" borderId="8" xfId="0" applyFont="1" applyFill="1" applyBorder="1" applyAlignment="1">
      <alignment horizontal="center" vertical="center" wrapText="1"/>
    </xf>
    <xf numFmtId="5" fontId="21" fillId="0" borderId="2" xfId="0" applyNumberFormat="1" applyFont="1" applyFill="1" applyBorder="1" applyAlignment="1"/>
    <xf numFmtId="0" fontId="17" fillId="0" borderId="4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center" wrapText="1"/>
    </xf>
    <xf numFmtId="5" fontId="17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5" fontId="20" fillId="0" borderId="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0" fillId="5" borderId="1" xfId="0" applyFont="1" applyFill="1" applyBorder="1" applyAlignment="1">
      <alignment horizontal="center"/>
    </xf>
    <xf numFmtId="5" fontId="17" fillId="0" borderId="2" xfId="0" applyNumberFormat="1" applyFont="1" applyFill="1" applyBorder="1" applyAlignment="1">
      <alignment horizontal="right" vertical="center"/>
    </xf>
    <xf numFmtId="5" fontId="17" fillId="0" borderId="0" xfId="0" applyNumberFormat="1" applyFont="1"/>
    <xf numFmtId="0" fontId="20" fillId="5" borderId="69" xfId="0" applyFont="1" applyFill="1" applyBorder="1" applyAlignment="1">
      <alignment horizontal="center" vertical="center" wrapText="1"/>
    </xf>
    <xf numFmtId="5" fontId="21" fillId="0" borderId="2" xfId="0" applyNumberFormat="1" applyFont="1" applyFill="1" applyBorder="1" applyAlignment="1">
      <alignment horizontal="right" vertical="center"/>
    </xf>
    <xf numFmtId="5" fontId="20" fillId="0" borderId="2" xfId="0" applyNumberFormat="1" applyFont="1" applyFill="1" applyBorder="1" applyAlignment="1">
      <alignment horizontal="right" vertical="center"/>
    </xf>
    <xf numFmtId="0" fontId="12" fillId="2" borderId="11" xfId="4" applyFont="1" applyFill="1" applyBorder="1" applyAlignment="1"/>
    <xf numFmtId="0" fontId="0" fillId="0" borderId="46" xfId="0" applyFill="1" applyBorder="1"/>
    <xf numFmtId="0" fontId="8" fillId="0" borderId="46" xfId="0" applyFont="1" applyFill="1" applyBorder="1"/>
    <xf numFmtId="165" fontId="5" fillId="0" borderId="1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65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 wrapText="1"/>
    </xf>
    <xf numFmtId="38" fontId="7" fillId="3" borderId="34" xfId="4" applyNumberFormat="1" applyFont="1" applyFill="1" applyBorder="1" applyAlignment="1">
      <alignment horizontal="center" wrapText="1"/>
    </xf>
    <xf numFmtId="38" fontId="7" fillId="3" borderId="10" xfId="4" applyNumberFormat="1" applyFont="1" applyFill="1" applyBorder="1" applyAlignment="1">
      <alignment horizontal="center" wrapText="1"/>
    </xf>
    <xf numFmtId="38" fontId="7" fillId="3" borderId="12" xfId="4" applyNumberFormat="1" applyFont="1" applyFill="1" applyBorder="1" applyAlignment="1">
      <alignment horizontal="center" wrapText="1"/>
    </xf>
    <xf numFmtId="0" fontId="5" fillId="0" borderId="64" xfId="4" applyFont="1" applyFill="1" applyBorder="1" applyAlignment="1">
      <alignment horizontal="left" vertical="top" wrapText="1"/>
    </xf>
    <xf numFmtId="10" fontId="5" fillId="0" borderId="39" xfId="4" applyNumberFormat="1" applyFont="1" applyFill="1" applyBorder="1" applyAlignment="1">
      <alignment horizontal="right" wrapText="1"/>
    </xf>
    <xf numFmtId="10" fontId="5" fillId="0" borderId="12" xfId="4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left" vertical="top" wrapText="1"/>
    </xf>
    <xf numFmtId="38" fontId="11" fillId="2" borderId="11" xfId="0" applyNumberFormat="1" applyFont="1" applyFill="1" applyBorder="1" applyAlignment="1">
      <alignment horizontal="left" vertical="top"/>
    </xf>
    <xf numFmtId="38" fontId="11" fillId="2" borderId="3" xfId="0" applyNumberFormat="1" applyFont="1" applyFill="1" applyBorder="1" applyAlignment="1">
      <alignment horizontal="left" vertical="top"/>
    </xf>
    <xf numFmtId="0" fontId="11" fillId="2" borderId="3" xfId="4" applyFont="1" applyFill="1" applyBorder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6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</cellXfs>
  <cellStyles count="30">
    <cellStyle name="Comma" xfId="29" builtinId="3"/>
    <cellStyle name="Comma 2" xfId="6"/>
    <cellStyle name="Comma 2 2" xfId="14"/>
    <cellStyle name="Comma 2 2 2" xfId="25"/>
    <cellStyle name="Comma 2 3" xfId="19"/>
    <cellStyle name="Normal" xfId="0" builtinId="0"/>
    <cellStyle name="Normal 2" xfId="2"/>
    <cellStyle name="Normal 2 2" xfId="4"/>
    <cellStyle name="Normal 2 3" xfId="11"/>
    <cellStyle name="Normal 3" xfId="1"/>
    <cellStyle name="Normal 3 2" xfId="3"/>
    <cellStyle name="Normal 3 2 2" xfId="12"/>
    <cellStyle name="Normal 3 2 2 2" xfId="23"/>
    <cellStyle name="Normal 3 2 3" xfId="17"/>
    <cellStyle name="Normal 3 3" xfId="10"/>
    <cellStyle name="Normal 3 3 2" xfId="22"/>
    <cellStyle name="Normal 3 4" xfId="8"/>
    <cellStyle name="Normal 3 4 2" xfId="21"/>
    <cellStyle name="Normal 3 5" xfId="16"/>
    <cellStyle name="Normal 4" xfId="5"/>
    <cellStyle name="Normal 4 2" xfId="13"/>
    <cellStyle name="Normal 4 2 2" xfId="24"/>
    <cellStyle name="Normal 4 3" xfId="18"/>
    <cellStyle name="Normal 5" xfId="9"/>
    <cellStyle name="Normal 7" xfId="27"/>
    <cellStyle name="Percent" xfId="28" builtinId="5"/>
    <cellStyle name="Percent 2" xfId="7"/>
    <cellStyle name="Percent 2 2" xfId="15"/>
    <cellStyle name="Percent 2 2 2" xfId="26"/>
    <cellStyle name="Percent 2 3" xfId="2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pane xSplit="2" ySplit="1" topLeftCell="C9" activePane="bottomRight" state="frozen"/>
      <selection pane="topRight" activeCell="C1" sqref="C1"/>
      <selection pane="bottomLeft" activeCell="A5" sqref="A5"/>
      <selection pane="bottomRight" activeCell="N53" sqref="N53"/>
    </sheetView>
  </sheetViews>
  <sheetFormatPr defaultColWidth="8.7109375" defaultRowHeight="12.75" x14ac:dyDescent="0.2"/>
  <cols>
    <col min="1" max="1" width="12.28515625" style="362" customWidth="1"/>
    <col min="2" max="2" width="52.42578125" style="361" customWidth="1"/>
    <col min="3" max="3" width="19.85546875" style="361" customWidth="1"/>
    <col min="4" max="6" width="11" style="361" customWidth="1"/>
    <col min="7" max="10" width="12" style="361" customWidth="1"/>
    <col min="11" max="16384" width="8.7109375" style="361"/>
  </cols>
  <sheetData>
    <row r="1" spans="1:15" ht="15" x14ac:dyDescent="0.2">
      <c r="A1" s="429" t="s">
        <v>63</v>
      </c>
      <c r="B1" s="430"/>
      <c r="C1" s="430"/>
      <c r="D1" s="430"/>
      <c r="E1" s="430"/>
      <c r="F1" s="430"/>
      <c r="G1" s="430"/>
      <c r="H1" s="430"/>
      <c r="I1" s="430"/>
      <c r="J1" s="430"/>
      <c r="K1" s="360"/>
      <c r="L1" s="360"/>
      <c r="M1" s="360"/>
      <c r="N1" s="360"/>
      <c r="O1" s="360"/>
    </row>
    <row r="2" spans="1:15" x14ac:dyDescent="0.2">
      <c r="A2" s="371" t="s">
        <v>11</v>
      </c>
      <c r="B2" s="372" t="s">
        <v>70</v>
      </c>
      <c r="C2" s="372" t="s">
        <v>23</v>
      </c>
      <c r="D2" s="373" t="s">
        <v>21</v>
      </c>
      <c r="E2" s="373" t="s">
        <v>22</v>
      </c>
      <c r="F2" s="373" t="s">
        <v>18</v>
      </c>
      <c r="G2" s="373" t="s">
        <v>20</v>
      </c>
      <c r="H2" s="373" t="s">
        <v>72</v>
      </c>
      <c r="I2" s="373" t="s">
        <v>53</v>
      </c>
      <c r="J2" s="373" t="s">
        <v>54</v>
      </c>
      <c r="K2" s="360"/>
      <c r="L2" s="360"/>
      <c r="M2" s="360"/>
      <c r="N2" s="360"/>
      <c r="O2" s="360"/>
    </row>
    <row r="3" spans="1:15" ht="12.75" customHeight="1" x14ac:dyDescent="0.2">
      <c r="A3" s="34" t="s">
        <v>0</v>
      </c>
      <c r="B3" s="59" t="s">
        <v>62</v>
      </c>
      <c r="C3" s="59" t="s">
        <v>43</v>
      </c>
      <c r="D3" s="92">
        <f>'Section A Appendix'!F3</f>
        <v>3.72769370913917</v>
      </c>
      <c r="E3" s="92">
        <f>'Section A Appendix'!I3</f>
        <v>3.6133227891706698</v>
      </c>
      <c r="F3" s="92">
        <f>'Section A Appendix'!L3</f>
        <v>3.5683561748242898</v>
      </c>
      <c r="G3" s="92">
        <f>'Section A Appendix'!O3</f>
        <v>3.6393191151361002</v>
      </c>
      <c r="H3" s="92">
        <f>'Section A Appendix'!R3</f>
        <v>3.6805268210262501</v>
      </c>
      <c r="I3" s="92">
        <f>'Section A Appendix'!U3</f>
        <v>3.6866544191809099</v>
      </c>
      <c r="J3" s="92">
        <f>'Section A Appendix'!X3</f>
        <v>5.4834798551820603</v>
      </c>
      <c r="K3" s="360"/>
      <c r="L3" s="360"/>
      <c r="M3" s="360"/>
      <c r="N3" s="360"/>
      <c r="O3" s="360"/>
    </row>
    <row r="4" spans="1:15" ht="12.75" customHeight="1" x14ac:dyDescent="0.2">
      <c r="A4" s="34" t="s">
        <v>0</v>
      </c>
      <c r="B4" s="59" t="s">
        <v>62</v>
      </c>
      <c r="C4" s="59" t="s">
        <v>44</v>
      </c>
      <c r="D4" s="93">
        <f>'Section A Appendix'!F4</f>
        <v>3.7238573446011101</v>
      </c>
      <c r="E4" s="94">
        <f>'Section A Appendix'!I4</f>
        <v>3.6188227433644098</v>
      </c>
      <c r="F4" s="94">
        <f>'Section A Appendix'!L4</f>
        <v>3.5618710998077998</v>
      </c>
      <c r="G4" s="74">
        <f>'Section A Appendix'!O4</f>
        <v>3.6044105371307</v>
      </c>
      <c r="H4" s="92">
        <f>'Section A Appendix'!R4</f>
        <v>3.6420964735936501</v>
      </c>
      <c r="I4" s="92">
        <f>'Section A Appendix'!U4</f>
        <v>3.6592747853866499</v>
      </c>
      <c r="J4" s="92">
        <f>'Section A Appendix'!X4</f>
        <v>5.46865290033913</v>
      </c>
    </row>
    <row r="5" spans="1:15" ht="12.75" customHeight="1" x14ac:dyDescent="0.2">
      <c r="A5" s="34" t="s">
        <v>0</v>
      </c>
      <c r="B5" s="59" t="s">
        <v>62</v>
      </c>
      <c r="C5" s="59" t="s">
        <v>108</v>
      </c>
      <c r="D5" s="93">
        <f>'Section A Appendix'!F5</f>
        <v>3.7802005149838398</v>
      </c>
      <c r="E5" s="94">
        <f>'Section A Appendix'!I5</f>
        <v>3.5651060950073798</v>
      </c>
      <c r="F5" s="94">
        <f>'Section A Appendix'!L5</f>
        <v>3.7174307433748499</v>
      </c>
      <c r="G5" s="74">
        <f>'Section A Appendix'!O5</f>
        <v>4.9170140753298623</v>
      </c>
      <c r="H5" s="92">
        <f>'Section A Appendix'!R5</f>
        <v>4.8272987702258545</v>
      </c>
      <c r="I5" s="92">
        <f>'Section A Appendix'!U5</f>
        <v>4.873392282958199</v>
      </c>
      <c r="J5" s="92">
        <f>'Section A Appendix'!X5</f>
        <v>5.6402573367409881</v>
      </c>
    </row>
    <row r="6" spans="1:15" ht="12.75" customHeight="1" x14ac:dyDescent="0.2">
      <c r="A6" s="34" t="s">
        <v>0</v>
      </c>
      <c r="B6" s="59" t="s">
        <v>62</v>
      </c>
      <c r="C6" s="59" t="s">
        <v>94</v>
      </c>
      <c r="D6" s="74" t="str">
        <f>'Section A Appendix'!F6</f>
        <v>n/a</v>
      </c>
      <c r="E6" s="74" t="str">
        <f>'Section A Appendix'!I6</f>
        <v>n/a</v>
      </c>
      <c r="F6" s="74" t="str">
        <f>'Section A Appendix'!L6</f>
        <v>n/a</v>
      </c>
      <c r="G6" s="74">
        <f>'Section A Appendix'!O6</f>
        <v>7.3125233179952698</v>
      </c>
      <c r="H6" s="74">
        <f>'Section A Appendix'!R6</f>
        <v>6.0777957860615901</v>
      </c>
      <c r="I6" s="74">
        <f>'Section A Appendix'!U6</f>
        <v>7.4131643450708404</v>
      </c>
      <c r="J6" s="74">
        <f>'Section A Appendix'!X6</f>
        <v>4.02252614641995</v>
      </c>
    </row>
    <row r="7" spans="1:15" ht="12.75" customHeight="1" thickBot="1" x14ac:dyDescent="0.25">
      <c r="A7" s="64" t="s">
        <v>0</v>
      </c>
      <c r="B7" s="319" t="s">
        <v>62</v>
      </c>
      <c r="C7" s="38" t="s">
        <v>49</v>
      </c>
      <c r="D7" s="342" t="str">
        <f>'Section A Appendix'!F7</f>
        <v>n/a</v>
      </c>
      <c r="E7" s="343" t="str">
        <f>'Section A Appendix'!I7</f>
        <v>n/a</v>
      </c>
      <c r="F7" s="343" t="str">
        <f>'Section A Appendix'!L7</f>
        <v>n/a</v>
      </c>
      <c r="G7" s="344">
        <f>'Section A Appendix'!O7</f>
        <v>4.1498733531932501</v>
      </c>
      <c r="H7" s="344">
        <f>'Section A Appendix'!R7</f>
        <v>4.2927181943471702</v>
      </c>
      <c r="I7" s="344">
        <f>'Section A Appendix'!U7</f>
        <v>3.8850761893683798</v>
      </c>
      <c r="J7" s="344">
        <f>'Section A Appendix'!X7</f>
        <v>6.0941203024489301</v>
      </c>
    </row>
    <row r="8" spans="1:15" ht="12.75" customHeight="1" x14ac:dyDescent="0.2">
      <c r="A8" s="345" t="s">
        <v>64</v>
      </c>
      <c r="B8" s="68" t="s">
        <v>1</v>
      </c>
      <c r="C8" s="41" t="s">
        <v>43</v>
      </c>
      <c r="D8" s="25">
        <f>'Section A Appendix'!F8</f>
        <v>5.0999999999999997E-2</v>
      </c>
      <c r="E8" s="25">
        <f>'Section A Appendix'!I8</f>
        <v>4.5999999999999999E-2</v>
      </c>
      <c r="F8" s="25">
        <f>'Section A Appendix'!L8</f>
        <v>5.7000000000000002E-2</v>
      </c>
      <c r="G8" s="25">
        <f>'Section A Appendix'!O8</f>
        <v>6.3E-2</v>
      </c>
      <c r="H8" s="25">
        <f>'Section A Appendix'!R8</f>
        <v>3.7999999999999999E-2</v>
      </c>
      <c r="I8" s="25">
        <f>'Section A Appendix'!U8</f>
        <v>5.9957173447537475E-2</v>
      </c>
      <c r="J8" s="25">
        <f>'Section A Appendix'!X8</f>
        <v>6.5103056147832267E-2</v>
      </c>
    </row>
    <row r="9" spans="1:15" ht="12.75" customHeight="1" x14ac:dyDescent="0.2">
      <c r="A9" s="227" t="s">
        <v>64</v>
      </c>
      <c r="B9" s="59" t="s">
        <v>1</v>
      </c>
      <c r="C9" s="35" t="s">
        <v>44</v>
      </c>
      <c r="D9" s="22">
        <f>'Section A Appendix'!F9</f>
        <v>5.0481333646395871E-2</v>
      </c>
      <c r="E9" s="22">
        <f>'Section A Appendix'!I9</f>
        <v>4.5161960132890366E-2</v>
      </c>
      <c r="F9" s="22">
        <f>'Section A Appendix'!L9</f>
        <v>5.6846576711644177E-2</v>
      </c>
      <c r="G9" s="22">
        <f>'Section A Appendix'!O9</f>
        <v>6.0999999999999999E-2</v>
      </c>
      <c r="H9" s="22">
        <f>'Section A Appendix'!R9</f>
        <v>3.7999999999999999E-2</v>
      </c>
      <c r="I9" s="22">
        <f>'Section A Appendix'!U9</f>
        <v>6.0923731388635674E-2</v>
      </c>
      <c r="J9" s="22">
        <f>'Section A Appendix'!X9</f>
        <v>6.5519323671497598E-2</v>
      </c>
    </row>
    <row r="10" spans="1:15" ht="12.75" customHeight="1" thickBot="1" x14ac:dyDescent="0.25">
      <c r="A10" s="228" t="s">
        <v>64</v>
      </c>
      <c r="B10" s="60" t="s">
        <v>1</v>
      </c>
      <c r="C10" s="38" t="s">
        <v>108</v>
      </c>
      <c r="D10" s="72">
        <f>'Section A Appendix'!F10</f>
        <v>6.2E-2</v>
      </c>
      <c r="E10" s="72">
        <f>'Section A Appendix'!I10</f>
        <v>5.2999999999999999E-2</v>
      </c>
      <c r="F10" s="72">
        <f>'Section A Appendix'!L10</f>
        <v>6.5000000000000002E-2</v>
      </c>
      <c r="G10" s="72">
        <f>'Section A Appendix'!O10</f>
        <v>8.6999999999999994E-2</v>
      </c>
      <c r="H10" s="72">
        <f>'Section A Appendix'!R10</f>
        <v>3.5000000000000003E-2</v>
      </c>
      <c r="I10" s="72">
        <f>'Section A Appendix'!U10</f>
        <v>4.4917257683215132E-2</v>
      </c>
      <c r="J10" s="72">
        <f>'Section A Appendix'!X10</f>
        <v>5.8394160583941604E-2</v>
      </c>
    </row>
    <row r="11" spans="1:15" ht="12.75" customHeight="1" x14ac:dyDescent="0.2">
      <c r="A11" s="13" t="s">
        <v>3</v>
      </c>
      <c r="B11" s="14" t="s">
        <v>2</v>
      </c>
      <c r="C11" s="15" t="s">
        <v>43</v>
      </c>
      <c r="D11" s="25">
        <f>'Section A Appendix'!F11</f>
        <v>0.59626679071931155</v>
      </c>
      <c r="E11" s="25">
        <f>'Section A Appendix'!I11</f>
        <v>0.58599999999999997</v>
      </c>
      <c r="F11" s="69">
        <f>'Section A Appendix'!L11</f>
        <v>0.58199999999999996</v>
      </c>
      <c r="G11" s="69">
        <f>'Section A Appendix'!O11</f>
        <v>0.58399999999999996</v>
      </c>
      <c r="H11" s="69">
        <f>'Section A Appendix'!R11</f>
        <v>0.58880681818181824</v>
      </c>
      <c r="I11" s="69">
        <f>'Section A Appendix'!U11</f>
        <v>0.59199999999999997</v>
      </c>
      <c r="J11" s="69">
        <f>'Section A Appendix'!X11</f>
        <v>0.54531073446327682</v>
      </c>
    </row>
    <row r="12" spans="1:15" ht="12.75" customHeight="1" x14ac:dyDescent="0.2">
      <c r="A12" s="5" t="s">
        <v>3</v>
      </c>
      <c r="B12" s="11" t="s">
        <v>2</v>
      </c>
      <c r="C12" s="10" t="s">
        <v>44</v>
      </c>
      <c r="D12" s="69">
        <f>'Section A Appendix'!F12</f>
        <v>0.59673428995546762</v>
      </c>
      <c r="E12" s="69">
        <f>'Section A Appendix'!I12</f>
        <v>0.59131822534312162</v>
      </c>
      <c r="F12" s="69">
        <f>'Section A Appendix'!L12</f>
        <v>0.59119376278118607</v>
      </c>
      <c r="G12" s="69">
        <f>'Section A Appendix'!O12</f>
        <v>0.59299999999999997</v>
      </c>
      <c r="H12" s="69">
        <f>'Section A Appendix'!R12</f>
        <v>0.6</v>
      </c>
      <c r="I12" s="69">
        <f>'Section A Appendix'!U12</f>
        <v>0.56925303995367693</v>
      </c>
      <c r="J12" s="69">
        <f>'Section A Appendix'!X12</f>
        <v>0.71258609893550406</v>
      </c>
    </row>
    <row r="13" spans="1:15" ht="12.75" customHeight="1" x14ac:dyDescent="0.2">
      <c r="A13" s="5" t="s">
        <v>3</v>
      </c>
      <c r="B13" s="11" t="s">
        <v>2</v>
      </c>
      <c r="C13" s="35" t="s">
        <v>108</v>
      </c>
      <c r="D13" s="69">
        <f>'Section A Appendix'!F13</f>
        <v>0.58899999999999997</v>
      </c>
      <c r="E13" s="69">
        <f>'Section A Appendix'!I13</f>
        <v>0.505</v>
      </c>
      <c r="F13" s="69">
        <f>'Section A Appendix'!L13</f>
        <v>0.45300000000000001</v>
      </c>
      <c r="G13" s="69">
        <f>'Section A Appendix'!O13</f>
        <v>0.45808636748518206</v>
      </c>
      <c r="H13" s="69">
        <f>'Section A Appendix'!R13</f>
        <v>0.43975903614457829</v>
      </c>
      <c r="I13" s="69">
        <f>'Section A Appendix'!U13</f>
        <v>0.54914703493095041</v>
      </c>
      <c r="J13" s="69">
        <f>'Section A Appendix'!X13</f>
        <v>0.53937007874015752</v>
      </c>
    </row>
    <row r="14" spans="1:15" ht="12.75" customHeight="1" x14ac:dyDescent="0.2">
      <c r="A14" s="5" t="s">
        <v>3</v>
      </c>
      <c r="B14" s="11" t="s">
        <v>2</v>
      </c>
      <c r="C14" s="21" t="s">
        <v>46</v>
      </c>
      <c r="D14" s="69" t="str">
        <f>'Section A Appendix'!F14</f>
        <v>n/a</v>
      </c>
      <c r="E14" s="69" t="str">
        <f>'Section A Appendix'!I14</f>
        <v>n/a</v>
      </c>
      <c r="F14" s="22" t="str">
        <f>'Section A Appendix'!L14</f>
        <v>n/a</v>
      </c>
      <c r="G14" s="22">
        <f>'Section A Appendix'!O14</f>
        <v>0.437</v>
      </c>
      <c r="H14" s="69">
        <f>'Section A Appendix'!R14</f>
        <v>0.40799999999999997</v>
      </c>
      <c r="I14" s="69">
        <f>'Section A Appendix'!U14</f>
        <v>0.52901484480431804</v>
      </c>
      <c r="J14" s="69">
        <f>'Section A Appendix'!X14</f>
        <v>0.58015267175572505</v>
      </c>
    </row>
    <row r="15" spans="1:15" ht="12.75" customHeight="1" thickBot="1" x14ac:dyDescent="0.25">
      <c r="A15" s="16" t="s">
        <v>3</v>
      </c>
      <c r="B15" s="17" t="s">
        <v>2</v>
      </c>
      <c r="C15" s="18" t="s">
        <v>49</v>
      </c>
      <c r="D15" s="348" t="str">
        <f>'Section A Appendix'!F15</f>
        <v>n/a</v>
      </c>
      <c r="E15" s="348" t="str">
        <f>'Section A Appendix'!I15</f>
        <v>n/a</v>
      </c>
      <c r="F15" s="349" t="str">
        <f>'Section A Appendix'!L15</f>
        <v>n/a</v>
      </c>
      <c r="G15" s="350">
        <f>'Section A Appendix'!O15</f>
        <v>0.51400000000000001</v>
      </c>
      <c r="H15" s="350">
        <f>'Section A Appendix'!R15</f>
        <v>0.48599999999999999</v>
      </c>
      <c r="I15" s="350">
        <f>'Section A Appendix'!U15</f>
        <v>0.57959183673469405</v>
      </c>
      <c r="J15" s="350">
        <f>'Section A Appendix'!X15</f>
        <v>0.49593495934959297</v>
      </c>
    </row>
    <row r="16" spans="1:15" ht="12.75" customHeight="1" x14ac:dyDescent="0.2">
      <c r="A16" s="13" t="s">
        <v>4</v>
      </c>
      <c r="B16" s="14" t="s">
        <v>98</v>
      </c>
      <c r="C16" s="29" t="s">
        <v>43</v>
      </c>
      <c r="D16" s="25">
        <f>'Section A Appendix'!F16</f>
        <v>0.52941176470588236</v>
      </c>
      <c r="E16" s="25">
        <f>'Section A Appendix'!I16</f>
        <v>0.52365098310195368</v>
      </c>
      <c r="F16" s="25">
        <f>'Section A Appendix'!L16</f>
        <v>0.5204451345755694</v>
      </c>
      <c r="G16" s="25">
        <f>'Section A Appendix'!O16</f>
        <v>0.53631082062454616</v>
      </c>
      <c r="H16" s="25">
        <f>'Section A Appendix'!R16</f>
        <v>0.54690151559482714</v>
      </c>
      <c r="I16" s="25">
        <f>'Section A Appendix'!U16</f>
        <v>0.5458978772231784</v>
      </c>
      <c r="J16" s="25">
        <f>'Section A Appendix'!X16</f>
        <v>0.5525373762897452</v>
      </c>
    </row>
    <row r="17" spans="1:10" ht="12.75" customHeight="1" x14ac:dyDescent="0.2">
      <c r="A17" s="5" t="s">
        <v>4</v>
      </c>
      <c r="B17" s="14" t="s">
        <v>98</v>
      </c>
      <c r="C17" s="10" t="s">
        <v>44</v>
      </c>
      <c r="D17" s="22">
        <f>'Section A Appendix'!F17</f>
        <v>0.5296100462656973</v>
      </c>
      <c r="E17" s="22">
        <f>'Section A Appendix'!I17</f>
        <v>0.52639000805801772</v>
      </c>
      <c r="F17" s="22">
        <f>'Section A Appendix'!L17</f>
        <v>0.52416562802935884</v>
      </c>
      <c r="G17" s="22">
        <f>'Section A Appendix'!O17</f>
        <v>0.53924116424116419</v>
      </c>
      <c r="H17" s="22">
        <f>'Section A Appendix'!R17</f>
        <v>0.55212162751573302</v>
      </c>
      <c r="I17" s="22">
        <f>'Section A Appendix'!U17</f>
        <v>0.54740136221390445</v>
      </c>
      <c r="J17" s="22">
        <f>'Section A Appendix'!X17</f>
        <v>0.54960806270996643</v>
      </c>
    </row>
    <row r="18" spans="1:10" ht="12.75" customHeight="1" thickBot="1" x14ac:dyDescent="0.25">
      <c r="A18" s="5" t="s">
        <v>4</v>
      </c>
      <c r="B18" s="17" t="s">
        <v>98</v>
      </c>
      <c r="C18" s="38" t="s">
        <v>108</v>
      </c>
      <c r="D18" s="72">
        <f>'Section A Appendix'!F18</f>
        <v>0.52614379084967322</v>
      </c>
      <c r="E18" s="72">
        <f>'Section A Appendix'!I18</f>
        <v>0.48393378773125606</v>
      </c>
      <c r="F18" s="72">
        <f>'Section A Appendix'!L18</f>
        <v>0.46745562130177515</v>
      </c>
      <c r="G18" s="72">
        <f>'Section A Appendix'!O18</f>
        <v>0.49646643109540634</v>
      </c>
      <c r="H18" s="72">
        <f>'Section A Appendix'!R18</f>
        <v>0.46634615384615385</v>
      </c>
      <c r="I18" s="72">
        <f>'Section A Appendix'!U18</f>
        <v>0.52427184466019416</v>
      </c>
      <c r="J18" s="72">
        <f>'Section A Appendix'!X18</f>
        <v>0.59859154929577463</v>
      </c>
    </row>
    <row r="19" spans="1:10" ht="12.75" customHeight="1" x14ac:dyDescent="0.2">
      <c r="A19" s="13" t="s">
        <v>5</v>
      </c>
      <c r="B19" s="14" t="s">
        <v>99</v>
      </c>
      <c r="C19" s="15" t="s">
        <v>43</v>
      </c>
      <c r="D19" s="69">
        <f>'Section A Appendix'!F19</f>
        <v>0.36777168494516449</v>
      </c>
      <c r="E19" s="69">
        <f>'Section A Appendix'!I19</f>
        <v>0.3765311891450468</v>
      </c>
      <c r="F19" s="69">
        <f>'Section A Appendix'!L19</f>
        <v>0.37752329192546585</v>
      </c>
      <c r="G19" s="69">
        <f>'Section A Appendix'!O19</f>
        <v>0.3664972161704188</v>
      </c>
      <c r="H19" s="69">
        <f>'Section A Appendix'!R19</f>
        <v>0.35666218034993269</v>
      </c>
      <c r="I19" s="69">
        <f>'Section A Appendix'!U19</f>
        <v>0.36305220883534134</v>
      </c>
      <c r="J19" s="69">
        <f>'Section A Appendix'!X19</f>
        <v>0.36302379448304906</v>
      </c>
    </row>
    <row r="20" spans="1:10" ht="12.75" customHeight="1" x14ac:dyDescent="0.2">
      <c r="A20" s="13" t="s">
        <v>5</v>
      </c>
      <c r="B20" s="14" t="s">
        <v>99</v>
      </c>
      <c r="C20" s="10" t="s">
        <v>44</v>
      </c>
      <c r="D20" s="22">
        <f>'Section A Appendix'!F20</f>
        <v>0.36728354263053536</v>
      </c>
      <c r="E20" s="22">
        <f>'Section A Appendix'!I20</f>
        <v>0.37268331990330378</v>
      </c>
      <c r="F20" s="22">
        <f>'Section A Appendix'!L20</f>
        <v>0.37321700595485391</v>
      </c>
      <c r="G20" s="22">
        <f>'Section A Appendix'!O20</f>
        <v>0.36220114345114346</v>
      </c>
      <c r="H20" s="22">
        <f>'Section A Appendix'!R20</f>
        <v>0.35291918499594993</v>
      </c>
      <c r="I20" s="22">
        <f>'Section A Appendix'!U20</f>
        <v>0.36319568018653742</v>
      </c>
      <c r="J20" s="22">
        <f>'Section A Appendix'!X20</f>
        <v>0.36573348264277716</v>
      </c>
    </row>
    <row r="21" spans="1:10" ht="12.75" customHeight="1" thickBot="1" x14ac:dyDescent="0.25">
      <c r="A21" s="13" t="s">
        <v>5</v>
      </c>
      <c r="B21" s="14" t="s">
        <v>99</v>
      </c>
      <c r="C21" s="35" t="s">
        <v>108</v>
      </c>
      <c r="D21" s="72">
        <f>'Section A Appendix'!F21</f>
        <v>0.37581699346405228</v>
      </c>
      <c r="E21" s="72">
        <f>'Section A Appendix'!I21</f>
        <v>0.43232716650438169</v>
      </c>
      <c r="F21" s="72">
        <f>'Section A Appendix'!L21</f>
        <v>0.43885601577909272</v>
      </c>
      <c r="G21" s="22">
        <f>'Section A Appendix'!O21</f>
        <v>0.42491166077738518</v>
      </c>
      <c r="H21" s="22">
        <f>'Section A Appendix'!R21</f>
        <v>0.41442307692307695</v>
      </c>
      <c r="I21" s="22">
        <f>'Section A Appendix'!U21</f>
        <v>0.36098852603706971</v>
      </c>
      <c r="J21" s="22">
        <f>'Section A Appendix'!X21</f>
        <v>0.32042253521126762</v>
      </c>
    </row>
    <row r="22" spans="1:10" ht="12.75" customHeight="1" x14ac:dyDescent="0.2">
      <c r="A22" s="28" t="s">
        <v>6</v>
      </c>
      <c r="B22" s="2" t="s">
        <v>100</v>
      </c>
      <c r="C22" s="29" t="s">
        <v>43</v>
      </c>
      <c r="D22" s="69">
        <f>'Section A Appendix'!F22</f>
        <v>0.10256729810568295</v>
      </c>
      <c r="E22" s="69">
        <f>'Section A Appendix'!I22</f>
        <v>9.9817827752999563E-2</v>
      </c>
      <c r="F22" s="69">
        <f>'Section A Appendix'!L22</f>
        <v>0.1020315734989648</v>
      </c>
      <c r="G22" s="25">
        <f>'Section A Appendix'!O22</f>
        <v>9.7191963205035106E-2</v>
      </c>
      <c r="H22" s="25">
        <f>'Section A Appendix'!R22</f>
        <v>9.6436304055240216E-2</v>
      </c>
      <c r="I22" s="25">
        <f>'Section A Appendix'!U22</f>
        <v>9.1049913941480209E-2</v>
      </c>
      <c r="J22" s="25">
        <f>'Section A Appendix'!X22</f>
        <v>8.4438829227205733E-2</v>
      </c>
    </row>
    <row r="23" spans="1:10" ht="12.75" customHeight="1" x14ac:dyDescent="0.2">
      <c r="A23" s="5" t="s">
        <v>6</v>
      </c>
      <c r="B23" s="11" t="s">
        <v>100</v>
      </c>
      <c r="C23" s="10" t="s">
        <v>44</v>
      </c>
      <c r="D23" s="22">
        <f>'Section A Appendix'!F23</f>
        <v>0.10284203569068076</v>
      </c>
      <c r="E23" s="22">
        <f>'Section A Appendix'!I23</f>
        <v>0.10092667203867849</v>
      </c>
      <c r="F23" s="22">
        <f>'Section A Appendix'!L23</f>
        <v>0.10261736601578729</v>
      </c>
      <c r="G23" s="22">
        <f>'Section A Appendix'!O23</f>
        <v>9.8557692307692304E-2</v>
      </c>
      <c r="H23" s="22">
        <f>'Section A Appendix'!R23</f>
        <v>9.4959187488317026E-2</v>
      </c>
      <c r="I23" s="22">
        <f>'Section A Appendix'!U23</f>
        <v>8.94029575995582E-2</v>
      </c>
      <c r="J23" s="22">
        <f>'Section A Appendix'!X23</f>
        <v>8.4658454647256437E-2</v>
      </c>
    </row>
    <row r="24" spans="1:10" ht="12.75" customHeight="1" thickBot="1" x14ac:dyDescent="0.25">
      <c r="A24" s="16" t="s">
        <v>6</v>
      </c>
      <c r="B24" s="17" t="s">
        <v>100</v>
      </c>
      <c r="C24" s="38" t="s">
        <v>108</v>
      </c>
      <c r="D24" s="72">
        <f>'Section A Appendix'!F24</f>
        <v>9.8039215686274508E-2</v>
      </c>
      <c r="E24" s="72">
        <f>'Section A Appendix'!I24</f>
        <v>8.3739045764362224E-2</v>
      </c>
      <c r="F24" s="72">
        <f>'Section A Appendix'!L24</f>
        <v>9.3688362919132157E-2</v>
      </c>
      <c r="G24" s="72">
        <f>'Section A Appendix'!O24</f>
        <v>7.8621908127208484E-2</v>
      </c>
      <c r="H24" s="72">
        <f>'Section A Appendix'!R24</f>
        <v>0.11923076923076924</v>
      </c>
      <c r="I24" s="72">
        <f>'Section A Appendix'!U24</f>
        <v>0.1147396293027361</v>
      </c>
      <c r="J24" s="72">
        <f>'Section A Appendix'!X24</f>
        <v>8.098591549295775E-2</v>
      </c>
    </row>
    <row r="25" spans="1:10" ht="12.75" customHeight="1" x14ac:dyDescent="0.2">
      <c r="A25" s="13" t="s">
        <v>7</v>
      </c>
      <c r="B25" s="14" t="s">
        <v>101</v>
      </c>
      <c r="C25" s="29" t="s">
        <v>43</v>
      </c>
      <c r="D25" s="69">
        <f>'Section A Appendix'!F25</f>
        <v>7.7438781887392796E-2</v>
      </c>
      <c r="E25" s="69">
        <f>'Section A Appendix'!I25</f>
        <v>7.5999999999999998E-2</v>
      </c>
      <c r="F25" s="351">
        <f>'Section A Appendix'!L25</f>
        <v>7.3999999999999996E-2</v>
      </c>
      <c r="G25" s="25">
        <f>'Section A Appendix'!O25</f>
        <v>6.6000000000000003E-2</v>
      </c>
      <c r="H25" s="353">
        <f>'Section A Appendix'!R25</f>
        <v>6.9070229681978804E-2</v>
      </c>
      <c r="I25" s="25">
        <f>'Section A Appendix'!U25</f>
        <v>6.3657100419075907E-2</v>
      </c>
      <c r="J25" s="25">
        <f>'Section A Appendix'!X25</f>
        <v>6.3265306122448975E-2</v>
      </c>
    </row>
    <row r="26" spans="1:10" ht="12.75" customHeight="1" x14ac:dyDescent="0.2">
      <c r="A26" s="13" t="s">
        <v>7</v>
      </c>
      <c r="B26" s="14" t="s">
        <v>101</v>
      </c>
      <c r="C26" s="10" t="s">
        <v>44</v>
      </c>
      <c r="D26" s="69">
        <f>'Section A Appendix'!F26</f>
        <v>7.6983361466120087E-2</v>
      </c>
      <c r="E26" s="69">
        <f>'Section A Appendix'!I26</f>
        <v>7.5420709986488144E-2</v>
      </c>
      <c r="F26" s="351">
        <f>'Section A Appendix'!L26</f>
        <v>7.3715515059478612E-2</v>
      </c>
      <c r="G26" s="22">
        <f>'Section A Appendix'!O26</f>
        <v>6.8000000000000005E-2</v>
      </c>
      <c r="H26" s="354">
        <f>'Section A Appendix'!R26</f>
        <v>6.7000000000000004E-2</v>
      </c>
      <c r="I26" s="22">
        <f>'Section A Appendix'!U26</f>
        <v>6.9305820343164737E-2</v>
      </c>
      <c r="J26" s="22">
        <f>'Section A Appendix'!X26</f>
        <v>6.1273440907108588E-2</v>
      </c>
    </row>
    <row r="27" spans="1:10" ht="12.75" customHeight="1" x14ac:dyDescent="0.2">
      <c r="A27" s="13" t="s">
        <v>7</v>
      </c>
      <c r="B27" s="14" t="s">
        <v>101</v>
      </c>
      <c r="C27" s="35" t="s">
        <v>108</v>
      </c>
      <c r="D27" s="69">
        <f>'Section A Appendix'!F27</f>
        <v>8.5000000000000006E-2</v>
      </c>
      <c r="E27" s="69">
        <f>'Section A Appendix'!I27</f>
        <v>8.8999999999999996E-2</v>
      </c>
      <c r="F27" s="351">
        <f>'Section A Appendix'!L27</f>
        <v>7.2999999999999995E-2</v>
      </c>
      <c r="G27" s="22">
        <f>'Section A Appendix'!O27</f>
        <v>3.6626916524701875E-2</v>
      </c>
      <c r="H27" s="354">
        <f>'Section A Appendix'!R27</f>
        <v>9.4262295081967207E-2</v>
      </c>
      <c r="I27" s="22">
        <f>'Section A Appendix'!U27</f>
        <v>9.3428345209817895E-2</v>
      </c>
      <c r="J27" s="22">
        <f>'Section A Appendix'!X27</f>
        <v>9.2356687898089165E-2</v>
      </c>
    </row>
    <row r="28" spans="1:10" ht="12.75" customHeight="1" x14ac:dyDescent="0.2">
      <c r="A28" s="13" t="s">
        <v>7</v>
      </c>
      <c r="B28" s="14" t="s">
        <v>101</v>
      </c>
      <c r="C28" s="21" t="s">
        <v>46</v>
      </c>
      <c r="D28" s="69" t="str">
        <f>'Section A Appendix'!F28</f>
        <v>n/a</v>
      </c>
      <c r="E28" s="69" t="str">
        <f>'Section A Appendix'!I28</f>
        <v>n/a</v>
      </c>
      <c r="F28" s="351" t="str">
        <f>'Section A Appendix'!L28</f>
        <v>n/a</v>
      </c>
      <c r="G28" s="69">
        <f>'Section A Appendix'!O28</f>
        <v>3.3562822719449228E-2</v>
      </c>
      <c r="H28" s="353">
        <f>'Section A Appendix'!R28</f>
        <v>4.7326906222611743E-2</v>
      </c>
      <c r="I28" s="69">
        <f>'Section A Appendix'!U28</f>
        <v>3.5964912280701755E-2</v>
      </c>
      <c r="J28" s="69">
        <f>'Section A Appendix'!X28</f>
        <v>3.9007092198581561E-2</v>
      </c>
    </row>
    <row r="29" spans="1:10" ht="12.75" customHeight="1" thickBot="1" x14ac:dyDescent="0.25">
      <c r="A29" s="26" t="s">
        <v>7</v>
      </c>
      <c r="B29" s="17" t="s">
        <v>101</v>
      </c>
      <c r="C29" s="18" t="s">
        <v>49</v>
      </c>
      <c r="D29" s="70" t="str">
        <f>'Section A Appendix'!F29</f>
        <v>n/a</v>
      </c>
      <c r="E29" s="71" t="str">
        <f>'Section A Appendix'!I29</f>
        <v>n/a</v>
      </c>
      <c r="F29" s="352" t="str">
        <f>'Section A Appendix'!L29</f>
        <v>n/a</v>
      </c>
      <c r="G29" s="72">
        <f>'Section A Appendix'!O29</f>
        <v>0.33333333333333331</v>
      </c>
      <c r="H29" s="355">
        <f>'Section A Appendix'!R29</f>
        <v>0.77200000000000002</v>
      </c>
      <c r="I29" s="72">
        <f>'Section A Appendix'!U29</f>
        <v>0.62601626016260159</v>
      </c>
      <c r="J29" s="72">
        <f>'Section A Appendix'!X29</f>
        <v>0.5625</v>
      </c>
    </row>
    <row r="30" spans="1:10" ht="12.75" customHeight="1" x14ac:dyDescent="0.2">
      <c r="A30" s="13" t="s">
        <v>9</v>
      </c>
      <c r="B30" s="14" t="s">
        <v>65</v>
      </c>
      <c r="C30" s="15" t="s">
        <v>43</v>
      </c>
      <c r="D30" s="23">
        <f>'Section A Appendix'!F30</f>
        <v>20.366334999999999</v>
      </c>
      <c r="E30" s="23">
        <f>'Section A Appendix'!I30</f>
        <v>20.587</v>
      </c>
      <c r="F30" s="23">
        <f>'Section A Appendix'!L30</f>
        <v>20.3</v>
      </c>
      <c r="G30" s="73">
        <f>'Section A Appendix'!O30</f>
        <v>20.8</v>
      </c>
      <c r="H30" s="73">
        <f>'Section A Appendix'!R30</f>
        <v>20.8</v>
      </c>
      <c r="I30" s="73">
        <f>'Section A Appendix'!U30</f>
        <v>19.820935314417799</v>
      </c>
      <c r="J30" s="73">
        <f>'Section A Appendix'!X30</f>
        <v>19.7349836968734</v>
      </c>
    </row>
    <row r="31" spans="1:10" ht="12.75" customHeight="1" x14ac:dyDescent="0.2">
      <c r="A31" s="5" t="s">
        <v>9</v>
      </c>
      <c r="B31" s="11" t="s">
        <v>65</v>
      </c>
      <c r="C31" s="10" t="s">
        <v>44</v>
      </c>
      <c r="D31" s="23">
        <f>'Section A Appendix'!F31</f>
        <v>20.469186819762477</v>
      </c>
      <c r="E31" s="23">
        <f>'Section A Appendix'!I31</f>
        <v>20.655330426237565</v>
      </c>
      <c r="F31" s="23">
        <f>'Section A Appendix'!L31</f>
        <v>20.301632498101746</v>
      </c>
      <c r="G31" s="356">
        <f>'Section A Appendix'!O31</f>
        <v>20.79950836381078</v>
      </c>
      <c r="H31" s="356">
        <f>'Section A Appendix'!R31</f>
        <v>20.701786656092917</v>
      </c>
      <c r="I31" s="356">
        <f>'Section A Appendix'!U31</f>
        <v>19.750442016874008</v>
      </c>
      <c r="J31" s="356">
        <f>'Section A Appendix'!X31</f>
        <v>19.56789307141602</v>
      </c>
    </row>
    <row r="32" spans="1:10" ht="12.75" customHeight="1" x14ac:dyDescent="0.2">
      <c r="A32" s="5" t="s">
        <v>9</v>
      </c>
      <c r="B32" s="11" t="s">
        <v>65</v>
      </c>
      <c r="C32" s="35" t="s">
        <v>108</v>
      </c>
      <c r="D32" s="23">
        <f>'Section A Appendix'!F32</f>
        <v>18.7</v>
      </c>
      <c r="E32" s="23">
        <f>'Section A Appendix'!I32</f>
        <v>19.600000000000001</v>
      </c>
      <c r="F32" s="23">
        <f>'Section A Appendix'!L32</f>
        <v>19.8</v>
      </c>
      <c r="G32" s="356">
        <f>'Section A Appendix'!O32</f>
        <v>20.336894001643387</v>
      </c>
      <c r="H32" s="356">
        <f>'Section A Appendix'!R32</f>
        <v>22.732679540538001</v>
      </c>
      <c r="I32" s="356">
        <f>'Section A Appendix'!U32</f>
        <v>20.802594947988915</v>
      </c>
      <c r="J32" s="356">
        <f>'Section A Appendix'!X32</f>
        <v>22.279124716974522</v>
      </c>
    </row>
    <row r="33" spans="1:10" ht="12.75" customHeight="1" x14ac:dyDescent="0.2">
      <c r="A33" s="5" t="s">
        <v>9</v>
      </c>
      <c r="B33" s="11" t="s">
        <v>65</v>
      </c>
      <c r="C33" s="21" t="s">
        <v>46</v>
      </c>
      <c r="D33" s="74" t="str">
        <f>'Section A Appendix'!F33</f>
        <v>n/a</v>
      </c>
      <c r="E33" s="23" t="str">
        <f>'Section A Appendix'!I33</f>
        <v>n/a</v>
      </c>
      <c r="F33" s="23" t="str">
        <f>'Section A Appendix'!L33</f>
        <v>n/a</v>
      </c>
      <c r="G33" s="23">
        <f>'Section A Appendix'!O33</f>
        <v>19.8</v>
      </c>
      <c r="H33" s="23">
        <f>'Section A Appendix'!R33</f>
        <v>21.672494459494274</v>
      </c>
      <c r="I33" s="23">
        <f>'Section A Appendix'!U33</f>
        <v>20.082399547175399</v>
      </c>
      <c r="J33" s="23">
        <f>'Section A Appendix'!X33</f>
        <v>21.587851749751799</v>
      </c>
    </row>
    <row r="34" spans="1:10" ht="12.75" customHeight="1" thickBot="1" x14ac:dyDescent="0.25">
      <c r="A34" s="19" t="s">
        <v>9</v>
      </c>
      <c r="B34" s="20" t="s">
        <v>65</v>
      </c>
      <c r="C34" s="21" t="s">
        <v>49</v>
      </c>
      <c r="D34" s="70" t="str">
        <f>'Section A Appendix'!F34</f>
        <v>n/a</v>
      </c>
      <c r="E34" s="71" t="str">
        <f>'Section A Appendix'!I34</f>
        <v>n/a</v>
      </c>
      <c r="F34" s="71" t="str">
        <f>'Section A Appendix'!L34</f>
        <v>n/a</v>
      </c>
      <c r="G34" s="75">
        <f>'Section A Appendix'!O34</f>
        <v>31.2</v>
      </c>
      <c r="H34" s="75">
        <f>'Section A Appendix'!R34</f>
        <v>31.765801206666666</v>
      </c>
      <c r="I34" s="75">
        <f>'Section A Appendix'!U34</f>
        <v>27.477576711626</v>
      </c>
      <c r="J34" s="75">
        <f>'Section A Appendix'!X34</f>
        <v>28.370967740625002</v>
      </c>
    </row>
    <row r="35" spans="1:10" ht="12.75" customHeight="1" x14ac:dyDescent="0.2">
      <c r="A35" s="28" t="s">
        <v>10</v>
      </c>
      <c r="B35" s="2" t="s">
        <v>8</v>
      </c>
      <c r="C35" s="29" t="s">
        <v>43</v>
      </c>
      <c r="D35" s="25">
        <f>'Section A Appendix'!F35</f>
        <v>0.60299999999999998</v>
      </c>
      <c r="E35" s="25">
        <f>'Section A Appendix'!I35</f>
        <v>0.59799999999999998</v>
      </c>
      <c r="F35" s="25">
        <f>'Section A Appendix'!L35</f>
        <v>0.61899999999999999</v>
      </c>
      <c r="G35" s="25">
        <f>'Section A Appendix'!O35</f>
        <v>0.65300000000000002</v>
      </c>
      <c r="H35" s="25">
        <f>'Section A Appendix'!R35</f>
        <v>0.67700000000000005</v>
      </c>
      <c r="I35" s="25">
        <f>'Section A Appendix'!U35</f>
        <v>0.66981271198938208</v>
      </c>
      <c r="J35" s="25">
        <f>'Section A Appendix'!X35</f>
        <v>0.66574857367696239</v>
      </c>
    </row>
    <row r="36" spans="1:10" ht="12.75" customHeight="1" x14ac:dyDescent="0.2">
      <c r="A36" s="5" t="s">
        <v>10</v>
      </c>
      <c r="B36" s="11" t="s">
        <v>8</v>
      </c>
      <c r="C36" s="10" t="s">
        <v>44</v>
      </c>
      <c r="D36" s="22">
        <f>'Section A Appendix'!F36</f>
        <v>0.60420185810810811</v>
      </c>
      <c r="E36" s="22">
        <f>'Section A Appendix'!I36</f>
        <v>0.60395408163265307</v>
      </c>
      <c r="F36" s="22">
        <f>'Section A Appendix'!L36</f>
        <v>0.62527075812274369</v>
      </c>
      <c r="G36" s="22">
        <f>'Section A Appendix'!O36</f>
        <v>0.66100000000000003</v>
      </c>
      <c r="H36" s="69">
        <f>'Section A Appendix'!R36</f>
        <v>0.68500000000000005</v>
      </c>
      <c r="I36" s="69">
        <f>'Section A Appendix'!U36</f>
        <v>0.67610702550461588</v>
      </c>
      <c r="J36" s="69">
        <f>'Section A Appendix'!X36</f>
        <v>0.67091250783044476</v>
      </c>
    </row>
    <row r="37" spans="1:10" ht="12.75" customHeight="1" thickBot="1" x14ac:dyDescent="0.25">
      <c r="A37" s="16" t="s">
        <v>10</v>
      </c>
      <c r="B37" s="17" t="s">
        <v>8</v>
      </c>
      <c r="C37" s="38" t="s">
        <v>108</v>
      </c>
      <c r="D37" s="72">
        <f>'Section A Appendix'!F37</f>
        <v>0.57999999999999996</v>
      </c>
      <c r="E37" s="72">
        <f>'Section A Appendix'!I37</f>
        <v>0.50700000000000001</v>
      </c>
      <c r="F37" s="72">
        <f>'Section A Appendix'!L37</f>
        <v>0.53100000000000003</v>
      </c>
      <c r="G37" s="72">
        <f>'Section A Appendix'!O37</f>
        <v>0.53500000000000003</v>
      </c>
      <c r="H37" s="72">
        <f>'Section A Appendix'!R37</f>
        <v>0.56100000000000005</v>
      </c>
      <c r="I37" s="72">
        <f>'Section A Appendix'!U37</f>
        <v>0.56666666666666665</v>
      </c>
      <c r="J37" s="72">
        <f>'Section A Appendix'!X37</f>
        <v>0.58163265306122447</v>
      </c>
    </row>
    <row r="38" spans="1:10" ht="12.75" customHeight="1" x14ac:dyDescent="0.2">
      <c r="A38" s="13" t="s">
        <v>66</v>
      </c>
      <c r="B38" s="14" t="s">
        <v>67</v>
      </c>
      <c r="C38" s="15" t="s">
        <v>43</v>
      </c>
      <c r="D38" s="69">
        <f>'Section A Appendix'!F38</f>
        <v>0.54944400317712472</v>
      </c>
      <c r="E38" s="69">
        <f>'Section A Appendix'!I38</f>
        <v>0.54867586721372619</v>
      </c>
      <c r="F38" s="69">
        <f>'Section A Appendix'!L38</f>
        <v>0.5452786377708978</v>
      </c>
      <c r="G38" s="69">
        <f>'Section A Appendix'!O38</f>
        <v>0.6022934109938114</v>
      </c>
      <c r="H38" s="69">
        <f>'Section A Appendix'!R38</f>
        <v>0.60578947368421054</v>
      </c>
      <c r="I38" s="69">
        <f>'Section A Appendix'!U38</f>
        <v>0.61043285238623757</v>
      </c>
      <c r="J38" s="69">
        <f>'Section A Appendix'!X38</f>
        <v>0.65574712643678157</v>
      </c>
    </row>
    <row r="39" spans="1:10" ht="12.75" customHeight="1" x14ac:dyDescent="0.2">
      <c r="A39" s="5" t="s">
        <v>66</v>
      </c>
      <c r="B39" s="11" t="s">
        <v>67</v>
      </c>
      <c r="C39" s="10" t="s">
        <v>44</v>
      </c>
      <c r="D39" s="69">
        <f>'Section A Appendix'!F39</f>
        <v>0.54579911560328487</v>
      </c>
      <c r="E39" s="69">
        <f>'Section A Appendix'!I39</f>
        <v>0.54219745222929938</v>
      </c>
      <c r="F39" s="69">
        <f>'Section A Appendix'!L39</f>
        <v>0.53620474406991259</v>
      </c>
      <c r="G39" s="69">
        <f>'Section A Appendix'!O39</f>
        <v>0.59202998619057012</v>
      </c>
      <c r="H39" s="69">
        <f>'Section A Appendix'!R39</f>
        <v>0.60418236623963828</v>
      </c>
      <c r="I39" s="69">
        <f>'Section A Appendix'!U39</f>
        <v>0.60710700662517569</v>
      </c>
      <c r="J39" s="69">
        <f>'Section A Appendix'!X39</f>
        <v>0.65739570164348926</v>
      </c>
    </row>
    <row r="40" spans="1:10" ht="12.75" customHeight="1" x14ac:dyDescent="0.2">
      <c r="A40" s="5" t="s">
        <v>66</v>
      </c>
      <c r="B40" s="11" t="s">
        <v>67</v>
      </c>
      <c r="C40" s="35" t="s">
        <v>108</v>
      </c>
      <c r="D40" s="69">
        <f>'Section A Appendix'!F40</f>
        <v>0.6097560975609756</v>
      </c>
      <c r="E40" s="69">
        <f>'Section A Appendix'!I40</f>
        <v>0.6449704142011834</v>
      </c>
      <c r="F40" s="69">
        <f>'Section A Appendix'!L40</f>
        <v>0.66574585635359118</v>
      </c>
      <c r="G40" s="69">
        <f>'Section A Appendix'!O40</f>
        <v>0.7247058823529412</v>
      </c>
      <c r="H40" s="69">
        <f>'Section A Appendix'!R40</f>
        <v>0.62755102040816324</v>
      </c>
      <c r="I40" s="69">
        <f>'Section A Appendix'!U40</f>
        <v>0.65023474178403751</v>
      </c>
      <c r="J40" s="69">
        <f>'Section A Appendix'!X40</f>
        <v>0.65023474178403751</v>
      </c>
    </row>
    <row r="41" spans="1:10" ht="12.75" customHeight="1" x14ac:dyDescent="0.2">
      <c r="A41" s="5" t="s">
        <v>66</v>
      </c>
      <c r="B41" s="11" t="s">
        <v>67</v>
      </c>
      <c r="C41" s="21" t="s">
        <v>94</v>
      </c>
      <c r="D41" s="22" t="str">
        <f>'Section A Appendix'!F41</f>
        <v>n/a</v>
      </c>
      <c r="E41" s="22" t="str">
        <f>'Section A Appendix'!I41</f>
        <v>n/a</v>
      </c>
      <c r="F41" s="22" t="str">
        <f>'Section A Appendix'!L41</f>
        <v>n/a</v>
      </c>
      <c r="G41" s="22" t="str">
        <f>'Section A Appendix'!O41</f>
        <v>n/a</v>
      </c>
      <c r="H41" s="22">
        <f>'Section A Appendix'!R41</f>
        <v>0.62755102040816324</v>
      </c>
      <c r="I41" s="22">
        <f>'Section A Appendix'!U41</f>
        <v>0.64941176470588236</v>
      </c>
      <c r="J41" s="22">
        <f>'Section A Appendix'!X41</f>
        <v>0.63924050632911389</v>
      </c>
    </row>
    <row r="42" spans="1:10" ht="12.75" customHeight="1" thickBot="1" x14ac:dyDescent="0.25">
      <c r="A42" s="16" t="s">
        <v>66</v>
      </c>
      <c r="B42" s="17" t="s">
        <v>67</v>
      </c>
      <c r="C42" s="18" t="s">
        <v>96</v>
      </c>
      <c r="D42" s="70" t="str">
        <f>'Section A Appendix'!F42</f>
        <v>n/a</v>
      </c>
      <c r="E42" s="71" t="str">
        <f>'Section A Appendix'!I42</f>
        <v>n/a</v>
      </c>
      <c r="F42" s="71" t="str">
        <f>'Section A Appendix'!L42</f>
        <v>n/a</v>
      </c>
      <c r="G42" s="72" t="str">
        <f>'Section A Appendix'!O42</f>
        <v>n/a</v>
      </c>
      <c r="H42" s="72">
        <f>'Section A Appendix'!R42</f>
        <v>0</v>
      </c>
      <c r="I42" s="72">
        <f>'Section A Appendix'!U42</f>
        <v>1</v>
      </c>
      <c r="J42" s="72">
        <f>'Section A Appendix'!X42</f>
        <v>1</v>
      </c>
    </row>
    <row r="43" spans="1:10" ht="12.75" customHeight="1" x14ac:dyDescent="0.2">
      <c r="A43" s="28" t="s">
        <v>104</v>
      </c>
      <c r="B43" s="2" t="s">
        <v>103</v>
      </c>
      <c r="C43" s="29" t="s">
        <v>43</v>
      </c>
      <c r="D43" s="357">
        <f>'Section A Appendix'!F43</f>
        <v>0.26085263772629941</v>
      </c>
      <c r="E43" s="357">
        <f>'Section A Appendix'!I43</f>
        <v>0.25471921275488479</v>
      </c>
      <c r="F43" s="76">
        <f>'Section A Appendix'!L43</f>
        <v>0.252</v>
      </c>
      <c r="G43" s="76">
        <f>'Section A Appendix'!O43</f>
        <v>0.25800000000000001</v>
      </c>
      <c r="H43" s="25">
        <f>'Section A Appendix'!R43</f>
        <v>0.25416683814148699</v>
      </c>
      <c r="I43" s="25">
        <f>'Section A Appendix'!U43</f>
        <v>0.18366201400000001</v>
      </c>
      <c r="J43" s="25">
        <f>'Section A Appendix'!X43</f>
        <v>0.19797327100000001</v>
      </c>
    </row>
    <row r="44" spans="1:10" ht="12.75" customHeight="1" x14ac:dyDescent="0.2">
      <c r="A44" s="13" t="s">
        <v>104</v>
      </c>
      <c r="B44" s="14" t="s">
        <v>103</v>
      </c>
      <c r="C44" s="10" t="s">
        <v>44</v>
      </c>
      <c r="D44" s="22">
        <f>'Section A Appendix'!F44</f>
        <v>0.26614398474333845</v>
      </c>
      <c r="E44" s="22">
        <f>'Section A Appendix'!I44</f>
        <v>0.2575585594881849</v>
      </c>
      <c r="F44" s="22">
        <f>'Section A Appendix'!L44</f>
        <v>0.25023395096387796</v>
      </c>
      <c r="G44" s="55">
        <f>'Section A Appendix'!O44</f>
        <v>0.25325032045412926</v>
      </c>
      <c r="H44" s="22">
        <f>'Section A Appendix'!R44</f>
        <v>0.25043790702896923</v>
      </c>
      <c r="I44" s="22">
        <f>'Section A Appendix'!U44</f>
        <v>0.18</v>
      </c>
      <c r="J44" s="22">
        <f>'Section A Appendix'!X44</f>
        <v>0.20899999999999999</v>
      </c>
    </row>
    <row r="45" spans="1:10" ht="12.75" customHeight="1" thickBot="1" x14ac:dyDescent="0.25">
      <c r="A45" s="26" t="s">
        <v>104</v>
      </c>
      <c r="B45" s="27" t="s">
        <v>103</v>
      </c>
      <c r="C45" s="35" t="s">
        <v>108</v>
      </c>
      <c r="D45" s="358">
        <f>'Section A Appendix'!F45</f>
        <v>0.20107719928186699</v>
      </c>
      <c r="E45" s="358">
        <f>'Section A Appendix'!I45</f>
        <v>0.22323462414578599</v>
      </c>
      <c r="F45" s="358">
        <f>'Section A Appendix'!L45</f>
        <v>0.27</v>
      </c>
      <c r="G45" s="358">
        <f>'Section A Appendix'!O45</f>
        <v>0.308</v>
      </c>
      <c r="H45" s="22">
        <f>'Section A Appendix'!R45</f>
        <v>0.29498525073746301</v>
      </c>
      <c r="I45" s="22">
        <f>'Section A Appendix'!U45</f>
        <v>0.221</v>
      </c>
      <c r="J45" s="22">
        <f>'Section A Appendix'!X45</f>
        <v>0.21299999999999999</v>
      </c>
    </row>
    <row r="46" spans="1:10" ht="12.75" customHeight="1" x14ac:dyDescent="0.2">
      <c r="A46" s="28" t="s">
        <v>12</v>
      </c>
      <c r="B46" s="2" t="s">
        <v>13</v>
      </c>
      <c r="C46" s="29" t="s">
        <v>43</v>
      </c>
      <c r="D46" s="77">
        <f>'Section A Appendix'!F46</f>
        <v>1414.3333333333333</v>
      </c>
      <c r="E46" s="77">
        <f>'Section A Appendix'!I46</f>
        <v>1418.5</v>
      </c>
      <c r="F46" s="77">
        <f>'Section A Appendix'!L46</f>
        <v>1448</v>
      </c>
      <c r="G46" s="77">
        <f>'Section A Appendix'!O46</f>
        <v>1429</v>
      </c>
      <c r="H46" s="77">
        <f>'Section A Appendix'!R46</f>
        <v>1590</v>
      </c>
      <c r="I46" s="77">
        <f>'Section A Appendix'!U46</f>
        <v>1655.3333333333333</v>
      </c>
      <c r="J46" s="77">
        <f>'Section A Appendix'!X46</f>
        <v>1783.6666666666667</v>
      </c>
    </row>
    <row r="47" spans="1:10" ht="12.75" customHeight="1" x14ac:dyDescent="0.2">
      <c r="A47" s="13" t="s">
        <v>12</v>
      </c>
      <c r="B47" s="14" t="s">
        <v>13</v>
      </c>
      <c r="C47" s="10" t="s">
        <v>44</v>
      </c>
      <c r="D47" s="24">
        <f>'Section A Appendix'!F47</f>
        <v>1321.5833333333333</v>
      </c>
      <c r="E47" s="24">
        <f>'Section A Appendix'!I47</f>
        <v>1316.5</v>
      </c>
      <c r="F47" s="24">
        <f>'Section A Appendix'!L47</f>
        <v>1352.8333333333333</v>
      </c>
      <c r="G47" s="24">
        <f>'Section A Appendix'!O47</f>
        <v>1329.5833333333333</v>
      </c>
      <c r="H47" s="24">
        <f>'Section A Appendix'!R47</f>
        <v>1492.4166666666667</v>
      </c>
      <c r="I47" s="24">
        <f>'Section A Appendix'!U47</f>
        <v>1583.1666666666667</v>
      </c>
      <c r="J47" s="24">
        <f>'Section A Appendix'!X47</f>
        <v>1689.3333333333333</v>
      </c>
    </row>
    <row r="48" spans="1:10" ht="12.75" customHeight="1" thickBot="1" x14ac:dyDescent="0.25">
      <c r="A48" s="26" t="s">
        <v>12</v>
      </c>
      <c r="B48" s="27" t="s">
        <v>13</v>
      </c>
      <c r="C48" s="38" t="s">
        <v>108</v>
      </c>
      <c r="D48" s="78">
        <f>'Section A Appendix'!F48</f>
        <v>92.75</v>
      </c>
      <c r="E48" s="78">
        <f>'Section A Appendix'!I48</f>
        <v>102</v>
      </c>
      <c r="F48" s="78">
        <f>'Section A Appendix'!L48</f>
        <v>95</v>
      </c>
      <c r="G48" s="78">
        <f>'Section A Appendix'!O48</f>
        <v>100</v>
      </c>
      <c r="H48" s="78">
        <f>'Section A Appendix'!R48</f>
        <v>98</v>
      </c>
      <c r="I48" s="78">
        <f>'Section A Appendix'!U48</f>
        <v>72.166666666666671</v>
      </c>
      <c r="J48" s="78">
        <f>'Section A Appendix'!X48</f>
        <v>94.333333333333329</v>
      </c>
    </row>
    <row r="49" spans="1:4" x14ac:dyDescent="0.2">
      <c r="A49" s="382" t="s">
        <v>97</v>
      </c>
      <c r="C49" s="363"/>
      <c r="D49" s="363"/>
    </row>
    <row r="50" spans="1:4" x14ac:dyDescent="0.2">
      <c r="A50" s="381" t="s">
        <v>105</v>
      </c>
    </row>
    <row r="51" spans="1:4" x14ac:dyDescent="0.2">
      <c r="A51" s="382" t="s">
        <v>106</v>
      </c>
      <c r="C51" s="364"/>
    </row>
    <row r="52" spans="1:4" x14ac:dyDescent="0.2">
      <c r="A52" s="381" t="s">
        <v>109</v>
      </c>
      <c r="C52" s="139"/>
    </row>
    <row r="53" spans="1:4" x14ac:dyDescent="0.2">
      <c r="A53" s="390" t="s">
        <v>110</v>
      </c>
      <c r="C53" s="364"/>
    </row>
  </sheetData>
  <mergeCells count="1">
    <mergeCell ref="A1:J1"/>
  </mergeCells>
  <phoneticPr fontId="6" type="noConversion"/>
  <printOptions horizontalCentered="1"/>
  <pageMargins left="0.25" right="0.25" top="0.75" bottom="0.75" header="0.3" footer="0.3"/>
  <pageSetup scale="69" orientation="landscape" horizontalDpi="300" verticalDpi="300" r:id="rId1"/>
  <headerFooter alignWithMargins="0">
    <oddHeader>&amp;C&amp;8Texas Department of Family and Protective Services</oddHeader>
    <oddFooter>&amp;L&amp;8Data Source:  IMPACT Data Warehouse&amp;10
&amp;C&amp;8&amp;P of &amp;N&amp;R&amp;8Management Reporting &amp; Statistics
FY10 - FY17 Data as of November 7th Following End of Each Fiscal Year
FY18 Data as of 12/07/2017 and 1/07/2018
Log 85392 (dD)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Normal="100" workbookViewId="0">
      <pane xSplit="2" ySplit="1" topLeftCell="C19" activePane="bottomRight" state="frozen"/>
      <selection pane="topRight" activeCell="C1" sqref="C1"/>
      <selection pane="bottomLeft" activeCell="A5" sqref="A5"/>
      <selection pane="bottomRight" activeCell="B41" sqref="B41"/>
    </sheetView>
  </sheetViews>
  <sheetFormatPr defaultRowHeight="12.75" x14ac:dyDescent="0.2"/>
  <cols>
    <col min="1" max="1" width="8.140625" customWidth="1"/>
    <col min="2" max="2" width="38.42578125" customWidth="1"/>
    <col min="3" max="3" width="21.5703125" customWidth="1"/>
    <col min="4" max="9" width="9.85546875" customWidth="1"/>
    <col min="10" max="10" width="9.85546875" style="3" customWidth="1"/>
    <col min="11" max="11" width="11" customWidth="1"/>
    <col min="12" max="12" width="12.28515625" bestFit="1" customWidth="1"/>
    <col min="13" max="14" width="11.85546875" customWidth="1"/>
    <col min="15" max="15" width="12.7109375" customWidth="1"/>
    <col min="16" max="18" width="11.85546875" customWidth="1"/>
    <col min="19" max="19" width="12" customWidth="1"/>
    <col min="20" max="20" width="11.85546875" customWidth="1"/>
    <col min="21" max="22" width="11.85546875" style="1" customWidth="1"/>
    <col min="23" max="23" width="12" style="1" customWidth="1"/>
    <col min="24" max="24" width="11.85546875" style="1" customWidth="1"/>
  </cols>
  <sheetData>
    <row r="1" spans="1:10" ht="15" x14ac:dyDescent="0.2">
      <c r="A1" s="431" t="s">
        <v>51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x14ac:dyDescent="0.2">
      <c r="A2" s="371" t="s">
        <v>11</v>
      </c>
      <c r="B2" s="372" t="s">
        <v>16</v>
      </c>
      <c r="C2" s="372" t="s">
        <v>23</v>
      </c>
      <c r="D2" s="373" t="s">
        <v>21</v>
      </c>
      <c r="E2" s="373" t="s">
        <v>22</v>
      </c>
      <c r="F2" s="373" t="s">
        <v>18</v>
      </c>
      <c r="G2" s="373" t="s">
        <v>20</v>
      </c>
      <c r="H2" s="373" t="s">
        <v>42</v>
      </c>
      <c r="I2" s="373" t="s">
        <v>53</v>
      </c>
      <c r="J2" s="373" t="s">
        <v>54</v>
      </c>
    </row>
    <row r="3" spans="1:10" ht="21" x14ac:dyDescent="0.2">
      <c r="A3" s="36">
        <v>1</v>
      </c>
      <c r="B3" s="66" t="s">
        <v>17</v>
      </c>
      <c r="C3" s="425" t="s">
        <v>39</v>
      </c>
      <c r="D3" s="426">
        <f>'Section B Appendix'!F3</f>
        <v>0.99642983247675465</v>
      </c>
      <c r="E3" s="426">
        <f>'Section B Appendix'!I3</f>
        <v>0.99804804206668529</v>
      </c>
      <c r="F3" s="426">
        <f>'Section B Appendix'!L3</f>
        <v>0.99687312086590496</v>
      </c>
      <c r="G3" s="426">
        <f>'Section B Appendix'!O3</f>
        <v>0.9977661346005442</v>
      </c>
      <c r="H3" s="426">
        <f>'Section B Appendix'!R3</f>
        <v>0.9968074068161864</v>
      </c>
      <c r="I3" s="426">
        <f>'Section B Appendix'!U3</f>
        <v>0.99685596384358421</v>
      </c>
      <c r="J3" s="426">
        <f>'Section B Appendix'!X3</f>
        <v>0.99939342472400827</v>
      </c>
    </row>
    <row r="4" spans="1:10" ht="21" x14ac:dyDescent="0.2">
      <c r="A4" s="34">
        <v>1</v>
      </c>
      <c r="B4" s="35" t="s">
        <v>17</v>
      </c>
      <c r="C4" s="39" t="s">
        <v>47</v>
      </c>
      <c r="D4" s="143">
        <f>'Section B Appendix'!F4</f>
        <v>0.99679856575745929</v>
      </c>
      <c r="E4" s="143">
        <f>'Section B Appendix'!I4</f>
        <v>0.99807851871260755</v>
      </c>
      <c r="F4" s="143">
        <f>'Section B Appendix'!L4</f>
        <v>0.99701976596397424</v>
      </c>
      <c r="G4" s="143">
        <f>'Section B Appendix'!O4</f>
        <v>0.99770063119927865</v>
      </c>
      <c r="H4" s="143">
        <f>'Section B Appendix'!R4</f>
        <v>0.99658792650918637</v>
      </c>
      <c r="I4" s="143">
        <f>'Section B Appendix'!U4</f>
        <v>0.99670796153512953</v>
      </c>
      <c r="J4" s="143">
        <f>'Section B Appendix'!X4</f>
        <v>0.99939887790542348</v>
      </c>
    </row>
    <row r="5" spans="1:10" ht="21" x14ac:dyDescent="0.2">
      <c r="A5" s="64">
        <v>1</v>
      </c>
      <c r="B5" s="65" t="s">
        <v>17</v>
      </c>
      <c r="C5" s="43" t="s">
        <v>48</v>
      </c>
      <c r="D5" s="143">
        <f>'Section B Appendix'!F5</f>
        <v>0.99224054316197863</v>
      </c>
      <c r="E5" s="143">
        <f>'Section B Appendix'!I5</f>
        <v>0.99773139745916517</v>
      </c>
      <c r="F5" s="143">
        <f>'Section B Appendix'!L5</f>
        <v>0.99530075187969924</v>
      </c>
      <c r="G5" s="143">
        <f>'Section B Appendix'!O5</f>
        <v>0.9971830985915493</v>
      </c>
      <c r="H5" s="143">
        <f>'Section B Appendix'!R5</f>
        <v>1</v>
      </c>
      <c r="I5" s="143">
        <f>'Section B Appendix'!U5</f>
        <v>1</v>
      </c>
      <c r="J5" s="143">
        <f>'Section B Appendix'!X5</f>
        <v>1</v>
      </c>
    </row>
    <row r="6" spans="1:10" ht="21.75" thickBot="1" x14ac:dyDescent="0.25">
      <c r="A6" s="37">
        <v>1</v>
      </c>
      <c r="B6" s="38" t="s">
        <v>17</v>
      </c>
      <c r="C6" s="42" t="s">
        <v>45</v>
      </c>
      <c r="D6" s="144" t="str">
        <f>'Section B Appendix'!F6</f>
        <v>n/a</v>
      </c>
      <c r="E6" s="144" t="str">
        <f>'Section B Appendix'!I6</f>
        <v>n/a</v>
      </c>
      <c r="F6" s="144" t="str">
        <f>'Section B Appendix'!L6</f>
        <v>n/a</v>
      </c>
      <c r="G6" s="144">
        <f>'Section B Appendix'!O6</f>
        <v>0.99927325581395354</v>
      </c>
      <c r="H6" s="144">
        <f>'Section B Appendix'!R6</f>
        <v>0.99906542056074765</v>
      </c>
      <c r="I6" s="144">
        <f>'Section B Appendix'!U6</f>
        <v>0.99826914755517093</v>
      </c>
      <c r="J6" s="144">
        <f>'Section B Appendix'!X6</f>
        <v>0.99933422103861513</v>
      </c>
    </row>
    <row r="7" spans="1:10" x14ac:dyDescent="0.2">
      <c r="A7" s="36">
        <v>2</v>
      </c>
      <c r="B7" s="66" t="s">
        <v>50</v>
      </c>
      <c r="C7" s="40" t="s">
        <v>39</v>
      </c>
      <c r="D7" s="145">
        <f>'Section B Appendix'!F7</f>
        <v>1.5126525167719409</v>
      </c>
      <c r="E7" s="145">
        <f>'Section B Appendix'!I7</f>
        <v>1.499143528661913</v>
      </c>
      <c r="F7" s="145">
        <f>'Section B Appendix'!L7</f>
        <v>1.4802966526357988</v>
      </c>
      <c r="G7" s="145">
        <f>'Section B Appendix'!O7</f>
        <v>1.4593233418626377</v>
      </c>
      <c r="H7" s="145">
        <f>'Section B Appendix'!R7</f>
        <v>1.4735812914039428</v>
      </c>
      <c r="I7" s="145">
        <f>'Section B Appendix'!U7</f>
        <v>1.4645706425623894</v>
      </c>
      <c r="J7" s="145">
        <f>'Section B Appendix'!X7</f>
        <v>1.1606211330826155</v>
      </c>
    </row>
    <row r="8" spans="1:10" x14ac:dyDescent="0.2">
      <c r="A8" s="34">
        <v>2</v>
      </c>
      <c r="B8" s="35" t="s">
        <v>50</v>
      </c>
      <c r="C8" s="39" t="s">
        <v>47</v>
      </c>
      <c r="D8" s="146">
        <f>'Section B Appendix'!F8</f>
        <v>1.5143210825116318</v>
      </c>
      <c r="E8" s="146">
        <f>'Section B Appendix'!I8</f>
        <v>1.5029040569457182</v>
      </c>
      <c r="F8" s="146">
        <f>'Section B Appendix'!L8</f>
        <v>1.4825349520094666</v>
      </c>
      <c r="G8" s="146">
        <f>'Section B Appendix'!O8</f>
        <v>1.4793056807935077</v>
      </c>
      <c r="H8" s="146">
        <f>'Section B Appendix'!R8</f>
        <v>1.4676727909011373</v>
      </c>
      <c r="I8" s="146">
        <f>'Section B Appendix'!U8</f>
        <v>1.4615351295157237</v>
      </c>
      <c r="J8" s="146">
        <f>'Section B Appendix'!X8</f>
        <v>1.1593641464066258</v>
      </c>
    </row>
    <row r="9" spans="1:10" x14ac:dyDescent="0.2">
      <c r="A9" s="34">
        <v>2</v>
      </c>
      <c r="B9" s="35" t="s">
        <v>50</v>
      </c>
      <c r="C9" s="39" t="s">
        <v>48</v>
      </c>
      <c r="D9" s="146">
        <f>'Section B Appendix'!F9</f>
        <v>1.4936954413191077</v>
      </c>
      <c r="E9" s="146">
        <f>'Section B Appendix'!I9</f>
        <v>1.4600725952813067</v>
      </c>
      <c r="F9" s="146">
        <f>'Section B Appendix'!L9</f>
        <v>1.456296992481203</v>
      </c>
      <c r="G9" s="146">
        <f>'Section B Appendix'!O9</f>
        <v>1.0215962441314554</v>
      </c>
      <c r="H9" s="146">
        <f>'Section B Appendix'!R9</f>
        <v>1.0172413793103448</v>
      </c>
      <c r="I9" s="146">
        <f>'Section B Appendix'!U9</f>
        <v>1.0833333333333333</v>
      </c>
      <c r="J9" s="146">
        <f>'Section B Appendix'!X9</f>
        <v>1</v>
      </c>
    </row>
    <row r="10" spans="1:10" ht="13.5" thickBot="1" x14ac:dyDescent="0.25">
      <c r="A10" s="64">
        <v>2</v>
      </c>
      <c r="B10" s="65" t="s">
        <v>50</v>
      </c>
      <c r="C10" s="43" t="s">
        <v>45</v>
      </c>
      <c r="D10" s="147" t="str">
        <f>'Section B Appendix'!F10</f>
        <v>n/a</v>
      </c>
      <c r="E10" s="147" t="str">
        <f>'Section B Appendix'!I10</f>
        <v>n/a</v>
      </c>
      <c r="F10" s="147" t="str">
        <f>'Section B Appendix'!L10</f>
        <v>n/a</v>
      </c>
      <c r="G10" s="147">
        <f>'Section B Appendix'!O10</f>
        <v>1.476017441860465</v>
      </c>
      <c r="H10" s="147">
        <f>'Section B Appendix'!R10</f>
        <v>1.5490654205607477</v>
      </c>
      <c r="I10" s="147">
        <f>'Section B Appendix'!U10</f>
        <v>1.5028126352228472</v>
      </c>
      <c r="J10" s="147">
        <f>'Section B Appendix'!X10</f>
        <v>1.174434087882823</v>
      </c>
    </row>
    <row r="11" spans="1:10" x14ac:dyDescent="0.2">
      <c r="A11" s="63">
        <v>3</v>
      </c>
      <c r="B11" s="41" t="s">
        <v>52</v>
      </c>
      <c r="C11" s="62" t="s">
        <v>39</v>
      </c>
      <c r="D11" s="46">
        <f>'Section B Appendix'!F11</f>
        <v>0.71612314773381947</v>
      </c>
      <c r="E11" s="46">
        <f>'Section B Appendix'!I11</f>
        <v>0.71245721333721657</v>
      </c>
      <c r="F11" s="46">
        <f>'Section B Appendix'!L11</f>
        <v>0.71871310512958086</v>
      </c>
      <c r="G11" s="46">
        <f>'Section B Appendix'!O11</f>
        <v>0.71406343810367523</v>
      </c>
      <c r="H11" s="46">
        <f>'Section B Appendix'!R11</f>
        <v>0.73845507100750507</v>
      </c>
      <c r="I11" s="46">
        <f>'Section B Appendix'!U11</f>
        <v>0.77628882196678628</v>
      </c>
      <c r="J11" s="46">
        <f>'Section B Appendix'!X11</f>
        <v>0.79155040178627567</v>
      </c>
    </row>
    <row r="12" spans="1:10" x14ac:dyDescent="0.2">
      <c r="A12" s="34">
        <v>3</v>
      </c>
      <c r="B12" s="35" t="s">
        <v>52</v>
      </c>
      <c r="C12" s="39" t="s">
        <v>47</v>
      </c>
      <c r="D12" s="44">
        <f>'Section B Appendix'!F12</f>
        <v>0.71169272612512813</v>
      </c>
      <c r="E12" s="44">
        <f>'Section B Appendix'!I12</f>
        <v>0.7064866951036054</v>
      </c>
      <c r="F12" s="44">
        <f>'Section B Appendix'!L12</f>
        <v>0.71497046710343104</v>
      </c>
      <c r="G12" s="44">
        <f>'Section B Appendix'!O12</f>
        <v>0.71162580292194588</v>
      </c>
      <c r="H12" s="44">
        <f>'Section B Appendix'!R12</f>
        <v>0.73842291026168627</v>
      </c>
      <c r="I12" s="44">
        <f>'Section B Appendix'!U12</f>
        <v>0.7770653464334597</v>
      </c>
      <c r="J12" s="44">
        <f>'Section B Appendix'!X12</f>
        <v>0.7922595661102636</v>
      </c>
    </row>
    <row r="13" spans="1:10" x14ac:dyDescent="0.2">
      <c r="A13" s="34">
        <v>3</v>
      </c>
      <c r="B13" s="65" t="s">
        <v>52</v>
      </c>
      <c r="C13" s="43" t="s">
        <v>48</v>
      </c>
      <c r="D13" s="44">
        <f>'Section B Appendix'!F13</f>
        <v>0.76928736739307835</v>
      </c>
      <c r="E13" s="44">
        <f>'Section B Appendix'!I13</f>
        <v>0.77845076321178208</v>
      </c>
      <c r="F13" s="44">
        <f>'Section B Appendix'!L13</f>
        <v>0.75956595377966629</v>
      </c>
      <c r="G13" s="44">
        <f>'Section B Appendix'!O13</f>
        <v>0.7691867124856816</v>
      </c>
      <c r="H13" s="44">
        <f>'Section B Appendix'!R13</f>
        <v>0.62860917154180029</v>
      </c>
      <c r="I13" s="44">
        <f>'Section B Appendix'!U13</f>
        <v>0.66616052060737529</v>
      </c>
      <c r="J13" s="44">
        <f>'Section B Appendix'!X13</f>
        <v>0.71781033153430995</v>
      </c>
    </row>
    <row r="14" spans="1:10" ht="13.5" thickBot="1" x14ac:dyDescent="0.25">
      <c r="A14" s="37">
        <v>3</v>
      </c>
      <c r="B14" s="38" t="s">
        <v>52</v>
      </c>
      <c r="C14" s="42" t="s">
        <v>45</v>
      </c>
      <c r="D14" s="45" t="str">
        <f>'Section B Appendix'!F14</f>
        <v>n/a</v>
      </c>
      <c r="E14" s="45" t="str">
        <f>'Section B Appendix'!I14</f>
        <v>n/a</v>
      </c>
      <c r="F14" s="45" t="str">
        <f>'Section B Appendix'!L14</f>
        <v>n/a</v>
      </c>
      <c r="G14" s="45">
        <f>'Section B Appendix'!O14</f>
        <v>0.73083414932349455</v>
      </c>
      <c r="H14" s="45">
        <f>'Section B Appendix'!R14</f>
        <v>0.74246234314884196</v>
      </c>
      <c r="I14" s="45">
        <f>'Section B Appendix'!U14</f>
        <v>0.77000901820691747</v>
      </c>
      <c r="J14" s="45">
        <f>'Section B Appendix'!X14</f>
        <v>0.78405069173846209</v>
      </c>
    </row>
    <row r="15" spans="1:10" s="3" customFormat="1" x14ac:dyDescent="0.2">
      <c r="A15" s="149" t="s">
        <v>74</v>
      </c>
      <c r="B15" s="29" t="s">
        <v>75</v>
      </c>
      <c r="C15" s="206" t="s">
        <v>39</v>
      </c>
      <c r="D15" s="148" t="str">
        <f>'Section B Appendix'!F15</f>
        <v>n/a</v>
      </c>
      <c r="E15" s="148">
        <f>'Section B Appendix'!I15</f>
        <v>0.65982218458933106</v>
      </c>
      <c r="F15" s="148">
        <f>'Section B Appendix'!L15</f>
        <v>0.63725150654568119</v>
      </c>
      <c r="G15" s="148">
        <f>'Section B Appendix'!O15</f>
        <v>0.63758723828514452</v>
      </c>
      <c r="H15" s="148">
        <f>'Section B Appendix'!R15</f>
        <v>0.63413406214039125</v>
      </c>
      <c r="I15" s="148">
        <f>'Section B Appendix'!U15</f>
        <v>0.62854376987968474</v>
      </c>
      <c r="J15" s="148" t="str">
        <f>'Section B Appendix'!X15</f>
        <v>n/a</v>
      </c>
    </row>
    <row r="16" spans="1:10" s="3" customFormat="1" x14ac:dyDescent="0.2">
      <c r="A16" s="150" t="s">
        <v>74</v>
      </c>
      <c r="B16" s="10" t="s">
        <v>76</v>
      </c>
      <c r="C16" s="207" t="s">
        <v>47</v>
      </c>
      <c r="D16" s="148" t="str">
        <f>'Section B Appendix'!F16</f>
        <v>n/a</v>
      </c>
      <c r="E16" s="148">
        <f>'Section B Appendix'!I16</f>
        <v>0.65134365134365135</v>
      </c>
      <c r="F16" s="148">
        <f>'Section B Appendix'!L16</f>
        <v>0.62917265914767995</v>
      </c>
      <c r="G16" s="148">
        <f>'Section B Appendix'!O16</f>
        <v>0.62707375963860112</v>
      </c>
      <c r="H16" s="148">
        <f>'Section B Appendix'!R16</f>
        <v>0.62373577749683939</v>
      </c>
      <c r="I16" s="148">
        <f>'Section B Appendix'!U16</f>
        <v>0.61944696282864908</v>
      </c>
      <c r="J16" s="148" t="str">
        <f>'Section B Appendix'!X16</f>
        <v>n/a</v>
      </c>
    </row>
    <row r="17" spans="1:10" s="3" customFormat="1" x14ac:dyDescent="0.2">
      <c r="A17" s="150" t="s">
        <v>74</v>
      </c>
      <c r="B17" s="10" t="s">
        <v>76</v>
      </c>
      <c r="C17" s="207" t="s">
        <v>48</v>
      </c>
      <c r="D17" s="148" t="str">
        <f>'Section B Appendix'!F17</f>
        <v>n/a</v>
      </c>
      <c r="E17" s="148">
        <f>'Section B Appendix'!I17</f>
        <v>0.75274261603375525</v>
      </c>
      <c r="F17" s="148">
        <f>'Section B Appendix'!L17</f>
        <v>0.72430668841761825</v>
      </c>
      <c r="G17" s="148">
        <f>'Section B Appendix'!O17</f>
        <v>0.45161290322580644</v>
      </c>
      <c r="H17" s="148">
        <f>'Section B Appendix'!R17</f>
        <v>0.19354838709677419</v>
      </c>
      <c r="I17" s="148">
        <f>'Section B Appendix'!U17</f>
        <v>0.15789473684210525</v>
      </c>
      <c r="J17" s="148" t="str">
        <f>'Section B Appendix'!X17</f>
        <v>n/a</v>
      </c>
    </row>
    <row r="18" spans="1:10" s="3" customFormat="1" ht="13.5" thickBot="1" x14ac:dyDescent="0.25">
      <c r="A18" s="210" t="s">
        <v>74</v>
      </c>
      <c r="B18" s="21" t="s">
        <v>77</v>
      </c>
      <c r="C18" s="281" t="s">
        <v>45</v>
      </c>
      <c r="D18" s="148" t="str">
        <f>'Section B Appendix'!F18</f>
        <v>n/a</v>
      </c>
      <c r="E18" s="148" t="str">
        <f>'Section B Appendix'!I18</f>
        <v>n/a</v>
      </c>
      <c r="F18" s="148" t="str">
        <f>'Section B Appendix'!L18</f>
        <v>n/a</v>
      </c>
      <c r="G18" s="148">
        <f>'Section B Appendix'!O18</f>
        <v>0.75334448160535117</v>
      </c>
      <c r="H18" s="148">
        <f>'Section B Appendix'!R18</f>
        <v>0.74253430185633573</v>
      </c>
      <c r="I18" s="148">
        <f>'Section B Appendix'!U18</f>
        <v>0.72794723825226715</v>
      </c>
      <c r="J18" s="148" t="str">
        <f>'Section B Appendix'!X18</f>
        <v>n/a</v>
      </c>
    </row>
    <row r="19" spans="1:10" s="3" customFormat="1" ht="21.75" thickBot="1" x14ac:dyDescent="0.25">
      <c r="A19" s="274" t="s">
        <v>78</v>
      </c>
      <c r="B19" s="272" t="s">
        <v>79</v>
      </c>
      <c r="C19" s="273" t="s">
        <v>45</v>
      </c>
      <c r="D19" s="282" t="str">
        <f>'Section B Appendix'!F19</f>
        <v>n/a</v>
      </c>
      <c r="E19" s="282" t="str">
        <f>'Section B Appendix'!I19</f>
        <v>n/a</v>
      </c>
      <c r="F19" s="282" t="str">
        <f>'Section B Appendix'!L19</f>
        <v>n/a</v>
      </c>
      <c r="G19" s="282">
        <f>'Section B Appendix'!O19</f>
        <v>0.90365944734876769</v>
      </c>
      <c r="H19" s="282">
        <f>'Section B Appendix'!R19</f>
        <v>0.93100000000000005</v>
      </c>
      <c r="I19" s="282">
        <f>'Section B Appendix'!U19</f>
        <v>0.90758547008547008</v>
      </c>
      <c r="J19" s="282">
        <f>'Section B Appendix'!X19</f>
        <v>0.93548387096774188</v>
      </c>
    </row>
    <row r="20" spans="1:10" s="3" customFormat="1" ht="32.25" thickBot="1" x14ac:dyDescent="0.25">
      <c r="A20" s="274" t="s">
        <v>80</v>
      </c>
      <c r="B20" s="272" t="s">
        <v>81</v>
      </c>
      <c r="C20" s="273" t="s">
        <v>45</v>
      </c>
      <c r="D20" s="282" t="str">
        <f>'Section B Appendix'!F20</f>
        <v>n/a</v>
      </c>
      <c r="E20" s="282" t="str">
        <f>'Section B Appendix'!I20</f>
        <v>n/a</v>
      </c>
      <c r="F20" s="282" t="str">
        <f>'Section B Appendix'!L20</f>
        <v>n/a</v>
      </c>
      <c r="G20" s="282">
        <f>'Section B Appendix'!O20</f>
        <v>0.82973805855161786</v>
      </c>
      <c r="H20" s="282">
        <f>'Section B Appendix'!R20</f>
        <v>0.88500000000000001</v>
      </c>
      <c r="I20" s="282">
        <f>'Section B Appendix'!U20</f>
        <v>0.88718577559779277</v>
      </c>
      <c r="J20" s="282">
        <f>'Section B Appendix'!X20</f>
        <v>0.80689655172413788</v>
      </c>
    </row>
    <row r="21" spans="1:10" s="3" customFormat="1" ht="21.75" thickBot="1" x14ac:dyDescent="0.25">
      <c r="A21" s="274" t="s">
        <v>82</v>
      </c>
      <c r="B21" s="272" t="s">
        <v>85</v>
      </c>
      <c r="C21" s="273" t="s">
        <v>45</v>
      </c>
      <c r="D21" s="282" t="str">
        <f>'Section B Appendix'!F21</f>
        <v>n/a</v>
      </c>
      <c r="E21" s="282" t="str">
        <f>'Section B Appendix'!I21</f>
        <v>n/a</v>
      </c>
      <c r="F21" s="282" t="str">
        <f>'Section B Appendix'!L21</f>
        <v>n/a</v>
      </c>
      <c r="G21" s="282">
        <f>'Section B Appendix'!O21</f>
        <v>0.35323383084577115</v>
      </c>
      <c r="H21" s="282">
        <f>'Section B Appendix'!R21</f>
        <v>0.33100000000000002</v>
      </c>
      <c r="I21" s="282">
        <f>'Section B Appendix'!U21</f>
        <v>0.44257425742574258</v>
      </c>
      <c r="J21" s="282">
        <f>'Section B Appendix'!X21</f>
        <v>0.49047619047619045</v>
      </c>
    </row>
    <row r="22" spans="1:10" s="3" customFormat="1" ht="32.25" thickBot="1" x14ac:dyDescent="0.25">
      <c r="A22" s="284" t="s">
        <v>83</v>
      </c>
      <c r="B22" s="285" t="s">
        <v>84</v>
      </c>
      <c r="C22" s="273" t="s">
        <v>45</v>
      </c>
      <c r="D22" s="282" t="str">
        <f>'Section B Appendix'!F22</f>
        <v>n/a</v>
      </c>
      <c r="E22" s="282" t="str">
        <f>'Section B Appendix'!I22</f>
        <v>n/a</v>
      </c>
      <c r="F22" s="282" t="str">
        <f>'Section B Appendix'!L22</f>
        <v>n/a</v>
      </c>
      <c r="G22" s="282">
        <f>'Section B Appendix'!O22</f>
        <v>0.55721393034825872</v>
      </c>
      <c r="H22" s="282">
        <f>'Section B Appendix'!R22</f>
        <v>0.36699999999999999</v>
      </c>
      <c r="I22" s="282">
        <f>'Section B Appendix'!U22</f>
        <v>0.50297029702970297</v>
      </c>
      <c r="J22" s="282">
        <f>'Section B Appendix'!X22</f>
        <v>0.52857142857142858</v>
      </c>
    </row>
    <row r="23" spans="1:10" ht="21" x14ac:dyDescent="0.2">
      <c r="A23" s="36">
        <v>5</v>
      </c>
      <c r="B23" s="66" t="s">
        <v>14</v>
      </c>
      <c r="C23" s="40" t="s">
        <v>39</v>
      </c>
      <c r="D23" s="283">
        <f>'Section B Appendix'!F23</f>
        <v>0.64734962922274097</v>
      </c>
      <c r="E23" s="283">
        <f>'Section B Appendix'!I23</f>
        <v>0.66448979591836732</v>
      </c>
      <c r="F23" s="283">
        <f>'Section B Appendix'!L23</f>
        <v>0.6495726495726496</v>
      </c>
      <c r="G23" s="283">
        <f>'Section B Appendix'!O23</f>
        <v>0.64452473596442472</v>
      </c>
      <c r="H23" s="283">
        <f>'Section B Appendix'!R23</f>
        <v>0.6234829240756421</v>
      </c>
      <c r="I23" s="283">
        <f>'Section B Appendix'!U23</f>
        <v>0.62400424853956449</v>
      </c>
      <c r="J23" s="283">
        <f>'Section B Appendix'!X23</f>
        <v>0.61989863963723657</v>
      </c>
    </row>
    <row r="24" spans="1:10" ht="21" x14ac:dyDescent="0.2">
      <c r="A24" s="64">
        <v>5</v>
      </c>
      <c r="B24" s="65" t="s">
        <v>14</v>
      </c>
      <c r="C24" s="43" t="s">
        <v>47</v>
      </c>
      <c r="D24" s="44">
        <f>'Section B Appendix'!F24</f>
        <v>0.64038231780167265</v>
      </c>
      <c r="E24" s="44">
        <f>'Section B Appendix'!I24</f>
        <v>0.65905044510385757</v>
      </c>
      <c r="F24" s="44">
        <f>'Section B Appendix'!L24</f>
        <v>0.64934687953555881</v>
      </c>
      <c r="G24" s="44">
        <f>'Section B Appendix'!O24</f>
        <v>0.64905314599877828</v>
      </c>
      <c r="H24" s="44">
        <f>'Section B Appendix'!R24</f>
        <v>0.62496128832455866</v>
      </c>
      <c r="I24" s="44">
        <f>'Section B Appendix'!U24</f>
        <v>0.62236347876336318</v>
      </c>
      <c r="J24" s="44">
        <f>'Section B Appendix'!X24</f>
        <v>0.61777394305435718</v>
      </c>
    </row>
    <row r="25" spans="1:10" ht="21" x14ac:dyDescent="0.2">
      <c r="A25" s="34">
        <v>5</v>
      </c>
      <c r="B25" s="35" t="s">
        <v>14</v>
      </c>
      <c r="C25" s="39" t="s">
        <v>48</v>
      </c>
      <c r="D25" s="44">
        <f>'Section B Appendix'!F25</f>
        <v>0.726962457337884</v>
      </c>
      <c r="E25" s="44">
        <f>'Section B Appendix'!I25</f>
        <v>0.72459016393442621</v>
      </c>
      <c r="F25" s="44">
        <f>'Section B Appendix'!L25</f>
        <v>0.65217391304347827</v>
      </c>
      <c r="G25" s="44">
        <f>'Section B Appendix'!O25</f>
        <v>0.90909090909090906</v>
      </c>
      <c r="H25" s="44">
        <f>'Section B Appendix'!R25</f>
        <v>1</v>
      </c>
      <c r="I25" s="44">
        <f>'Section B Appendix'!U25</f>
        <v>1</v>
      </c>
      <c r="J25" s="44">
        <f>'Section B Appendix'!X25</f>
        <v>0.8</v>
      </c>
    </row>
    <row r="26" spans="1:10" ht="21.75" thickBot="1" x14ac:dyDescent="0.25">
      <c r="A26" s="37">
        <v>5</v>
      </c>
      <c r="B26" s="38" t="s">
        <v>14</v>
      </c>
      <c r="C26" s="42" t="s">
        <v>45</v>
      </c>
      <c r="D26" s="45" t="str">
        <f>'Section B Appendix'!F26</f>
        <v>n/a</v>
      </c>
      <c r="E26" s="45" t="str">
        <f>'Section B Appendix'!I26</f>
        <v>n/a</v>
      </c>
      <c r="F26" s="45" t="str">
        <f>'Section B Appendix'!L26</f>
        <v>n/a</v>
      </c>
      <c r="G26" s="45">
        <f>'Section B Appendix'!O26</f>
        <v>0.58785942492012777</v>
      </c>
      <c r="H26" s="45">
        <f>'Section B Appendix'!R26</f>
        <v>0.59934853420195444</v>
      </c>
      <c r="I26" s="45">
        <f>'Section B Appendix'!U26</f>
        <v>0.64026402640264024</v>
      </c>
      <c r="J26" s="45">
        <f>'Section B Appendix'!X26</f>
        <v>0.64419475655430714</v>
      </c>
    </row>
    <row r="27" spans="1:10" s="3" customFormat="1" ht="21.75" thickBot="1" x14ac:dyDescent="0.25">
      <c r="A27" s="274" t="s">
        <v>90</v>
      </c>
      <c r="B27" s="272" t="s">
        <v>92</v>
      </c>
      <c r="C27" s="309" t="s">
        <v>45</v>
      </c>
      <c r="D27" s="282" t="str">
        <f>'Section B Appendix'!F27</f>
        <v>n/a</v>
      </c>
      <c r="E27" s="282" t="str">
        <f>'Section B Appendix'!I27</f>
        <v>n/a</v>
      </c>
      <c r="F27" s="282" t="str">
        <f>'Section B Appendix'!L27</f>
        <v>n/a</v>
      </c>
      <c r="G27" s="282">
        <f>'Section B Appendix'!O27</f>
        <v>0.48888888888888887</v>
      </c>
      <c r="H27" s="282">
        <f>'Section B Appendix'!R27</f>
        <v>0.872</v>
      </c>
      <c r="I27" s="282" t="str">
        <f>'Section B Appendix'!U27</f>
        <v>n/a</v>
      </c>
      <c r="J27" s="282" t="str">
        <f>'Section B Appendix'!X27</f>
        <v>n/a</v>
      </c>
    </row>
    <row r="28" spans="1:10" s="3" customFormat="1" ht="21.75" thickBot="1" x14ac:dyDescent="0.25">
      <c r="A28" s="428" t="s">
        <v>91</v>
      </c>
      <c r="B28" s="29" t="s">
        <v>93</v>
      </c>
      <c r="C28" s="309" t="s">
        <v>45</v>
      </c>
      <c r="D28" s="282" t="str">
        <f>'Section B Appendix'!F28</f>
        <v>n/a</v>
      </c>
      <c r="E28" s="282" t="str">
        <f>'Section B Appendix'!I28</f>
        <v>n/a</v>
      </c>
      <c r="F28" s="282" t="str">
        <f>'Section B Appendix'!L28</f>
        <v>n/a</v>
      </c>
      <c r="G28" s="282">
        <f>'Section B Appendix'!O28</f>
        <v>0.33575581395348836</v>
      </c>
      <c r="H28" s="282">
        <f>'Section B Appendix'!R28</f>
        <v>0.374</v>
      </c>
      <c r="I28" s="282">
        <f>'Section B Appendix'!U28</f>
        <v>0.45487804878048782</v>
      </c>
      <c r="J28" s="286">
        <f>'Section B Appendix'!X28</f>
        <v>0.33941605839416056</v>
      </c>
    </row>
    <row r="29" spans="1:10" ht="21" x14ac:dyDescent="0.2">
      <c r="A29" s="36">
        <v>8</v>
      </c>
      <c r="B29" s="66" t="s">
        <v>15</v>
      </c>
      <c r="C29" s="40" t="s">
        <v>39</v>
      </c>
      <c r="D29" s="283">
        <f>'Section B Appendix'!F29</f>
        <v>0.78400000000000003</v>
      </c>
      <c r="E29" s="283">
        <f>'Section B Appendix'!I29</f>
        <v>0.79200000000000004</v>
      </c>
      <c r="F29" s="283">
        <f>'Section B Appendix'!L29</f>
        <v>0.76100000000000001</v>
      </c>
      <c r="G29" s="283">
        <f>'Section B Appendix'!O29</f>
        <v>0.78603945371775419</v>
      </c>
      <c r="H29" s="283">
        <f>'Section B Appendix'!R29</f>
        <v>0.82848837209302328</v>
      </c>
      <c r="I29" s="283">
        <f>'Section B Appendix'!U29</f>
        <v>0.90769230769230769</v>
      </c>
      <c r="J29" s="283">
        <f>'Section B Appendix'!X29</f>
        <v>0.92156862745098034</v>
      </c>
    </row>
    <row r="30" spans="1:10" ht="21" x14ac:dyDescent="0.2">
      <c r="A30" s="36">
        <v>8</v>
      </c>
      <c r="B30" s="66" t="s">
        <v>15</v>
      </c>
      <c r="C30" s="40" t="s">
        <v>47</v>
      </c>
      <c r="D30" s="44">
        <f>'Section B Appendix'!F30</f>
        <v>0.78200000000000003</v>
      </c>
      <c r="E30" s="44">
        <f>'Section B Appendix'!I30</f>
        <v>0.78900000000000003</v>
      </c>
      <c r="F30" s="44">
        <f>'Section B Appendix'!L30</f>
        <v>0.75800000000000001</v>
      </c>
      <c r="G30" s="44">
        <f>'Section B Appendix'!O30</f>
        <v>0.78664495114006516</v>
      </c>
      <c r="H30" s="44">
        <f>'Section B Appendix'!R30</f>
        <v>0.82792207792207795</v>
      </c>
      <c r="I30" s="44">
        <f>'Section B Appendix'!U30</f>
        <v>0.89980353634577603</v>
      </c>
      <c r="J30" s="44">
        <f>'Section B Appendix'!X30</f>
        <v>0.93283582089552242</v>
      </c>
    </row>
    <row r="31" spans="1:10" ht="21" x14ac:dyDescent="0.2">
      <c r="A31" s="36">
        <v>8</v>
      </c>
      <c r="B31" s="35" t="s">
        <v>15</v>
      </c>
      <c r="C31" s="39" t="s">
        <v>48</v>
      </c>
      <c r="D31" s="44">
        <f>'Section B Appendix'!F31</f>
        <v>0.81799999999999995</v>
      </c>
      <c r="E31" s="44">
        <f>'Section B Appendix'!I31</f>
        <v>0.83099999999999996</v>
      </c>
      <c r="F31" s="44">
        <f>'Section B Appendix'!L31</f>
        <v>0.81100000000000005</v>
      </c>
      <c r="G31" s="44">
        <f>'Section B Appendix'!O31</f>
        <v>0.8571428571428571</v>
      </c>
      <c r="H31" s="44">
        <f>'Section B Appendix'!R31</f>
        <v>0.33333333333333331</v>
      </c>
      <c r="I31" s="44">
        <f>'Section B Appendix'!U31</f>
        <v>1</v>
      </c>
      <c r="J31" s="44" t="str">
        <f>'Section B Appendix'!X31</f>
        <v>n/a</v>
      </c>
    </row>
    <row r="32" spans="1:10" ht="21.75" thickBot="1" x14ac:dyDescent="0.25">
      <c r="A32" s="37">
        <v>8</v>
      </c>
      <c r="B32" s="38" t="s">
        <v>15</v>
      </c>
      <c r="C32" s="137" t="s">
        <v>45</v>
      </c>
      <c r="D32" s="45" t="str">
        <f>'Section B Appendix'!F32</f>
        <v>n/a</v>
      </c>
      <c r="E32" s="45" t="str">
        <f>'Section B Appendix'!I32</f>
        <v>n/a</v>
      </c>
      <c r="F32" s="45" t="str">
        <f>'Section B Appendix'!L32</f>
        <v>n/a</v>
      </c>
      <c r="G32" s="45">
        <f>'Section B Appendix'!O32</f>
        <v>0.76315789473684215</v>
      </c>
      <c r="H32" s="45">
        <f>'Section B Appendix'!R32</f>
        <v>0.85507246376811596</v>
      </c>
      <c r="I32" s="45">
        <f>'Section B Appendix'!U32</f>
        <v>0.95890410958904104</v>
      </c>
      <c r="J32" s="45">
        <f>'Section B Appendix'!X32</f>
        <v>0.84210526315789469</v>
      </c>
    </row>
    <row r="33" spans="1:1" x14ac:dyDescent="0.2">
      <c r="A33" s="383" t="s">
        <v>97</v>
      </c>
    </row>
    <row r="34" spans="1:1" x14ac:dyDescent="0.2">
      <c r="A34" s="6" t="s">
        <v>41</v>
      </c>
    </row>
    <row r="35" spans="1:1" x14ac:dyDescent="0.2">
      <c r="A35" s="6" t="s">
        <v>40</v>
      </c>
    </row>
    <row r="36" spans="1:1" x14ac:dyDescent="0.2">
      <c r="A36" s="6" t="s">
        <v>86</v>
      </c>
    </row>
  </sheetData>
  <mergeCells count="1">
    <mergeCell ref="A1:J1"/>
  </mergeCells>
  <printOptions horizontalCentered="1"/>
  <pageMargins left="0.25" right="0.25" top="0.75" bottom="0.75" header="0.3" footer="0.3"/>
  <pageSetup scale="80" fitToWidth="0" orientation="landscape" horizontalDpi="300" verticalDpi="300" r:id="rId1"/>
  <headerFooter alignWithMargins="0">
    <oddHeader>&amp;C&amp;8Texas Department of Family and Protective Services</oddHeader>
    <oddFooter>&amp;L&amp;8Data Source:  IMPACT Data Warehouse&amp;C&amp;8&amp;P of &amp;N&amp;R&amp;8Management Reporting &amp; Statistics
FY10 - FY17 Data as of November 7th Following End of Each Fiscal Year
FY18 Data as of 1/07/2087
Log 85392 (dD)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41" workbookViewId="0">
      <selection activeCell="I16" sqref="I16"/>
    </sheetView>
  </sheetViews>
  <sheetFormatPr defaultRowHeight="12.75" x14ac:dyDescent="0.2"/>
  <cols>
    <col min="1" max="5" width="17" customWidth="1"/>
    <col min="7" max="7" width="12.5703125" customWidth="1"/>
  </cols>
  <sheetData>
    <row r="1" spans="1:7" x14ac:dyDescent="0.2">
      <c r="A1" s="391"/>
      <c r="B1" s="391"/>
      <c r="C1" s="391"/>
      <c r="D1" s="391"/>
      <c r="E1" s="391"/>
      <c r="F1" s="391"/>
      <c r="G1" s="391"/>
    </row>
    <row r="2" spans="1:7" ht="15" x14ac:dyDescent="0.25">
      <c r="A2" s="392" t="s">
        <v>111</v>
      </c>
      <c r="B2" s="391"/>
      <c r="C2" s="391"/>
      <c r="D2" s="391"/>
      <c r="E2" s="391"/>
      <c r="F2" s="391"/>
      <c r="G2" s="391"/>
    </row>
    <row r="3" spans="1:7" x14ac:dyDescent="0.2">
      <c r="A3" s="391"/>
      <c r="B3" s="391"/>
      <c r="C3" s="391"/>
      <c r="D3" s="391"/>
      <c r="E3" s="391"/>
      <c r="F3" s="391"/>
      <c r="G3" s="391"/>
    </row>
    <row r="4" spans="1:7" ht="15" x14ac:dyDescent="0.25">
      <c r="A4" s="393" t="s">
        <v>112</v>
      </c>
      <c r="B4" s="391"/>
      <c r="C4" s="391"/>
      <c r="D4" s="391"/>
      <c r="E4" s="391"/>
      <c r="F4" s="391"/>
      <c r="G4" s="391"/>
    </row>
    <row r="5" spans="1:7" x14ac:dyDescent="0.2">
      <c r="A5" s="391"/>
      <c r="B5" s="391"/>
      <c r="C5" s="391"/>
      <c r="D5" s="391"/>
      <c r="E5" s="391"/>
      <c r="F5" s="391"/>
      <c r="G5" s="391"/>
    </row>
    <row r="6" spans="1:7" x14ac:dyDescent="0.2">
      <c r="A6" s="434"/>
      <c r="B6" s="436" t="s">
        <v>113</v>
      </c>
      <c r="C6" s="394" t="s">
        <v>114</v>
      </c>
      <c r="D6" s="394" t="s">
        <v>115</v>
      </c>
      <c r="E6" s="395" t="s">
        <v>116</v>
      </c>
      <c r="F6" s="391"/>
      <c r="G6" s="391"/>
    </row>
    <row r="7" spans="1:7" x14ac:dyDescent="0.2">
      <c r="A7" s="435"/>
      <c r="B7" s="437"/>
      <c r="C7" s="395" t="s">
        <v>117</v>
      </c>
      <c r="D7" s="395" t="s">
        <v>117</v>
      </c>
      <c r="E7" s="395" t="s">
        <v>117</v>
      </c>
      <c r="F7" s="391"/>
      <c r="G7" s="391"/>
    </row>
    <row r="8" spans="1:7" ht="24" x14ac:dyDescent="0.2">
      <c r="A8" s="396" t="s">
        <v>118</v>
      </c>
      <c r="B8" s="397" t="s">
        <v>119</v>
      </c>
      <c r="C8" s="398">
        <v>388202070</v>
      </c>
      <c r="D8" s="398">
        <v>34826048</v>
      </c>
      <c r="E8" s="398">
        <v>423028118</v>
      </c>
      <c r="F8" s="391"/>
      <c r="G8" s="391"/>
    </row>
    <row r="9" spans="1:7" x14ac:dyDescent="0.2">
      <c r="A9" s="399"/>
      <c r="B9" s="397" t="s">
        <v>120</v>
      </c>
      <c r="C9" s="398">
        <v>12325296.49</v>
      </c>
      <c r="D9" s="400">
        <v>1073321.5099999993</v>
      </c>
      <c r="E9" s="398">
        <v>13398618</v>
      </c>
      <c r="F9" s="401"/>
      <c r="G9" s="402"/>
    </row>
    <row r="10" spans="1:7" ht="24" x14ac:dyDescent="0.2">
      <c r="A10" s="438" t="s">
        <v>121</v>
      </c>
      <c r="B10" s="397" t="s">
        <v>122</v>
      </c>
      <c r="C10" s="398">
        <v>11433637.66</v>
      </c>
      <c r="D10" s="398">
        <v>1169300</v>
      </c>
      <c r="E10" s="398">
        <v>12602937.66</v>
      </c>
      <c r="F10" s="401"/>
      <c r="G10" s="402"/>
    </row>
    <row r="11" spans="1:7" x14ac:dyDescent="0.2">
      <c r="A11" s="438"/>
      <c r="B11" s="397" t="s">
        <v>123</v>
      </c>
      <c r="C11" s="398">
        <v>1319202.53</v>
      </c>
      <c r="D11" s="398">
        <v>94515.96</v>
      </c>
      <c r="E11" s="398">
        <v>1413718.49</v>
      </c>
      <c r="F11" s="401"/>
      <c r="G11" s="402"/>
    </row>
    <row r="12" spans="1:7" ht="24" x14ac:dyDescent="0.2">
      <c r="A12" s="438"/>
      <c r="B12" s="397" t="s">
        <v>124</v>
      </c>
      <c r="C12" s="398">
        <v>5132782</v>
      </c>
      <c r="D12" s="398">
        <v>0</v>
      </c>
      <c r="E12" s="398">
        <v>5132782</v>
      </c>
      <c r="F12" s="401"/>
      <c r="G12" s="402"/>
    </row>
    <row r="13" spans="1:7" ht="24" x14ac:dyDescent="0.2">
      <c r="A13" s="439"/>
      <c r="B13" s="397" t="s">
        <v>125</v>
      </c>
      <c r="C13" s="398">
        <v>21269625</v>
      </c>
      <c r="D13" s="398">
        <v>121096</v>
      </c>
      <c r="E13" s="398">
        <v>21390721</v>
      </c>
      <c r="F13" s="401"/>
      <c r="G13" s="402"/>
    </row>
    <row r="14" spans="1:7" ht="24" x14ac:dyDescent="0.2">
      <c r="A14" s="403" t="s">
        <v>126</v>
      </c>
      <c r="B14" s="397" t="s">
        <v>127</v>
      </c>
      <c r="C14" s="404">
        <v>0</v>
      </c>
      <c r="D14" s="404">
        <v>0</v>
      </c>
      <c r="E14" s="404">
        <v>0</v>
      </c>
      <c r="F14" s="391"/>
      <c r="G14" s="391"/>
    </row>
    <row r="15" spans="1:7" ht="24" x14ac:dyDescent="0.2">
      <c r="A15" s="403" t="s">
        <v>128</v>
      </c>
      <c r="B15" s="397" t="s">
        <v>129</v>
      </c>
      <c r="C15" s="404">
        <v>278100.41000000003</v>
      </c>
      <c r="D15" s="404">
        <v>0</v>
      </c>
      <c r="E15" s="404">
        <v>278100.41000000003</v>
      </c>
      <c r="F15" s="391"/>
      <c r="G15" s="391"/>
    </row>
    <row r="16" spans="1:7" x14ac:dyDescent="0.2">
      <c r="A16" s="403" t="s">
        <v>130</v>
      </c>
      <c r="B16" s="397" t="s">
        <v>129</v>
      </c>
      <c r="C16" s="404">
        <v>0</v>
      </c>
      <c r="D16" s="404">
        <v>0</v>
      </c>
      <c r="E16" s="404">
        <v>0</v>
      </c>
      <c r="F16" s="391"/>
      <c r="G16" s="391"/>
    </row>
    <row r="17" spans="1:7" ht="24" x14ac:dyDescent="0.2">
      <c r="A17" s="403" t="s">
        <v>131</v>
      </c>
      <c r="B17" s="397" t="s">
        <v>132</v>
      </c>
      <c r="C17" s="404">
        <v>0</v>
      </c>
      <c r="D17" s="404">
        <v>0</v>
      </c>
      <c r="E17" s="404">
        <v>0</v>
      </c>
      <c r="F17" s="391"/>
      <c r="G17" s="391"/>
    </row>
    <row r="18" spans="1:7" ht="48" x14ac:dyDescent="0.2">
      <c r="A18" s="403" t="s">
        <v>133</v>
      </c>
      <c r="B18" s="397" t="s">
        <v>134</v>
      </c>
      <c r="C18" s="404">
        <v>428839.43999999983</v>
      </c>
      <c r="D18" s="404">
        <v>2369259.29</v>
      </c>
      <c r="E18" s="404">
        <v>2798098.73</v>
      </c>
      <c r="F18" s="391"/>
      <c r="G18" s="391"/>
    </row>
    <row r="19" spans="1:7" x14ac:dyDescent="0.2">
      <c r="A19" s="403" t="s">
        <v>116</v>
      </c>
      <c r="B19" s="405"/>
      <c r="C19" s="406">
        <f>SUM(C8:C18)</f>
        <v>440389553.53000003</v>
      </c>
      <c r="D19" s="406">
        <f>SUM(D8:D18)</f>
        <v>39653540.759999998</v>
      </c>
      <c r="E19" s="406">
        <f>SUM(E8:E18)</f>
        <v>480043094.29000008</v>
      </c>
      <c r="F19" s="391"/>
      <c r="G19" s="391"/>
    </row>
    <row r="20" spans="1:7" x14ac:dyDescent="0.2">
      <c r="A20" s="391" t="s">
        <v>97</v>
      </c>
      <c r="B20" s="391"/>
      <c r="C20" s="391"/>
      <c r="D20" s="391"/>
      <c r="E20" s="391"/>
      <c r="F20" s="391"/>
      <c r="G20" s="391"/>
    </row>
    <row r="21" spans="1:7" x14ac:dyDescent="0.2">
      <c r="A21" s="407"/>
      <c r="B21" s="407"/>
      <c r="C21" s="407"/>
      <c r="D21" s="407"/>
      <c r="E21" s="407"/>
      <c r="F21" s="407"/>
      <c r="G21" s="407"/>
    </row>
    <row r="22" spans="1:7" ht="15" x14ac:dyDescent="0.25">
      <c r="A22" s="392" t="s">
        <v>135</v>
      </c>
      <c r="B22" s="391"/>
      <c r="C22" s="391"/>
      <c r="D22" s="391"/>
      <c r="E22" s="391"/>
      <c r="F22" s="391"/>
      <c r="G22" s="391"/>
    </row>
    <row r="23" spans="1:7" x14ac:dyDescent="0.2">
      <c r="A23" s="391"/>
      <c r="B23" s="391"/>
      <c r="C23" s="391"/>
      <c r="D23" s="391"/>
      <c r="E23" s="391"/>
      <c r="F23" s="391"/>
      <c r="G23" s="391"/>
    </row>
    <row r="24" spans="1:7" ht="15" x14ac:dyDescent="0.25">
      <c r="A24" s="393" t="s">
        <v>136</v>
      </c>
      <c r="B24" s="391"/>
      <c r="C24" s="391"/>
      <c r="D24" s="391"/>
      <c r="E24" s="391"/>
      <c r="F24" s="391"/>
      <c r="G24" s="391"/>
    </row>
    <row r="25" spans="1:7" x14ac:dyDescent="0.2">
      <c r="A25" s="391"/>
      <c r="B25" s="391"/>
      <c r="C25" s="391"/>
      <c r="D25" s="391"/>
      <c r="E25" s="391"/>
      <c r="F25" s="391"/>
      <c r="G25" s="391"/>
    </row>
    <row r="26" spans="1:7" x14ac:dyDescent="0.2">
      <c r="A26" s="434"/>
      <c r="B26" s="436" t="s">
        <v>113</v>
      </c>
      <c r="C26" s="394" t="s">
        <v>114</v>
      </c>
      <c r="D26" s="408" t="s">
        <v>115</v>
      </c>
      <c r="E26" s="395" t="s">
        <v>116</v>
      </c>
      <c r="F26" s="391"/>
      <c r="G26" s="391"/>
    </row>
    <row r="27" spans="1:7" x14ac:dyDescent="0.2">
      <c r="A27" s="435"/>
      <c r="B27" s="437"/>
      <c r="C27" s="395" t="s">
        <v>117</v>
      </c>
      <c r="D27" s="395" t="s">
        <v>117</v>
      </c>
      <c r="E27" s="395" t="s">
        <v>117</v>
      </c>
      <c r="F27" s="391"/>
      <c r="G27" s="391"/>
    </row>
    <row r="28" spans="1:7" ht="24" x14ac:dyDescent="0.2">
      <c r="A28" s="396" t="s">
        <v>118</v>
      </c>
      <c r="B28" s="397" t="s">
        <v>119</v>
      </c>
      <c r="C28" s="409">
        <v>394909339</v>
      </c>
      <c r="D28" s="409">
        <v>46024508</v>
      </c>
      <c r="E28" s="409">
        <v>440933847</v>
      </c>
      <c r="F28" s="410"/>
      <c r="G28" s="410"/>
    </row>
    <row r="29" spans="1:7" x14ac:dyDescent="0.2">
      <c r="A29" s="399"/>
      <c r="B29" s="397" t="s">
        <v>120</v>
      </c>
      <c r="C29" s="409">
        <v>14062011.459999997</v>
      </c>
      <c r="D29" s="409">
        <v>1339257.5400000024</v>
      </c>
      <c r="E29" s="409">
        <v>15401269</v>
      </c>
      <c r="F29" s="410"/>
      <c r="G29" s="410"/>
    </row>
    <row r="30" spans="1:7" ht="24" x14ac:dyDescent="0.2">
      <c r="A30" s="411" t="s">
        <v>137</v>
      </c>
      <c r="B30" s="397" t="s">
        <v>122</v>
      </c>
      <c r="C30" s="409">
        <v>12011612</v>
      </c>
      <c r="D30" s="409">
        <v>953700</v>
      </c>
      <c r="E30" s="409">
        <v>12965312</v>
      </c>
      <c r="F30" s="410"/>
      <c r="G30" s="410"/>
    </row>
    <row r="31" spans="1:7" x14ac:dyDescent="0.2">
      <c r="A31" s="411" t="s">
        <v>138</v>
      </c>
      <c r="B31" s="397" t="s">
        <v>123</v>
      </c>
      <c r="C31" s="409">
        <v>1222177.4933927506</v>
      </c>
      <c r="D31" s="409">
        <v>87564.476607249599</v>
      </c>
      <c r="E31" s="409">
        <v>1309741.9700000002</v>
      </c>
      <c r="F31" s="410"/>
      <c r="G31" s="410"/>
    </row>
    <row r="32" spans="1:7" ht="24" x14ac:dyDescent="0.2">
      <c r="A32" s="411" t="s">
        <v>113</v>
      </c>
      <c r="B32" s="397" t="s">
        <v>124</v>
      </c>
      <c r="C32" s="409">
        <v>6831195.7700000005</v>
      </c>
      <c r="D32" s="409">
        <v>0</v>
      </c>
      <c r="E32" s="409">
        <v>6831195.7700000005</v>
      </c>
      <c r="F32" s="410"/>
      <c r="G32" s="410"/>
    </row>
    <row r="33" spans="1:7" ht="24" x14ac:dyDescent="0.2">
      <c r="A33" s="396"/>
      <c r="B33" s="397" t="s">
        <v>125</v>
      </c>
      <c r="C33" s="409">
        <v>24757423</v>
      </c>
      <c r="D33" s="409">
        <v>30587</v>
      </c>
      <c r="E33" s="409">
        <v>24788010</v>
      </c>
      <c r="F33" s="410"/>
      <c r="G33" s="410"/>
    </row>
    <row r="34" spans="1:7" ht="24" x14ac:dyDescent="0.2">
      <c r="A34" s="403" t="s">
        <v>126</v>
      </c>
      <c r="B34" s="397" t="s">
        <v>127</v>
      </c>
      <c r="C34" s="409">
        <v>0</v>
      </c>
      <c r="D34" s="409">
        <v>0</v>
      </c>
      <c r="E34" s="409">
        <v>0</v>
      </c>
      <c r="F34" s="410"/>
      <c r="G34" s="410"/>
    </row>
    <row r="35" spans="1:7" ht="24" x14ac:dyDescent="0.2">
      <c r="A35" s="403" t="s">
        <v>139</v>
      </c>
      <c r="B35" s="397" t="s">
        <v>129</v>
      </c>
      <c r="C35" s="409">
        <v>188546.71</v>
      </c>
      <c r="D35" s="409">
        <v>0</v>
      </c>
      <c r="E35" s="409">
        <v>188546.71</v>
      </c>
      <c r="F35" s="410"/>
      <c r="G35" s="410"/>
    </row>
    <row r="36" spans="1:7" x14ac:dyDescent="0.2">
      <c r="A36" s="403" t="s">
        <v>130</v>
      </c>
      <c r="B36" s="397" t="s">
        <v>129</v>
      </c>
      <c r="C36" s="409">
        <v>0</v>
      </c>
      <c r="D36" s="409">
        <v>0</v>
      </c>
      <c r="E36" s="409">
        <v>0</v>
      </c>
      <c r="F36" s="410"/>
      <c r="G36" s="410"/>
    </row>
    <row r="37" spans="1:7" ht="24" x14ac:dyDescent="0.2">
      <c r="A37" s="403" t="s">
        <v>131</v>
      </c>
      <c r="B37" s="397" t="s">
        <v>132</v>
      </c>
      <c r="C37" s="412">
        <v>0</v>
      </c>
      <c r="D37" s="409">
        <v>0</v>
      </c>
      <c r="E37" s="409">
        <v>0</v>
      </c>
      <c r="F37" s="410"/>
      <c r="G37" s="410"/>
    </row>
    <row r="38" spans="1:7" ht="48" x14ac:dyDescent="0.2">
      <c r="A38" s="403" t="s">
        <v>133</v>
      </c>
      <c r="B38" s="397" t="s">
        <v>134</v>
      </c>
      <c r="C38" s="409">
        <v>551865.27000000014</v>
      </c>
      <c r="D38" s="409">
        <v>4001578.51</v>
      </c>
      <c r="E38" s="409">
        <v>4553443.78</v>
      </c>
      <c r="F38" s="410"/>
      <c r="G38" s="410"/>
    </row>
    <row r="39" spans="1:7" x14ac:dyDescent="0.2">
      <c r="A39" s="403" t="s">
        <v>116</v>
      </c>
      <c r="B39" s="405"/>
      <c r="C39" s="413">
        <f>SUM(C28:C38)</f>
        <v>454534170.70339268</v>
      </c>
      <c r="D39" s="413">
        <f>SUM(D28:D38)</f>
        <v>52437195.526607245</v>
      </c>
      <c r="E39" s="413">
        <f>SUM(E28:E38)</f>
        <v>506971366.22999996</v>
      </c>
      <c r="F39" s="391"/>
      <c r="G39" s="391"/>
    </row>
    <row r="40" spans="1:7" x14ac:dyDescent="0.2">
      <c r="A40" s="391" t="s">
        <v>97</v>
      </c>
      <c r="B40" s="391"/>
      <c r="C40" s="391"/>
      <c r="D40" s="391"/>
      <c r="E40" s="391"/>
      <c r="F40" s="391"/>
      <c r="G40" s="391"/>
    </row>
    <row r="41" spans="1:7" x14ac:dyDescent="0.2">
      <c r="A41" s="391"/>
      <c r="B41" s="391"/>
      <c r="C41" s="391"/>
      <c r="D41" s="391"/>
      <c r="E41" s="391"/>
      <c r="F41" s="391"/>
      <c r="G41" s="391"/>
    </row>
    <row r="42" spans="1:7" x14ac:dyDescent="0.2">
      <c r="A42" s="391"/>
      <c r="B42" s="391"/>
      <c r="C42" s="391"/>
      <c r="D42" s="391"/>
      <c r="E42" s="391"/>
      <c r="F42" s="391"/>
      <c r="G42" s="391"/>
    </row>
    <row r="43" spans="1:7" ht="15" x14ac:dyDescent="0.25">
      <c r="A43" s="392" t="s">
        <v>143</v>
      </c>
      <c r="B43" s="391"/>
      <c r="C43" s="391"/>
      <c r="D43" s="391"/>
      <c r="E43" s="391"/>
      <c r="F43" s="391"/>
      <c r="G43" s="391"/>
    </row>
    <row r="44" spans="1:7" x14ac:dyDescent="0.2">
      <c r="A44" s="391"/>
      <c r="B44" s="391"/>
      <c r="C44" s="391"/>
      <c r="D44" s="391"/>
      <c r="E44" s="391"/>
      <c r="F44" s="391"/>
      <c r="G44" s="391"/>
    </row>
    <row r="45" spans="1:7" ht="15" x14ac:dyDescent="0.25">
      <c r="A45" s="393" t="s">
        <v>140</v>
      </c>
      <c r="B45" s="391"/>
      <c r="C45" s="391"/>
      <c r="D45" s="391"/>
      <c r="E45" s="391"/>
      <c r="F45" s="391"/>
      <c r="G45" s="391"/>
    </row>
    <row r="46" spans="1:7" x14ac:dyDescent="0.2">
      <c r="A46" s="391"/>
      <c r="B46" s="391"/>
      <c r="C46" s="391"/>
      <c r="D46" s="391"/>
      <c r="E46" s="391"/>
      <c r="F46" s="391"/>
      <c r="G46" s="391"/>
    </row>
    <row r="47" spans="1:7" x14ac:dyDescent="0.2">
      <c r="A47" s="432"/>
      <c r="B47" s="433" t="s">
        <v>113</v>
      </c>
      <c r="C47" s="395" t="s">
        <v>114</v>
      </c>
      <c r="D47" s="395" t="s">
        <v>115</v>
      </c>
      <c r="E47" s="395" t="s">
        <v>141</v>
      </c>
      <c r="F47" s="395" t="s">
        <v>142</v>
      </c>
      <c r="G47" s="395" t="s">
        <v>116</v>
      </c>
    </row>
    <row r="48" spans="1:7" x14ac:dyDescent="0.2">
      <c r="A48" s="432"/>
      <c r="B48" s="433"/>
      <c r="C48" s="395" t="s">
        <v>117</v>
      </c>
      <c r="D48" s="395" t="s">
        <v>117</v>
      </c>
      <c r="E48" s="395" t="s">
        <v>117</v>
      </c>
      <c r="F48" s="395" t="s">
        <v>117</v>
      </c>
      <c r="G48" s="395" t="s">
        <v>117</v>
      </c>
    </row>
    <row r="49" spans="1:7" ht="24" x14ac:dyDescent="0.2">
      <c r="A49" s="403" t="s">
        <v>118</v>
      </c>
      <c r="B49" s="397" t="s">
        <v>119</v>
      </c>
      <c r="C49" s="409">
        <v>447516282.73812675</v>
      </c>
      <c r="D49" s="409">
        <v>41964986.961371817</v>
      </c>
      <c r="E49" s="409">
        <v>0</v>
      </c>
      <c r="F49" s="409">
        <v>0</v>
      </c>
      <c r="G49" s="409">
        <v>489481269.69949859</v>
      </c>
    </row>
    <row r="50" spans="1:7" x14ac:dyDescent="0.2">
      <c r="A50" s="403"/>
      <c r="B50" s="397" t="s">
        <v>120</v>
      </c>
      <c r="C50" s="409">
        <v>13878775.510574909</v>
      </c>
      <c r="D50" s="409">
        <v>1321806</v>
      </c>
      <c r="E50" s="409">
        <v>0</v>
      </c>
      <c r="F50" s="409">
        <v>0</v>
      </c>
      <c r="G50" s="409">
        <v>15200581.510574909</v>
      </c>
    </row>
    <row r="51" spans="1:7" ht="24" x14ac:dyDescent="0.2">
      <c r="A51" s="403" t="s">
        <v>137</v>
      </c>
      <c r="B51" s="397" t="s">
        <v>122</v>
      </c>
      <c r="C51" s="409">
        <v>14417949</v>
      </c>
      <c r="D51" s="409">
        <v>953700</v>
      </c>
      <c r="E51" s="409">
        <v>0</v>
      </c>
      <c r="F51" s="409">
        <v>0</v>
      </c>
      <c r="G51" s="409">
        <v>15371649</v>
      </c>
    </row>
    <row r="52" spans="1:7" x14ac:dyDescent="0.2">
      <c r="A52" s="403" t="s">
        <v>138</v>
      </c>
      <c r="B52" s="397" t="s">
        <v>123</v>
      </c>
      <c r="C52" s="409">
        <v>1453991</v>
      </c>
      <c r="D52" s="409">
        <v>94516</v>
      </c>
      <c r="E52" s="409">
        <v>0</v>
      </c>
      <c r="F52" s="409">
        <v>0</v>
      </c>
      <c r="G52" s="409">
        <v>1548507</v>
      </c>
    </row>
    <row r="53" spans="1:7" ht="24" x14ac:dyDescent="0.2">
      <c r="A53" s="403" t="s">
        <v>113</v>
      </c>
      <c r="B53" s="397" t="s">
        <v>124</v>
      </c>
      <c r="C53" s="409">
        <v>7331514</v>
      </c>
      <c r="D53" s="409">
        <v>0</v>
      </c>
      <c r="E53" s="409">
        <v>0</v>
      </c>
      <c r="F53" s="409">
        <v>0</v>
      </c>
      <c r="G53" s="409">
        <v>7331514</v>
      </c>
    </row>
    <row r="54" spans="1:7" ht="24" x14ac:dyDescent="0.2">
      <c r="A54" s="403"/>
      <c r="B54" s="397" t="s">
        <v>125</v>
      </c>
      <c r="C54" s="409">
        <v>24198602</v>
      </c>
      <c r="D54" s="409">
        <v>0</v>
      </c>
      <c r="E54" s="409">
        <v>0</v>
      </c>
      <c r="F54" s="409">
        <v>0</v>
      </c>
      <c r="G54" s="409">
        <v>24198602</v>
      </c>
    </row>
    <row r="55" spans="1:7" ht="24" x14ac:dyDescent="0.2">
      <c r="A55" s="403" t="s">
        <v>126</v>
      </c>
      <c r="B55" s="397" t="s">
        <v>127</v>
      </c>
      <c r="C55" s="412">
        <v>0</v>
      </c>
      <c r="D55" s="409">
        <v>997000</v>
      </c>
      <c r="E55" s="409">
        <v>997000</v>
      </c>
      <c r="F55" s="409">
        <v>997000</v>
      </c>
      <c r="G55" s="409">
        <v>2991000</v>
      </c>
    </row>
    <row r="56" spans="1:7" ht="24" x14ac:dyDescent="0.2">
      <c r="A56" s="403" t="s">
        <v>139</v>
      </c>
      <c r="B56" s="397" t="s">
        <v>129</v>
      </c>
      <c r="C56" s="409">
        <v>136740</v>
      </c>
      <c r="D56" s="409">
        <v>0</v>
      </c>
      <c r="E56" s="409">
        <v>0</v>
      </c>
      <c r="F56" s="409">
        <v>0</v>
      </c>
      <c r="G56" s="409">
        <v>136740</v>
      </c>
    </row>
    <row r="57" spans="1:7" x14ac:dyDescent="0.2">
      <c r="A57" s="403" t="s">
        <v>130</v>
      </c>
      <c r="B57" s="397" t="s">
        <v>129</v>
      </c>
      <c r="C57" s="409">
        <v>0</v>
      </c>
      <c r="D57" s="409">
        <v>0</v>
      </c>
      <c r="E57" s="409">
        <v>0</v>
      </c>
      <c r="F57" s="409">
        <v>0</v>
      </c>
      <c r="G57" s="409">
        <v>0</v>
      </c>
    </row>
    <row r="58" spans="1:7" ht="24" x14ac:dyDescent="0.2">
      <c r="A58" s="403" t="s">
        <v>131</v>
      </c>
      <c r="B58" s="397" t="s">
        <v>132</v>
      </c>
      <c r="C58" s="409">
        <v>0</v>
      </c>
      <c r="D58" s="409">
        <v>0</v>
      </c>
      <c r="E58" s="409">
        <v>0</v>
      </c>
      <c r="F58" s="409">
        <v>0</v>
      </c>
      <c r="G58" s="409">
        <v>0</v>
      </c>
    </row>
    <row r="59" spans="1:7" ht="48" x14ac:dyDescent="0.2">
      <c r="A59" s="403" t="s">
        <v>133</v>
      </c>
      <c r="B59" s="397" t="s">
        <v>134</v>
      </c>
      <c r="C59" s="409">
        <v>475000</v>
      </c>
      <c r="D59" s="409">
        <v>5546321</v>
      </c>
      <c r="E59" s="409">
        <v>0</v>
      </c>
      <c r="F59" s="409">
        <v>0</v>
      </c>
      <c r="G59" s="409">
        <v>6021321</v>
      </c>
    </row>
    <row r="60" spans="1:7" x14ac:dyDescent="0.2">
      <c r="A60" s="403" t="s">
        <v>116</v>
      </c>
      <c r="B60" s="405"/>
      <c r="C60" s="413">
        <f>SUM(C49:C59)</f>
        <v>509408854.24870169</v>
      </c>
      <c r="D60" s="413">
        <f>SUM(D49:D59)</f>
        <v>50878329.961371817</v>
      </c>
      <c r="E60" s="413">
        <f>SUM(E49:E59)</f>
        <v>997000</v>
      </c>
      <c r="F60" s="413">
        <f>SUM(F49:F59)</f>
        <v>997000</v>
      </c>
      <c r="G60" s="413">
        <f>SUM(G49:G59)</f>
        <v>562281184.21007347</v>
      </c>
    </row>
    <row r="61" spans="1:7" x14ac:dyDescent="0.2">
      <c r="A61" s="391" t="s">
        <v>97</v>
      </c>
      <c r="B61" s="391"/>
      <c r="C61" s="391"/>
      <c r="D61" s="391"/>
      <c r="E61" s="391"/>
      <c r="F61" s="391"/>
      <c r="G61" s="391"/>
    </row>
  </sheetData>
  <mergeCells count="7">
    <mergeCell ref="A47:A48"/>
    <mergeCell ref="B47:B48"/>
    <mergeCell ref="A6:A7"/>
    <mergeCell ref="B6:B7"/>
    <mergeCell ref="A10:A13"/>
    <mergeCell ref="A26:A27"/>
    <mergeCell ref="B26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3"/>
  <sheetViews>
    <sheetView zoomScaleNormal="100" workbookViewId="0">
      <pane xSplit="3" ySplit="1" topLeftCell="D29" activePane="bottomRight" state="frozen"/>
      <selection pane="topRight" activeCell="E1" sqref="E1"/>
      <selection pane="bottomLeft" activeCell="A6" sqref="A6"/>
      <selection pane="bottomRight" activeCell="H13" sqref="H13"/>
    </sheetView>
  </sheetViews>
  <sheetFormatPr defaultColWidth="8.7109375" defaultRowHeight="12.75" x14ac:dyDescent="0.2"/>
  <cols>
    <col min="1" max="1" width="13.140625" style="362" customWidth="1"/>
    <col min="2" max="2" width="53.7109375" style="361" customWidth="1"/>
    <col min="3" max="3" width="21.7109375" style="415" bestFit="1" customWidth="1"/>
    <col min="4" max="4" width="8.5703125" style="361" customWidth="1"/>
    <col min="5" max="5" width="8.28515625" style="361" bestFit="1" customWidth="1"/>
    <col min="6" max="6" width="5.7109375" style="361" bestFit="1" customWidth="1"/>
    <col min="7" max="7" width="6.85546875" style="361" bestFit="1" customWidth="1"/>
    <col min="8" max="24" width="7.5703125" style="361" customWidth="1"/>
    <col min="25" max="25" width="5.7109375" style="361" customWidth="1"/>
    <col min="26" max="26" width="7.5703125" style="361" customWidth="1"/>
    <col min="27" max="27" width="7.28515625" style="361" customWidth="1"/>
    <col min="28" max="28" width="6.42578125" style="361" customWidth="1"/>
    <col min="29" max="29" width="6.7109375" style="361" customWidth="1"/>
    <col min="30" max="30" width="6.42578125" style="361" customWidth="1"/>
    <col min="31" max="31" width="5" style="361" customWidth="1"/>
    <col min="32" max="32" width="5.7109375" style="361" customWidth="1"/>
    <col min="33" max="33" width="6.7109375" style="361" customWidth="1"/>
    <col min="34" max="35" width="5.7109375" style="361" customWidth="1"/>
    <col min="36" max="36" width="9.5703125" style="361" bestFit="1" customWidth="1"/>
    <col min="37" max="38" width="6.7109375" style="361" bestFit="1" customWidth="1"/>
    <col min="39" max="39" width="8.140625" style="361" bestFit="1" customWidth="1"/>
    <col min="40" max="40" width="5" style="361" bestFit="1" customWidth="1"/>
    <col min="41" max="41" width="5.85546875" style="361" bestFit="1" customWidth="1"/>
    <col min="42" max="42" width="8.140625" style="361" bestFit="1" customWidth="1"/>
    <col min="43" max="43" width="5" style="361" customWidth="1"/>
    <col min="44" max="44" width="5.85546875" style="361" bestFit="1" customWidth="1"/>
    <col min="45" max="46" width="5" style="361" bestFit="1" customWidth="1"/>
    <col min="47" max="47" width="6.5703125" style="361" bestFit="1" customWidth="1"/>
    <col min="48" max="48" width="9.5703125" style="361" bestFit="1" customWidth="1"/>
    <col min="49" max="49" width="6.42578125" style="361" bestFit="1" customWidth="1"/>
    <col min="50" max="50" width="6.5703125" style="361" bestFit="1" customWidth="1"/>
    <col min="51" max="51" width="7.28515625" style="361" bestFit="1" customWidth="1"/>
    <col min="52" max="52" width="5" style="361" bestFit="1" customWidth="1"/>
    <col min="53" max="53" width="6.5703125" style="361" bestFit="1" customWidth="1"/>
    <col min="54" max="54" width="7.28515625" style="361" bestFit="1" customWidth="1"/>
    <col min="55" max="55" width="5" style="361" bestFit="1" customWidth="1"/>
    <col min="56" max="56" width="5.7109375" style="361" customWidth="1"/>
    <col min="57" max="58" width="5" style="361" bestFit="1" customWidth="1"/>
    <col min="59" max="59" width="6.5703125" style="361" bestFit="1" customWidth="1"/>
    <col min="60" max="60" width="9.5703125" style="361" bestFit="1" customWidth="1"/>
    <col min="61" max="61" width="6.42578125" style="361" bestFit="1" customWidth="1"/>
    <col min="62" max="62" width="6.5703125" style="361" bestFit="1" customWidth="1"/>
    <col min="63" max="63" width="7.28515625" style="361" bestFit="1" customWidth="1"/>
    <col min="64" max="64" width="5" style="361" bestFit="1" customWidth="1"/>
    <col min="65" max="65" width="6.5703125" style="361" bestFit="1" customWidth="1"/>
    <col min="66" max="66" width="7.28515625" style="361" bestFit="1" customWidth="1"/>
    <col min="67" max="67" width="5" style="361" bestFit="1" customWidth="1"/>
    <col min="68" max="68" width="5.7109375" style="361" customWidth="1"/>
    <col min="69" max="70" width="5" style="361" bestFit="1" customWidth="1"/>
    <col min="71" max="71" width="6.5703125" style="361" bestFit="1" customWidth="1"/>
    <col min="72" max="16384" width="8.7109375" style="361"/>
  </cols>
  <sheetData>
    <row r="1" spans="1:60" s="3" customFormat="1" ht="15.75" x14ac:dyDescent="0.25">
      <c r="A1" s="379" t="s">
        <v>69</v>
      </c>
      <c r="B1" s="138"/>
      <c r="C1" s="414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374"/>
      <c r="Z1" s="374"/>
      <c r="AA1" s="374"/>
      <c r="AB1" s="374"/>
      <c r="AJ1" s="6"/>
      <c r="AV1" s="375"/>
      <c r="BH1" s="375"/>
    </row>
    <row r="2" spans="1:60" s="3" customFormat="1" ht="34.5" x14ac:dyDescent="0.2">
      <c r="A2" s="371" t="s">
        <v>11</v>
      </c>
      <c r="B2" s="372" t="s">
        <v>70</v>
      </c>
      <c r="C2" s="372" t="s">
        <v>23</v>
      </c>
      <c r="D2" s="422" t="s">
        <v>24</v>
      </c>
      <c r="E2" s="423" t="s">
        <v>25</v>
      </c>
      <c r="F2" s="424" t="s">
        <v>26</v>
      </c>
      <c r="G2" s="377" t="s">
        <v>27</v>
      </c>
      <c r="H2" s="371" t="s">
        <v>28</v>
      </c>
      <c r="I2" s="378" t="s">
        <v>29</v>
      </c>
      <c r="J2" s="377" t="s">
        <v>30</v>
      </c>
      <c r="K2" s="376" t="s">
        <v>31</v>
      </c>
      <c r="L2" s="378" t="s">
        <v>32</v>
      </c>
      <c r="M2" s="377" t="s">
        <v>33</v>
      </c>
      <c r="N2" s="371" t="s">
        <v>34</v>
      </c>
      <c r="O2" s="378" t="s">
        <v>35</v>
      </c>
      <c r="P2" s="377" t="s">
        <v>36</v>
      </c>
      <c r="Q2" s="371" t="s">
        <v>37</v>
      </c>
      <c r="R2" s="378" t="s">
        <v>38</v>
      </c>
      <c r="S2" s="377" t="s">
        <v>56</v>
      </c>
      <c r="T2" s="371" t="s">
        <v>57</v>
      </c>
      <c r="U2" s="378" t="s">
        <v>55</v>
      </c>
      <c r="V2" s="377" t="s">
        <v>58</v>
      </c>
      <c r="W2" s="371" t="s">
        <v>59</v>
      </c>
      <c r="X2" s="378" t="s">
        <v>60</v>
      </c>
      <c r="Y2" s="374"/>
      <c r="Z2" s="374"/>
      <c r="AA2" s="374"/>
      <c r="AB2" s="374"/>
      <c r="AJ2" s="6"/>
      <c r="AV2" s="375"/>
      <c r="BH2" s="375"/>
    </row>
    <row r="3" spans="1:60" x14ac:dyDescent="0.2">
      <c r="A3" s="34" t="s">
        <v>0</v>
      </c>
      <c r="B3" s="59" t="s">
        <v>62</v>
      </c>
      <c r="C3" s="61" t="s">
        <v>43</v>
      </c>
      <c r="D3" s="346">
        <v>9993</v>
      </c>
      <c r="E3" s="4">
        <v>2680746</v>
      </c>
      <c r="F3" s="133">
        <v>3.72769370913917</v>
      </c>
      <c r="G3" s="56">
        <v>9650</v>
      </c>
      <c r="H3" s="57">
        <v>2670672</v>
      </c>
      <c r="I3" s="133">
        <v>3.6133227891706698</v>
      </c>
      <c r="J3" s="56">
        <v>9785</v>
      </c>
      <c r="K3" s="57">
        <v>2742159</v>
      </c>
      <c r="L3" s="133">
        <v>3.5683561748242898</v>
      </c>
      <c r="M3" s="56">
        <v>9860</v>
      </c>
      <c r="N3" s="57">
        <v>2709298</v>
      </c>
      <c r="O3" s="133">
        <v>3.6393191151361002</v>
      </c>
      <c r="P3" s="56">
        <v>11092</v>
      </c>
      <c r="Q3" s="57">
        <v>3013699</v>
      </c>
      <c r="R3" s="133">
        <v>3.6805268210262501</v>
      </c>
      <c r="S3" s="56">
        <v>11587</v>
      </c>
      <c r="T3" s="57">
        <v>3142958</v>
      </c>
      <c r="U3" s="133">
        <v>3.6866544191809099</v>
      </c>
      <c r="V3" s="56">
        <v>1298</v>
      </c>
      <c r="W3" s="57">
        <v>236711</v>
      </c>
      <c r="X3" s="133">
        <v>5.4834798551820603</v>
      </c>
      <c r="Y3" s="365"/>
      <c r="Z3" s="365"/>
      <c r="AA3" s="365"/>
      <c r="AB3" s="365"/>
      <c r="AJ3" s="364"/>
      <c r="AV3" s="366"/>
      <c r="BH3" s="366"/>
    </row>
    <row r="4" spans="1:60" x14ac:dyDescent="0.2">
      <c r="A4" s="34" t="s">
        <v>0</v>
      </c>
      <c r="B4" s="59" t="s">
        <v>62</v>
      </c>
      <c r="C4" s="59" t="s">
        <v>44</v>
      </c>
      <c r="D4" s="56">
        <v>9303</v>
      </c>
      <c r="E4" s="57">
        <v>2498216</v>
      </c>
      <c r="F4" s="133">
        <v>3.7238573446011101</v>
      </c>
      <c r="G4" s="56">
        <v>8926</v>
      </c>
      <c r="H4" s="57">
        <v>2466548</v>
      </c>
      <c r="I4" s="133">
        <v>3.6188227433644098</v>
      </c>
      <c r="J4" s="56">
        <v>9116</v>
      </c>
      <c r="K4" s="57">
        <v>2559329</v>
      </c>
      <c r="L4" s="133">
        <v>3.5618710998077998</v>
      </c>
      <c r="M4" s="56">
        <v>9167</v>
      </c>
      <c r="N4" s="57">
        <v>2543273</v>
      </c>
      <c r="O4" s="133">
        <v>3.6044105371307</v>
      </c>
      <c r="P4" s="56">
        <v>10285</v>
      </c>
      <c r="Q4" s="57">
        <v>2823923</v>
      </c>
      <c r="R4" s="133">
        <v>3.6420964735936501</v>
      </c>
      <c r="S4" s="56">
        <v>10845</v>
      </c>
      <c r="T4" s="57">
        <v>2963702</v>
      </c>
      <c r="U4" s="133">
        <v>3.6592747853866499</v>
      </c>
      <c r="V4" s="56">
        <v>1232</v>
      </c>
      <c r="W4" s="57">
        <v>225284</v>
      </c>
      <c r="X4" s="133">
        <v>5.46865290033913</v>
      </c>
      <c r="Y4" s="365"/>
      <c r="Z4" s="365"/>
      <c r="AA4" s="365"/>
      <c r="AB4" s="365"/>
      <c r="AJ4" s="364"/>
      <c r="AV4" s="366"/>
      <c r="BH4" s="366"/>
    </row>
    <row r="5" spans="1:60" x14ac:dyDescent="0.2">
      <c r="A5" s="34" t="s">
        <v>0</v>
      </c>
      <c r="B5" s="59" t="s">
        <v>62</v>
      </c>
      <c r="C5" s="59" t="s">
        <v>108</v>
      </c>
      <c r="D5" s="7">
        <v>690</v>
      </c>
      <c r="E5" s="4">
        <v>182530</v>
      </c>
      <c r="F5" s="114">
        <v>3.7802005149838398</v>
      </c>
      <c r="G5" s="7">
        <v>727</v>
      </c>
      <c r="H5" s="4">
        <v>203921</v>
      </c>
      <c r="I5" s="114">
        <v>3.5651060950073798</v>
      </c>
      <c r="J5" s="7">
        <v>668</v>
      </c>
      <c r="K5" s="4">
        <v>179694</v>
      </c>
      <c r="L5" s="114">
        <v>3.7174307433748499</v>
      </c>
      <c r="M5" s="346">
        <v>815</v>
      </c>
      <c r="N5" s="4">
        <v>165751</v>
      </c>
      <c r="O5" s="347">
        <v>4.9170140753298623</v>
      </c>
      <c r="P5" s="346">
        <v>915</v>
      </c>
      <c r="Q5" s="4">
        <v>189547</v>
      </c>
      <c r="R5" s="347">
        <v>4.8272987702258545</v>
      </c>
      <c r="S5" s="56">
        <v>873</v>
      </c>
      <c r="T5" s="57">
        <v>179136</v>
      </c>
      <c r="U5" s="133">
        <v>4.873392282958199</v>
      </c>
      <c r="V5" s="56">
        <v>64</v>
      </c>
      <c r="W5" s="56">
        <v>11347</v>
      </c>
      <c r="X5" s="318">
        <v>5.6402573367409881</v>
      </c>
      <c r="Y5" s="365"/>
      <c r="Z5" s="365"/>
      <c r="AA5" s="365"/>
      <c r="AB5" s="365"/>
      <c r="AJ5" s="364"/>
      <c r="AV5" s="366"/>
      <c r="BH5" s="366"/>
    </row>
    <row r="6" spans="1:60" x14ac:dyDescent="0.2">
      <c r="A6" s="34" t="s">
        <v>0</v>
      </c>
      <c r="B6" s="59" t="s">
        <v>62</v>
      </c>
      <c r="C6" s="59" t="s">
        <v>94</v>
      </c>
      <c r="D6" s="7" t="s">
        <v>12</v>
      </c>
      <c r="E6" s="4" t="s">
        <v>12</v>
      </c>
      <c r="F6" s="114" t="s">
        <v>12</v>
      </c>
      <c r="G6" s="7" t="s">
        <v>12</v>
      </c>
      <c r="H6" s="4" t="s">
        <v>12</v>
      </c>
      <c r="I6" s="114" t="s">
        <v>12</v>
      </c>
      <c r="J6" s="7" t="s">
        <v>12</v>
      </c>
      <c r="K6" s="4" t="s">
        <v>12</v>
      </c>
      <c r="L6" s="114" t="s">
        <v>12</v>
      </c>
      <c r="M6" s="7">
        <v>294</v>
      </c>
      <c r="N6" s="4">
        <v>40205</v>
      </c>
      <c r="O6" s="114">
        <v>7.3125233179952698</v>
      </c>
      <c r="P6" s="7">
        <v>345</v>
      </c>
      <c r="Q6" s="4">
        <v>56764</v>
      </c>
      <c r="R6" s="114">
        <v>6.0777957860615901</v>
      </c>
      <c r="S6" s="7">
        <v>372</v>
      </c>
      <c r="T6" s="4">
        <v>50181</v>
      </c>
      <c r="U6" s="114">
        <v>7.4131643450708404</v>
      </c>
      <c r="V6" s="7">
        <v>10</v>
      </c>
      <c r="W6" s="4">
        <v>2486</v>
      </c>
      <c r="X6" s="114">
        <v>4.02252614641995</v>
      </c>
      <c r="Y6" s="365"/>
      <c r="Z6" s="365"/>
      <c r="AA6" s="365"/>
      <c r="AB6" s="365"/>
      <c r="AJ6" s="364"/>
      <c r="AV6" s="366"/>
      <c r="BH6" s="366"/>
    </row>
    <row r="7" spans="1:60" ht="13.5" thickBot="1" x14ac:dyDescent="0.25">
      <c r="A7" s="37" t="s">
        <v>0</v>
      </c>
      <c r="B7" s="60" t="s">
        <v>62</v>
      </c>
      <c r="C7" s="60" t="s">
        <v>95</v>
      </c>
      <c r="D7" s="81" t="s">
        <v>12</v>
      </c>
      <c r="E7" s="80" t="s">
        <v>12</v>
      </c>
      <c r="F7" s="83" t="s">
        <v>12</v>
      </c>
      <c r="G7" s="79" t="s">
        <v>12</v>
      </c>
      <c r="H7" s="82" t="s">
        <v>12</v>
      </c>
      <c r="I7" s="67" t="s">
        <v>12</v>
      </c>
      <c r="J7" s="81" t="s">
        <v>12</v>
      </c>
      <c r="K7" s="82" t="s">
        <v>12</v>
      </c>
      <c r="L7" s="67" t="s">
        <v>12</v>
      </c>
      <c r="M7" s="47">
        <v>521</v>
      </c>
      <c r="N7" s="48">
        <v>125546</v>
      </c>
      <c r="O7" s="134">
        <v>4.1498733531932501</v>
      </c>
      <c r="P7" s="47">
        <v>570</v>
      </c>
      <c r="Q7" s="48">
        <v>132783</v>
      </c>
      <c r="R7" s="134">
        <v>4.2927181943471702</v>
      </c>
      <c r="S7" s="47">
        <v>501</v>
      </c>
      <c r="T7" s="48">
        <v>128955</v>
      </c>
      <c r="U7" s="134">
        <v>3.8850761893683798</v>
      </c>
      <c r="V7" s="47">
        <v>54</v>
      </c>
      <c r="W7" s="48">
        <v>8861</v>
      </c>
      <c r="X7" s="134">
        <v>6.0941203024489301</v>
      </c>
      <c r="Y7" s="365"/>
      <c r="Z7" s="365"/>
      <c r="AA7" s="365"/>
      <c r="AB7" s="365"/>
      <c r="AJ7" s="364"/>
      <c r="AV7" s="366"/>
      <c r="BH7" s="366"/>
    </row>
    <row r="8" spans="1:60" x14ac:dyDescent="0.2">
      <c r="A8" s="36" t="s">
        <v>64</v>
      </c>
      <c r="B8" s="61" t="s">
        <v>1</v>
      </c>
      <c r="C8" s="41" t="s">
        <v>43</v>
      </c>
      <c r="D8" s="91">
        <v>472</v>
      </c>
      <c r="E8" s="4">
        <v>9195</v>
      </c>
      <c r="F8" s="113">
        <v>5.0999999999999997E-2</v>
      </c>
      <c r="G8" s="7">
        <v>466</v>
      </c>
      <c r="H8" s="4">
        <v>10219</v>
      </c>
      <c r="I8" s="113">
        <v>4.5999999999999999E-2</v>
      </c>
      <c r="J8" s="7">
        <v>491</v>
      </c>
      <c r="K8" s="4">
        <v>8556</v>
      </c>
      <c r="L8" s="8">
        <v>5.7000000000000002E-2</v>
      </c>
      <c r="M8" s="50">
        <v>390</v>
      </c>
      <c r="N8" s="51">
        <v>6193</v>
      </c>
      <c r="O8" s="52">
        <v>6.3E-2</v>
      </c>
      <c r="P8" s="50">
        <v>250</v>
      </c>
      <c r="Q8" s="51">
        <v>6636</v>
      </c>
      <c r="R8" s="52">
        <v>3.7999999999999999E-2</v>
      </c>
      <c r="S8" s="50">
        <v>420</v>
      </c>
      <c r="T8" s="51">
        <v>7005</v>
      </c>
      <c r="U8" s="52">
        <v>5.9957173447537475E-2</v>
      </c>
      <c r="V8" s="50">
        <v>458</v>
      </c>
      <c r="W8" s="51">
        <v>7035</v>
      </c>
      <c r="X8" s="52">
        <v>6.5103056147832267E-2</v>
      </c>
      <c r="Y8" s="365"/>
      <c r="Z8" s="365"/>
      <c r="AA8" s="365"/>
      <c r="AB8" s="365"/>
      <c r="AJ8" s="364"/>
      <c r="AV8" s="366"/>
      <c r="BH8" s="366"/>
    </row>
    <row r="9" spans="1:60" x14ac:dyDescent="0.2">
      <c r="A9" s="34" t="s">
        <v>64</v>
      </c>
      <c r="B9" s="59" t="s">
        <v>1</v>
      </c>
      <c r="C9" s="35" t="s">
        <v>44</v>
      </c>
      <c r="D9" s="91">
        <v>430</v>
      </c>
      <c r="E9" s="4">
        <v>8518</v>
      </c>
      <c r="F9" s="113">
        <v>5.0481333646395871E-2</v>
      </c>
      <c r="G9" s="7">
        <v>435</v>
      </c>
      <c r="H9" s="4">
        <v>9632</v>
      </c>
      <c r="I9" s="113">
        <v>4.5161960132890366E-2</v>
      </c>
      <c r="J9" s="7">
        <v>455</v>
      </c>
      <c r="K9" s="4">
        <v>8004</v>
      </c>
      <c r="L9" s="8">
        <v>5.6846576711644177E-2</v>
      </c>
      <c r="M9" s="7">
        <v>352</v>
      </c>
      <c r="N9" s="4">
        <v>5756</v>
      </c>
      <c r="O9" s="8">
        <v>6.0999999999999999E-2</v>
      </c>
      <c r="P9" s="56">
        <v>234</v>
      </c>
      <c r="Q9" s="57">
        <v>6174</v>
      </c>
      <c r="R9" s="58">
        <v>3.7999999999999999E-2</v>
      </c>
      <c r="S9" s="56">
        <v>401</v>
      </c>
      <c r="T9" s="57">
        <v>6582</v>
      </c>
      <c r="U9" s="58">
        <v>6.0923731388635674E-2</v>
      </c>
      <c r="V9" s="56">
        <v>434</v>
      </c>
      <c r="W9" s="57">
        <v>6624</v>
      </c>
      <c r="X9" s="58">
        <v>6.5519323671497598E-2</v>
      </c>
      <c r="Y9" s="365"/>
      <c r="Z9" s="365"/>
      <c r="AA9" s="365"/>
      <c r="AB9" s="365"/>
      <c r="AJ9" s="364"/>
      <c r="AV9" s="366"/>
      <c r="BH9" s="366"/>
    </row>
    <row r="10" spans="1:60" ht="13.5" thickBot="1" x14ac:dyDescent="0.25">
      <c r="A10" s="64" t="s">
        <v>64</v>
      </c>
      <c r="B10" s="319" t="s">
        <v>1</v>
      </c>
      <c r="C10" s="38" t="s">
        <v>108</v>
      </c>
      <c r="D10" s="384">
        <v>42</v>
      </c>
      <c r="E10" s="135">
        <v>677</v>
      </c>
      <c r="F10" s="140">
        <v>6.2E-2</v>
      </c>
      <c r="G10" s="135">
        <v>31</v>
      </c>
      <c r="H10" s="135">
        <v>587</v>
      </c>
      <c r="I10" s="140">
        <v>5.2999999999999999E-2</v>
      </c>
      <c r="J10" s="135">
        <v>36</v>
      </c>
      <c r="K10" s="135">
        <v>552</v>
      </c>
      <c r="L10" s="140">
        <v>6.5000000000000002E-2</v>
      </c>
      <c r="M10" s="136">
        <v>38</v>
      </c>
      <c r="N10" s="135">
        <v>437</v>
      </c>
      <c r="O10" s="140">
        <v>8.6999999999999994E-2</v>
      </c>
      <c r="P10" s="136">
        <v>16</v>
      </c>
      <c r="Q10" s="135">
        <v>462</v>
      </c>
      <c r="R10" s="140">
        <v>3.5000000000000003E-2</v>
      </c>
      <c r="S10" s="136">
        <v>19</v>
      </c>
      <c r="T10" s="135">
        <v>423</v>
      </c>
      <c r="U10" s="140">
        <v>4.4917257683215132E-2</v>
      </c>
      <c r="V10" s="136">
        <v>24</v>
      </c>
      <c r="W10" s="135">
        <v>411</v>
      </c>
      <c r="X10" s="140">
        <v>5.8394160583941604E-2</v>
      </c>
      <c r="Y10" s="365"/>
      <c r="Z10" s="365"/>
      <c r="AA10" s="365"/>
      <c r="AB10" s="365"/>
      <c r="AJ10" s="364"/>
      <c r="AV10" s="366"/>
      <c r="BH10" s="366"/>
    </row>
    <row r="11" spans="1:60" x14ac:dyDescent="0.2">
      <c r="A11" s="312" t="s">
        <v>3</v>
      </c>
      <c r="B11" s="2" t="s">
        <v>2</v>
      </c>
      <c r="C11" s="29" t="s">
        <v>43</v>
      </c>
      <c r="D11" s="385">
        <v>10254</v>
      </c>
      <c r="E11" s="51">
        <v>17197</v>
      </c>
      <c r="F11" s="52">
        <v>0.59626679071931155</v>
      </c>
      <c r="G11" s="50">
        <v>9810</v>
      </c>
      <c r="H11" s="51">
        <v>16748</v>
      </c>
      <c r="I11" s="52">
        <v>0.58599999999999997</v>
      </c>
      <c r="J11" s="50">
        <v>9761</v>
      </c>
      <c r="K11" s="51">
        <v>16773</v>
      </c>
      <c r="L11" s="52">
        <v>0.58199999999999996</v>
      </c>
      <c r="M11" s="50">
        <v>10291</v>
      </c>
      <c r="N11" s="51">
        <v>17616</v>
      </c>
      <c r="O11" s="52">
        <v>0.58399999999999996</v>
      </c>
      <c r="P11" s="50">
        <v>10363</v>
      </c>
      <c r="Q11" s="51">
        <v>17600</v>
      </c>
      <c r="R11" s="52">
        <v>0.58880681818181824</v>
      </c>
      <c r="S11" s="50">
        <v>10507</v>
      </c>
      <c r="T11" s="51">
        <v>17760</v>
      </c>
      <c r="U11" s="52">
        <v>0.59199999999999997</v>
      </c>
      <c r="V11" s="50">
        <v>2413</v>
      </c>
      <c r="W11" s="51">
        <v>4425</v>
      </c>
      <c r="X11" s="52">
        <v>0.54531073446327682</v>
      </c>
    </row>
    <row r="12" spans="1:60" x14ac:dyDescent="0.2">
      <c r="A12" s="315" t="s">
        <v>3</v>
      </c>
      <c r="B12" s="11" t="s">
        <v>2</v>
      </c>
      <c r="C12" s="10" t="s">
        <v>44</v>
      </c>
      <c r="D12" s="91">
        <v>9648</v>
      </c>
      <c r="E12" s="4">
        <v>16168</v>
      </c>
      <c r="F12" s="8">
        <v>0.59673428995546762</v>
      </c>
      <c r="G12" s="7">
        <v>9263</v>
      </c>
      <c r="H12" s="4">
        <v>15665</v>
      </c>
      <c r="I12" s="8">
        <v>0.59131822534312162</v>
      </c>
      <c r="J12" s="7">
        <v>9251</v>
      </c>
      <c r="K12" s="4">
        <v>15648</v>
      </c>
      <c r="L12" s="8">
        <v>0.59119376278118607</v>
      </c>
      <c r="M12" s="7">
        <v>9750</v>
      </c>
      <c r="N12" s="4">
        <v>16435</v>
      </c>
      <c r="O12" s="8">
        <v>0.59299999999999997</v>
      </c>
      <c r="P12" s="7">
        <v>9852</v>
      </c>
      <c r="Q12" s="4">
        <v>16438</v>
      </c>
      <c r="R12" s="8">
        <v>0.6</v>
      </c>
      <c r="S12" s="7">
        <v>9831</v>
      </c>
      <c r="T12" s="4">
        <v>17270</v>
      </c>
      <c r="U12" s="8">
        <v>0.56925303995367693</v>
      </c>
      <c r="V12" s="7">
        <v>2276</v>
      </c>
      <c r="W12" s="4">
        <v>3194</v>
      </c>
      <c r="X12" s="8">
        <v>0.71258609893550406</v>
      </c>
    </row>
    <row r="13" spans="1:60" x14ac:dyDescent="0.2">
      <c r="A13" s="315" t="s">
        <v>3</v>
      </c>
      <c r="B13" s="11" t="s">
        <v>2</v>
      </c>
      <c r="C13" s="35" t="s">
        <v>108</v>
      </c>
      <c r="D13" s="91">
        <v>606</v>
      </c>
      <c r="E13" s="4">
        <v>1029</v>
      </c>
      <c r="F13" s="8">
        <v>0.58899999999999997</v>
      </c>
      <c r="G13" s="7">
        <v>547</v>
      </c>
      <c r="H13" s="4">
        <v>1083</v>
      </c>
      <c r="I13" s="8">
        <v>0.505</v>
      </c>
      <c r="J13" s="7">
        <v>510</v>
      </c>
      <c r="K13" s="4">
        <v>1125</v>
      </c>
      <c r="L13" s="8">
        <v>0.45300000000000001</v>
      </c>
      <c r="M13" s="7">
        <v>541</v>
      </c>
      <c r="N13" s="4">
        <v>1181</v>
      </c>
      <c r="O13" s="8">
        <v>0.45808636748518206</v>
      </c>
      <c r="P13" s="7">
        <v>511</v>
      </c>
      <c r="Q13" s="4">
        <v>1162</v>
      </c>
      <c r="R13" s="8">
        <f>P13/Q13</f>
        <v>0.43975903614457829</v>
      </c>
      <c r="S13" s="7">
        <v>676</v>
      </c>
      <c r="T13" s="4">
        <v>1231</v>
      </c>
      <c r="U13" s="8">
        <f>S13/T13</f>
        <v>0.54914703493095041</v>
      </c>
      <c r="V13" s="7">
        <v>137</v>
      </c>
      <c r="W13" s="4">
        <v>254</v>
      </c>
      <c r="X13" s="8">
        <v>0.53937007874015752</v>
      </c>
    </row>
    <row r="14" spans="1:60" x14ac:dyDescent="0.2">
      <c r="A14" s="315" t="s">
        <v>3</v>
      </c>
      <c r="B14" s="11" t="s">
        <v>2</v>
      </c>
      <c r="C14" s="21" t="s">
        <v>46</v>
      </c>
      <c r="D14" s="91" t="s">
        <v>12</v>
      </c>
      <c r="E14" s="4" t="s">
        <v>12</v>
      </c>
      <c r="F14" s="119" t="s">
        <v>12</v>
      </c>
      <c r="G14" s="7" t="s">
        <v>12</v>
      </c>
      <c r="H14" s="4" t="s">
        <v>12</v>
      </c>
      <c r="I14" s="119" t="s">
        <v>12</v>
      </c>
      <c r="J14" s="7" t="s">
        <v>12</v>
      </c>
      <c r="K14" s="4" t="s">
        <v>12</v>
      </c>
      <c r="L14" s="119" t="s">
        <v>12</v>
      </c>
      <c r="M14" s="7">
        <v>377</v>
      </c>
      <c r="N14" s="4">
        <v>862</v>
      </c>
      <c r="O14" s="8">
        <v>0.437</v>
      </c>
      <c r="P14" s="7">
        <v>281</v>
      </c>
      <c r="Q14" s="4">
        <v>689</v>
      </c>
      <c r="R14" s="8">
        <v>0.40799999999999997</v>
      </c>
      <c r="S14" s="7">
        <v>392</v>
      </c>
      <c r="T14" s="4">
        <v>741</v>
      </c>
      <c r="U14" s="8">
        <v>0.52901484480431804</v>
      </c>
      <c r="V14" s="7">
        <v>76</v>
      </c>
      <c r="W14" s="4">
        <v>131</v>
      </c>
      <c r="X14" s="8">
        <v>0.58015267175572505</v>
      </c>
    </row>
    <row r="15" spans="1:60" ht="13.5" thickBot="1" x14ac:dyDescent="0.25">
      <c r="A15" s="316" t="s">
        <v>3</v>
      </c>
      <c r="B15" s="17" t="s">
        <v>2</v>
      </c>
      <c r="C15" s="18" t="s">
        <v>95</v>
      </c>
      <c r="D15" s="79" t="s">
        <v>12</v>
      </c>
      <c r="E15" s="80" t="s">
        <v>12</v>
      </c>
      <c r="F15" s="83" t="s">
        <v>12</v>
      </c>
      <c r="G15" s="81" t="s">
        <v>12</v>
      </c>
      <c r="H15" s="82" t="s">
        <v>12</v>
      </c>
      <c r="I15" s="67" t="s">
        <v>12</v>
      </c>
      <c r="J15" s="81" t="s">
        <v>12</v>
      </c>
      <c r="K15" s="82" t="s">
        <v>12</v>
      </c>
      <c r="L15" s="67" t="s">
        <v>12</v>
      </c>
      <c r="M15" s="47">
        <v>164</v>
      </c>
      <c r="N15" s="48">
        <v>319</v>
      </c>
      <c r="O15" s="49">
        <v>0.51400000000000001</v>
      </c>
      <c r="P15" s="47">
        <v>230</v>
      </c>
      <c r="Q15" s="48">
        <v>473</v>
      </c>
      <c r="R15" s="49">
        <v>0.48599999999999999</v>
      </c>
      <c r="S15" s="47">
        <v>284</v>
      </c>
      <c r="T15" s="48">
        <v>490</v>
      </c>
      <c r="U15" s="49">
        <v>0.57959183673469405</v>
      </c>
      <c r="V15" s="47">
        <v>61</v>
      </c>
      <c r="W15" s="48">
        <v>123</v>
      </c>
      <c r="X15" s="49">
        <v>0.49593495934959297</v>
      </c>
    </row>
    <row r="16" spans="1:60" x14ac:dyDescent="0.2">
      <c r="A16" s="312" t="s">
        <v>4</v>
      </c>
      <c r="B16" s="14" t="s">
        <v>98</v>
      </c>
      <c r="C16" s="29" t="s">
        <v>43</v>
      </c>
      <c r="D16" s="385">
        <v>8496</v>
      </c>
      <c r="E16" s="127">
        <v>16048</v>
      </c>
      <c r="F16" s="128">
        <v>0.52941176470588236</v>
      </c>
      <c r="G16" s="313">
        <v>8336</v>
      </c>
      <c r="H16" s="127">
        <v>15919</v>
      </c>
      <c r="I16" s="314">
        <v>0.52365098310195368</v>
      </c>
      <c r="J16" s="126">
        <v>8044</v>
      </c>
      <c r="K16" s="127">
        <v>15456</v>
      </c>
      <c r="L16" s="128">
        <v>0.5204451345755694</v>
      </c>
      <c r="M16" s="126">
        <v>8862</v>
      </c>
      <c r="N16" s="127">
        <v>16524</v>
      </c>
      <c r="O16" s="128">
        <v>0.53631082062454616</v>
      </c>
      <c r="P16" s="126">
        <v>9346</v>
      </c>
      <c r="Q16" s="127">
        <v>17089</v>
      </c>
      <c r="R16" s="128">
        <v>0.54690151559482714</v>
      </c>
      <c r="S16" s="126">
        <v>9515</v>
      </c>
      <c r="T16" s="51">
        <v>17430</v>
      </c>
      <c r="U16" s="52">
        <v>0.5458978772231784</v>
      </c>
      <c r="V16" s="50">
        <v>2624</v>
      </c>
      <c r="W16" s="51">
        <v>4749</v>
      </c>
      <c r="X16" s="52">
        <v>0.5525373762897452</v>
      </c>
    </row>
    <row r="17" spans="1:26" x14ac:dyDescent="0.2">
      <c r="A17" s="315" t="s">
        <v>4</v>
      </c>
      <c r="B17" s="14" t="s">
        <v>98</v>
      </c>
      <c r="C17" s="10" t="s">
        <v>44</v>
      </c>
      <c r="D17" s="91">
        <v>8013</v>
      </c>
      <c r="E17" s="4">
        <v>15130</v>
      </c>
      <c r="F17" s="8">
        <v>0.5296100462656973</v>
      </c>
      <c r="G17" s="7">
        <v>7839</v>
      </c>
      <c r="H17" s="4">
        <v>14892</v>
      </c>
      <c r="I17" s="8">
        <v>0.52639000805801772</v>
      </c>
      <c r="J17" s="7">
        <v>7570</v>
      </c>
      <c r="K17" s="4">
        <v>14442</v>
      </c>
      <c r="L17" s="8">
        <v>0.52416562802935884</v>
      </c>
      <c r="M17" s="7">
        <v>8300</v>
      </c>
      <c r="N17" s="4">
        <v>15392</v>
      </c>
      <c r="O17" s="8">
        <v>0.53924116424116419</v>
      </c>
      <c r="P17" s="7">
        <v>8861</v>
      </c>
      <c r="Q17" s="4">
        <v>16049</v>
      </c>
      <c r="R17" s="8">
        <v>0.55212162751573302</v>
      </c>
      <c r="S17" s="7">
        <v>8921</v>
      </c>
      <c r="T17" s="4">
        <v>16297</v>
      </c>
      <c r="U17" s="8">
        <v>0.54740136221390445</v>
      </c>
      <c r="V17" s="7">
        <v>2454</v>
      </c>
      <c r="W17" s="4">
        <v>4465</v>
      </c>
      <c r="X17" s="8">
        <v>0.54960806270996643</v>
      </c>
    </row>
    <row r="18" spans="1:26" ht="13.5" thickBot="1" x14ac:dyDescent="0.25">
      <c r="A18" s="316" t="s">
        <v>4</v>
      </c>
      <c r="B18" s="14" t="s">
        <v>98</v>
      </c>
      <c r="C18" s="35" t="s">
        <v>108</v>
      </c>
      <c r="D18" s="317">
        <v>483</v>
      </c>
      <c r="E18" s="48">
        <v>918</v>
      </c>
      <c r="F18" s="49">
        <v>0.52614379084967322</v>
      </c>
      <c r="G18" s="317">
        <v>497</v>
      </c>
      <c r="H18" s="48">
        <v>1027</v>
      </c>
      <c r="I18" s="49">
        <v>0.48393378773125606</v>
      </c>
      <c r="J18" s="48">
        <v>474</v>
      </c>
      <c r="K18" s="48">
        <v>1014</v>
      </c>
      <c r="L18" s="49">
        <v>0.46745562130177515</v>
      </c>
      <c r="M18" s="47">
        <v>562</v>
      </c>
      <c r="N18" s="48">
        <v>1132</v>
      </c>
      <c r="O18" s="49">
        <v>0.49646643109540634</v>
      </c>
      <c r="P18" s="47">
        <v>485</v>
      </c>
      <c r="Q18" s="48">
        <v>1040</v>
      </c>
      <c r="R18" s="49">
        <v>0.46634615384615385</v>
      </c>
      <c r="S18" s="47">
        <v>594</v>
      </c>
      <c r="T18" s="48">
        <v>1133</v>
      </c>
      <c r="U18" s="49">
        <v>0.52427184466019416</v>
      </c>
      <c r="V18" s="47">
        <v>170</v>
      </c>
      <c r="W18" s="48">
        <v>284</v>
      </c>
      <c r="X18" s="49">
        <v>0.59859154929577463</v>
      </c>
    </row>
    <row r="19" spans="1:26" x14ac:dyDescent="0.2">
      <c r="A19" s="312" t="s">
        <v>5</v>
      </c>
      <c r="B19" s="2" t="s">
        <v>99</v>
      </c>
      <c r="C19" s="29" t="s">
        <v>43</v>
      </c>
      <c r="D19" s="385">
        <v>5902</v>
      </c>
      <c r="E19" s="51">
        <v>16048</v>
      </c>
      <c r="F19" s="128">
        <v>0.36777168494516449</v>
      </c>
      <c r="G19" s="313">
        <v>5994</v>
      </c>
      <c r="H19" s="127">
        <v>15919</v>
      </c>
      <c r="I19" s="314">
        <v>0.3765311891450468</v>
      </c>
      <c r="J19" s="126">
        <v>5835</v>
      </c>
      <c r="K19" s="127">
        <v>15456</v>
      </c>
      <c r="L19" s="128">
        <v>0.37752329192546585</v>
      </c>
      <c r="M19" s="126">
        <v>6056</v>
      </c>
      <c r="N19" s="51">
        <v>16524</v>
      </c>
      <c r="O19" s="52">
        <v>0.3664972161704188</v>
      </c>
      <c r="P19" s="126">
        <v>6095</v>
      </c>
      <c r="Q19" s="127">
        <v>17089</v>
      </c>
      <c r="R19" s="128">
        <v>0.35666218034993269</v>
      </c>
      <c r="S19" s="50">
        <v>6328</v>
      </c>
      <c r="T19" s="51">
        <v>17430</v>
      </c>
      <c r="U19" s="52">
        <v>0.36305220883534134</v>
      </c>
      <c r="V19" s="50">
        <v>1724</v>
      </c>
      <c r="W19" s="51">
        <v>4749</v>
      </c>
      <c r="X19" s="52">
        <v>0.36302379448304906</v>
      </c>
      <c r="Z19" s="367"/>
    </row>
    <row r="20" spans="1:26" x14ac:dyDescent="0.2">
      <c r="A20" s="321" t="s">
        <v>5</v>
      </c>
      <c r="B20" s="11" t="s">
        <v>99</v>
      </c>
      <c r="C20" s="10" t="s">
        <v>44</v>
      </c>
      <c r="D20" s="91">
        <v>5557</v>
      </c>
      <c r="E20" s="4">
        <v>15130</v>
      </c>
      <c r="F20" s="8">
        <v>0.36728354263053536</v>
      </c>
      <c r="G20" s="7">
        <v>5550</v>
      </c>
      <c r="H20" s="4">
        <v>14892</v>
      </c>
      <c r="I20" s="8">
        <v>0.37268331990330378</v>
      </c>
      <c r="J20" s="7">
        <v>5390</v>
      </c>
      <c r="K20" s="4">
        <v>14442</v>
      </c>
      <c r="L20" s="8">
        <v>0.37321700595485391</v>
      </c>
      <c r="M20" s="7">
        <v>5575</v>
      </c>
      <c r="N20" s="4">
        <v>15392</v>
      </c>
      <c r="O20" s="8">
        <v>0.36220114345114346</v>
      </c>
      <c r="P20" s="7">
        <v>5664</v>
      </c>
      <c r="Q20" s="4">
        <v>16049</v>
      </c>
      <c r="R20" s="8">
        <v>0.35291918499594993</v>
      </c>
      <c r="S20" s="7">
        <v>5919</v>
      </c>
      <c r="T20" s="4">
        <v>16297</v>
      </c>
      <c r="U20" s="8">
        <v>0.36319568018653742</v>
      </c>
      <c r="V20" s="7">
        <v>1633</v>
      </c>
      <c r="W20" s="4">
        <v>4465</v>
      </c>
      <c r="X20" s="8">
        <v>0.36573348264277716</v>
      </c>
    </row>
    <row r="21" spans="1:26" ht="13.5" thickBot="1" x14ac:dyDescent="0.25">
      <c r="A21" s="322" t="s">
        <v>5</v>
      </c>
      <c r="B21" s="14" t="s">
        <v>99</v>
      </c>
      <c r="C21" s="35" t="s">
        <v>108</v>
      </c>
      <c r="D21" s="317">
        <v>345</v>
      </c>
      <c r="E21" s="48">
        <v>918</v>
      </c>
      <c r="F21" s="49">
        <v>0.37581699346405228</v>
      </c>
      <c r="G21" s="317">
        <v>444</v>
      </c>
      <c r="H21" s="48">
        <v>1027</v>
      </c>
      <c r="I21" s="49">
        <v>0.43232716650438169</v>
      </c>
      <c r="J21" s="48">
        <v>445</v>
      </c>
      <c r="K21" s="48">
        <v>1014</v>
      </c>
      <c r="L21" s="49">
        <v>0.43885601577909272</v>
      </c>
      <c r="M21" s="47">
        <v>481</v>
      </c>
      <c r="N21" s="48">
        <v>1132</v>
      </c>
      <c r="O21" s="49">
        <v>0.42491166077738518</v>
      </c>
      <c r="P21" s="47">
        <v>431</v>
      </c>
      <c r="Q21" s="48">
        <v>1040</v>
      </c>
      <c r="R21" s="49">
        <v>0.41442307692307695</v>
      </c>
      <c r="S21" s="47">
        <v>409</v>
      </c>
      <c r="T21" s="48">
        <v>1133</v>
      </c>
      <c r="U21" s="49">
        <v>0.36098852603706971</v>
      </c>
      <c r="V21" s="47">
        <v>91</v>
      </c>
      <c r="W21" s="48">
        <v>284</v>
      </c>
      <c r="X21" s="49">
        <v>0.32042253521126762</v>
      </c>
    </row>
    <row r="22" spans="1:26" x14ac:dyDescent="0.2">
      <c r="A22" s="312" t="s">
        <v>6</v>
      </c>
      <c r="B22" s="2" t="s">
        <v>100</v>
      </c>
      <c r="C22" s="29" t="s">
        <v>43</v>
      </c>
      <c r="D22" s="385">
        <v>1646</v>
      </c>
      <c r="E22" s="51">
        <v>16048</v>
      </c>
      <c r="F22" s="128">
        <v>0.10256729810568295</v>
      </c>
      <c r="G22" s="50">
        <v>1589</v>
      </c>
      <c r="H22" s="51">
        <v>15919</v>
      </c>
      <c r="I22" s="128">
        <v>9.9817827752999563E-2</v>
      </c>
      <c r="J22" s="50">
        <v>1577</v>
      </c>
      <c r="K22" s="51">
        <v>15456</v>
      </c>
      <c r="L22" s="128">
        <v>0.1020315734989648</v>
      </c>
      <c r="M22" s="50">
        <v>1606</v>
      </c>
      <c r="N22" s="51">
        <v>16524</v>
      </c>
      <c r="O22" s="128">
        <v>9.7191963205035106E-2</v>
      </c>
      <c r="P22" s="50">
        <v>1648</v>
      </c>
      <c r="Q22" s="51">
        <v>17089</v>
      </c>
      <c r="R22" s="128">
        <v>9.6436304055240216E-2</v>
      </c>
      <c r="S22" s="50">
        <v>1587</v>
      </c>
      <c r="T22" s="51">
        <v>17430</v>
      </c>
      <c r="U22" s="128">
        <v>9.1049913941480209E-2</v>
      </c>
      <c r="V22" s="50">
        <v>401</v>
      </c>
      <c r="W22" s="51">
        <v>4749</v>
      </c>
      <c r="X22" s="128">
        <v>8.4438829227205733E-2</v>
      </c>
    </row>
    <row r="23" spans="1:26" x14ac:dyDescent="0.2">
      <c r="A23" s="315" t="s">
        <v>6</v>
      </c>
      <c r="B23" s="11" t="s">
        <v>100</v>
      </c>
      <c r="C23" s="10" t="s">
        <v>44</v>
      </c>
      <c r="D23" s="91">
        <v>1556</v>
      </c>
      <c r="E23" s="4">
        <v>15130</v>
      </c>
      <c r="F23" s="8">
        <v>0.10284203569068076</v>
      </c>
      <c r="G23" s="7">
        <v>1503</v>
      </c>
      <c r="H23" s="4">
        <v>14892</v>
      </c>
      <c r="I23" s="8">
        <v>0.10092667203867849</v>
      </c>
      <c r="J23" s="7">
        <v>1482</v>
      </c>
      <c r="K23" s="4">
        <v>14442</v>
      </c>
      <c r="L23" s="8">
        <v>0.10261736601578729</v>
      </c>
      <c r="M23" s="7">
        <v>1517</v>
      </c>
      <c r="N23" s="4">
        <v>15392</v>
      </c>
      <c r="O23" s="8">
        <v>9.8557692307692304E-2</v>
      </c>
      <c r="P23" s="7">
        <v>1524</v>
      </c>
      <c r="Q23" s="4">
        <v>16049</v>
      </c>
      <c r="R23" s="8">
        <v>9.4959187488317026E-2</v>
      </c>
      <c r="S23" s="7">
        <v>1457</v>
      </c>
      <c r="T23" s="4">
        <v>16297</v>
      </c>
      <c r="U23" s="8">
        <v>8.94029575995582E-2</v>
      </c>
      <c r="V23" s="7">
        <v>378</v>
      </c>
      <c r="W23" s="4">
        <v>4465</v>
      </c>
      <c r="X23" s="8">
        <v>8.4658454647256437E-2</v>
      </c>
    </row>
    <row r="24" spans="1:26" ht="13.5" thickBot="1" x14ac:dyDescent="0.25">
      <c r="A24" s="316" t="s">
        <v>6</v>
      </c>
      <c r="B24" s="17" t="s">
        <v>100</v>
      </c>
      <c r="C24" s="65" t="s">
        <v>108</v>
      </c>
      <c r="D24" s="317">
        <v>90</v>
      </c>
      <c r="E24" s="48">
        <v>918</v>
      </c>
      <c r="F24" s="49">
        <v>9.8039215686274508E-2</v>
      </c>
      <c r="G24" s="48">
        <v>86</v>
      </c>
      <c r="H24" s="48">
        <v>1027</v>
      </c>
      <c r="I24" s="49">
        <v>8.3739045764362224E-2</v>
      </c>
      <c r="J24" s="48">
        <v>95</v>
      </c>
      <c r="K24" s="48">
        <v>1014</v>
      </c>
      <c r="L24" s="49">
        <v>9.3688362919132157E-2</v>
      </c>
      <c r="M24" s="48">
        <v>89</v>
      </c>
      <c r="N24" s="48">
        <v>1132</v>
      </c>
      <c r="O24" s="49">
        <v>7.8621908127208484E-2</v>
      </c>
      <c r="P24" s="48">
        <v>124</v>
      </c>
      <c r="Q24" s="48">
        <v>1040</v>
      </c>
      <c r="R24" s="49">
        <v>0.11923076923076924</v>
      </c>
      <c r="S24" s="48">
        <v>130</v>
      </c>
      <c r="T24" s="48">
        <v>1133</v>
      </c>
      <c r="U24" s="49">
        <v>0.1147396293027361</v>
      </c>
      <c r="V24" s="48">
        <v>23</v>
      </c>
      <c r="W24" s="48">
        <v>284</v>
      </c>
      <c r="X24" s="49">
        <v>8.098591549295775E-2</v>
      </c>
    </row>
    <row r="25" spans="1:26" x14ac:dyDescent="0.2">
      <c r="A25" s="13" t="s">
        <v>7</v>
      </c>
      <c r="B25" s="14" t="s">
        <v>101</v>
      </c>
      <c r="C25" s="29" t="s">
        <v>43</v>
      </c>
      <c r="D25" s="333">
        <v>1363</v>
      </c>
      <c r="E25" s="57">
        <v>17601</v>
      </c>
      <c r="F25" s="417">
        <v>7.7438781887392796E-2</v>
      </c>
      <c r="G25" s="50">
        <v>1328</v>
      </c>
      <c r="H25" s="51">
        <v>17410</v>
      </c>
      <c r="I25" s="52">
        <v>7.5999999999999998E-2</v>
      </c>
      <c r="J25" s="333">
        <v>1246</v>
      </c>
      <c r="K25" s="57">
        <v>16912</v>
      </c>
      <c r="L25" s="58">
        <v>7.3999999999999996E-2</v>
      </c>
      <c r="M25" s="56">
        <v>1180</v>
      </c>
      <c r="N25" s="57">
        <v>17896</v>
      </c>
      <c r="O25" s="58">
        <v>6.6000000000000003E-2</v>
      </c>
      <c r="P25" s="56">
        <v>1251</v>
      </c>
      <c r="Q25" s="57">
        <v>18112</v>
      </c>
      <c r="R25" s="58">
        <v>6.9070229681978804E-2</v>
      </c>
      <c r="S25" s="56">
        <v>1200</v>
      </c>
      <c r="T25" s="57">
        <v>18851</v>
      </c>
      <c r="U25" s="58">
        <v>6.3657100419075907E-2</v>
      </c>
      <c r="V25" s="56">
        <v>310</v>
      </c>
      <c r="W25" s="57">
        <v>4900</v>
      </c>
      <c r="X25" s="58">
        <v>6.3265306122448975E-2</v>
      </c>
    </row>
    <row r="26" spans="1:26" x14ac:dyDescent="0.2">
      <c r="A26" s="13" t="s">
        <v>7</v>
      </c>
      <c r="B26" s="14" t="s">
        <v>101</v>
      </c>
      <c r="C26" s="10" t="s">
        <v>44</v>
      </c>
      <c r="D26" s="91">
        <v>1277</v>
      </c>
      <c r="E26" s="4">
        <v>16588</v>
      </c>
      <c r="F26" s="418">
        <v>7.6983361466120087E-2</v>
      </c>
      <c r="G26" s="7">
        <v>1228</v>
      </c>
      <c r="H26" s="4">
        <v>16282</v>
      </c>
      <c r="I26" s="8">
        <v>7.5420709986488144E-2</v>
      </c>
      <c r="J26" s="91">
        <v>1165</v>
      </c>
      <c r="K26" s="4">
        <v>15804</v>
      </c>
      <c r="L26" s="8">
        <v>7.3715515059478612E-2</v>
      </c>
      <c r="M26" s="7">
        <v>1137</v>
      </c>
      <c r="N26" s="4">
        <v>16679</v>
      </c>
      <c r="O26" s="8">
        <v>6.8000000000000005E-2</v>
      </c>
      <c r="P26" s="7">
        <v>1136</v>
      </c>
      <c r="Q26" s="4">
        <v>16892</v>
      </c>
      <c r="R26" s="8">
        <v>6.7000000000000004E-2</v>
      </c>
      <c r="S26" s="7">
        <v>1236</v>
      </c>
      <c r="T26" s="4">
        <v>17834</v>
      </c>
      <c r="U26" s="8">
        <v>6.9305820343164737E-2</v>
      </c>
      <c r="V26" s="7">
        <v>281</v>
      </c>
      <c r="W26" s="4">
        <v>4586</v>
      </c>
      <c r="X26" s="8">
        <v>6.1273440907108588E-2</v>
      </c>
    </row>
    <row r="27" spans="1:26" x14ac:dyDescent="0.2">
      <c r="A27" s="13" t="s">
        <v>7</v>
      </c>
      <c r="B27" s="14" t="s">
        <v>101</v>
      </c>
      <c r="C27" s="35" t="s">
        <v>108</v>
      </c>
      <c r="D27" s="91">
        <v>86</v>
      </c>
      <c r="E27" s="4">
        <v>1013</v>
      </c>
      <c r="F27" s="418">
        <v>8.5000000000000006E-2</v>
      </c>
      <c r="G27" s="7">
        <v>100</v>
      </c>
      <c r="H27" s="4">
        <v>1128</v>
      </c>
      <c r="I27" s="8">
        <v>8.8999999999999996E-2</v>
      </c>
      <c r="J27" s="91">
        <v>81</v>
      </c>
      <c r="K27" s="4">
        <v>1108</v>
      </c>
      <c r="L27" s="8">
        <v>7.2999999999999995E-2</v>
      </c>
      <c r="M27" s="7">
        <v>43</v>
      </c>
      <c r="N27" s="4">
        <v>1174</v>
      </c>
      <c r="O27" s="8">
        <v>3.6626916524701875E-2</v>
      </c>
      <c r="P27" s="7">
        <v>115</v>
      </c>
      <c r="Q27" s="4">
        <v>1220</v>
      </c>
      <c r="R27" s="8">
        <v>9.4262295081967207E-2</v>
      </c>
      <c r="S27" s="7">
        <v>118</v>
      </c>
      <c r="T27" s="4">
        <v>1263</v>
      </c>
      <c r="U27" s="8">
        <v>9.3428345209817895E-2</v>
      </c>
      <c r="V27" s="7">
        <v>29</v>
      </c>
      <c r="W27" s="4">
        <v>314</v>
      </c>
      <c r="X27" s="8">
        <v>9.2356687898089165E-2</v>
      </c>
    </row>
    <row r="28" spans="1:26" x14ac:dyDescent="0.2">
      <c r="A28" s="13" t="s">
        <v>7</v>
      </c>
      <c r="B28" s="14" t="s">
        <v>101</v>
      </c>
      <c r="C28" s="21" t="s">
        <v>46</v>
      </c>
      <c r="D28" s="91" t="s">
        <v>12</v>
      </c>
      <c r="E28" s="4" t="s">
        <v>12</v>
      </c>
      <c r="F28" s="419" t="s">
        <v>12</v>
      </c>
      <c r="G28" s="7" t="s">
        <v>12</v>
      </c>
      <c r="H28" s="4" t="s">
        <v>12</v>
      </c>
      <c r="I28" s="119" t="s">
        <v>12</v>
      </c>
      <c r="J28" s="91" t="s">
        <v>12</v>
      </c>
      <c r="K28" s="4" t="s">
        <v>12</v>
      </c>
      <c r="L28" s="4" t="s">
        <v>12</v>
      </c>
      <c r="M28" s="7">
        <v>39</v>
      </c>
      <c r="N28" s="4">
        <v>1162</v>
      </c>
      <c r="O28" s="8">
        <f>M28/N28</f>
        <v>3.3562822719449228E-2</v>
      </c>
      <c r="P28" s="7">
        <v>54</v>
      </c>
      <c r="Q28" s="4">
        <v>1141</v>
      </c>
      <c r="R28" s="8">
        <f>P28/Q28</f>
        <v>4.7326906222611743E-2</v>
      </c>
      <c r="S28" s="7">
        <v>41</v>
      </c>
      <c r="T28" s="4">
        <v>1140</v>
      </c>
      <c r="U28" s="8">
        <v>3.5964912280701755E-2</v>
      </c>
      <c r="V28" s="7">
        <v>11</v>
      </c>
      <c r="W28" s="4">
        <v>282</v>
      </c>
      <c r="X28" s="8">
        <v>3.9007092198581561E-2</v>
      </c>
    </row>
    <row r="29" spans="1:26" ht="13.5" thickBot="1" x14ac:dyDescent="0.25">
      <c r="A29" s="26" t="s">
        <v>7</v>
      </c>
      <c r="B29" s="17" t="s">
        <v>101</v>
      </c>
      <c r="C29" s="18" t="s">
        <v>96</v>
      </c>
      <c r="D29" s="323" t="s">
        <v>12</v>
      </c>
      <c r="E29" s="324" t="s">
        <v>12</v>
      </c>
      <c r="F29" s="325" t="s">
        <v>12</v>
      </c>
      <c r="G29" s="81" t="s">
        <v>12</v>
      </c>
      <c r="H29" s="82" t="s">
        <v>12</v>
      </c>
      <c r="I29" s="67" t="s">
        <v>12</v>
      </c>
      <c r="J29" s="323" t="s">
        <v>12</v>
      </c>
      <c r="K29" s="326" t="s">
        <v>12</v>
      </c>
      <c r="L29" s="327" t="s">
        <v>12</v>
      </c>
      <c r="M29" s="136">
        <v>4</v>
      </c>
      <c r="N29" s="135">
        <v>12</v>
      </c>
      <c r="O29" s="140">
        <f>M29/N29</f>
        <v>0.33333333333333331</v>
      </c>
      <c r="P29" s="136">
        <v>61</v>
      </c>
      <c r="Q29" s="135">
        <v>79</v>
      </c>
      <c r="R29" s="140">
        <v>0.77200000000000002</v>
      </c>
      <c r="S29" s="136">
        <v>77</v>
      </c>
      <c r="T29" s="135">
        <v>123</v>
      </c>
      <c r="U29" s="140">
        <v>0.62601626016260159</v>
      </c>
      <c r="V29" s="136">
        <v>18</v>
      </c>
      <c r="W29" s="135">
        <v>32</v>
      </c>
      <c r="X29" s="140">
        <v>0.5625</v>
      </c>
    </row>
    <row r="30" spans="1:26" x14ac:dyDescent="0.2">
      <c r="A30" s="13" t="s">
        <v>9</v>
      </c>
      <c r="B30" s="14" t="s">
        <v>65</v>
      </c>
      <c r="C30" s="15" t="s">
        <v>43</v>
      </c>
      <c r="D30" s="385">
        <v>358467.87096621998</v>
      </c>
      <c r="E30" s="51">
        <v>17601</v>
      </c>
      <c r="F30" s="53">
        <v>20.366334999999999</v>
      </c>
      <c r="G30" s="50">
        <v>358424.09</v>
      </c>
      <c r="H30" s="51">
        <v>17410</v>
      </c>
      <c r="I30" s="53">
        <v>20.587</v>
      </c>
      <c r="J30" s="50">
        <v>342796</v>
      </c>
      <c r="K30" s="51">
        <v>16912</v>
      </c>
      <c r="L30" s="53">
        <v>20.3</v>
      </c>
      <c r="M30" s="50">
        <v>371665</v>
      </c>
      <c r="N30" s="51">
        <v>17896</v>
      </c>
      <c r="O30" s="53">
        <v>20.8</v>
      </c>
      <c r="P30" s="50">
        <v>377328.93548284005</v>
      </c>
      <c r="Q30" s="51">
        <v>18112</v>
      </c>
      <c r="R30" s="53">
        <v>20.8</v>
      </c>
      <c r="S30" s="50">
        <v>373644.45161208999</v>
      </c>
      <c r="T30" s="51">
        <v>18851</v>
      </c>
      <c r="U30" s="53">
        <v>19.820935314417799</v>
      </c>
      <c r="V30" s="50">
        <v>100549.74193557</v>
      </c>
      <c r="W30" s="51">
        <v>5095</v>
      </c>
      <c r="X30" s="53">
        <v>19.7349836968734</v>
      </c>
    </row>
    <row r="31" spans="1:26" x14ac:dyDescent="0.2">
      <c r="A31" s="5" t="s">
        <v>9</v>
      </c>
      <c r="B31" s="11" t="s">
        <v>65</v>
      </c>
      <c r="C31" s="10" t="s">
        <v>44</v>
      </c>
      <c r="D31" s="91">
        <v>339542.87096621998</v>
      </c>
      <c r="E31" s="4">
        <v>16588</v>
      </c>
      <c r="F31" s="9">
        <v>20.469186819762477</v>
      </c>
      <c r="G31" s="7">
        <v>336310.09</v>
      </c>
      <c r="H31" s="4">
        <v>16282</v>
      </c>
      <c r="I31" s="9">
        <v>20.655330426237565</v>
      </c>
      <c r="J31" s="7">
        <v>320847</v>
      </c>
      <c r="K31" s="4">
        <v>15804</v>
      </c>
      <c r="L31" s="9">
        <v>20.301632498101746</v>
      </c>
      <c r="M31" s="7">
        <v>346915</v>
      </c>
      <c r="N31" s="4">
        <v>16679</v>
      </c>
      <c r="O31" s="9">
        <v>20.79950836381078</v>
      </c>
      <c r="P31" s="7">
        <v>350708.96774087008</v>
      </c>
      <c r="Q31" s="4">
        <v>16941</v>
      </c>
      <c r="R31" s="9">
        <v>20.701786656092917</v>
      </c>
      <c r="S31" s="7">
        <v>347370.77419278002</v>
      </c>
      <c r="T31" s="4">
        <v>17588</v>
      </c>
      <c r="U31" s="9">
        <v>19.750442016874008</v>
      </c>
      <c r="V31" s="7">
        <v>93554.096774439997</v>
      </c>
      <c r="W31" s="4">
        <f>W30-W32</f>
        <v>4781</v>
      </c>
      <c r="X31" s="9">
        <f>(V31/W31)</f>
        <v>19.56789307141602</v>
      </c>
    </row>
    <row r="32" spans="1:26" x14ac:dyDescent="0.2">
      <c r="A32" s="5" t="s">
        <v>9</v>
      </c>
      <c r="B32" s="11" t="s">
        <v>65</v>
      </c>
      <c r="C32" s="35" t="s">
        <v>108</v>
      </c>
      <c r="D32" s="91">
        <v>18925</v>
      </c>
      <c r="E32" s="4">
        <v>1013</v>
      </c>
      <c r="F32" s="9">
        <v>18.7</v>
      </c>
      <c r="G32" s="7">
        <v>22114</v>
      </c>
      <c r="H32" s="4">
        <v>1128</v>
      </c>
      <c r="I32" s="9">
        <v>19.600000000000001</v>
      </c>
      <c r="J32" s="7">
        <v>21949</v>
      </c>
      <c r="K32" s="4">
        <v>1108</v>
      </c>
      <c r="L32" s="9">
        <v>19.8</v>
      </c>
      <c r="M32" s="7">
        <v>24750</v>
      </c>
      <c r="N32" s="4">
        <v>1217</v>
      </c>
      <c r="O32" s="9">
        <v>20.336894001643387</v>
      </c>
      <c r="P32" s="7">
        <v>26619.967741969998</v>
      </c>
      <c r="Q32" s="4">
        <v>1171</v>
      </c>
      <c r="R32" s="9">
        <v>22.732679540538001</v>
      </c>
      <c r="S32" s="7">
        <v>26273.677419309999</v>
      </c>
      <c r="T32" s="4">
        <v>1263</v>
      </c>
      <c r="U32" s="9">
        <v>20.802594947988915</v>
      </c>
      <c r="V32" s="7">
        <v>6995.6451611299999</v>
      </c>
      <c r="W32" s="4">
        <v>314</v>
      </c>
      <c r="X32" s="9">
        <v>22.279124716974522</v>
      </c>
    </row>
    <row r="33" spans="1:24" x14ac:dyDescent="0.2">
      <c r="A33" s="5" t="s">
        <v>9</v>
      </c>
      <c r="B33" s="11" t="s">
        <v>65</v>
      </c>
      <c r="C33" s="21" t="s">
        <v>46</v>
      </c>
      <c r="D33" s="386" t="s">
        <v>12</v>
      </c>
      <c r="E33" s="328" t="s">
        <v>12</v>
      </c>
      <c r="F33" s="332" t="s">
        <v>12</v>
      </c>
      <c r="G33" s="330" t="s">
        <v>12</v>
      </c>
      <c r="H33" s="329" t="s">
        <v>12</v>
      </c>
      <c r="I33" s="331" t="s">
        <v>12</v>
      </c>
      <c r="J33" s="330" t="s">
        <v>12</v>
      </c>
      <c r="K33" s="329" t="s">
        <v>12</v>
      </c>
      <c r="L33" s="331" t="s">
        <v>12</v>
      </c>
      <c r="M33" s="7">
        <v>23094</v>
      </c>
      <c r="N33" s="4">
        <v>1164</v>
      </c>
      <c r="O33" s="9">
        <v>19.8</v>
      </c>
      <c r="P33" s="7">
        <v>22712.774193549998</v>
      </c>
      <c r="Q33" s="4">
        <v>1048</v>
      </c>
      <c r="R33" s="9">
        <v>21.672494459494274</v>
      </c>
      <c r="S33" s="7">
        <v>22893.935483779998</v>
      </c>
      <c r="T33" s="4">
        <v>1140</v>
      </c>
      <c r="U33" s="9">
        <v>20.082399547175399</v>
      </c>
      <c r="V33" s="7">
        <v>6087.7741934300002</v>
      </c>
      <c r="W33" s="4">
        <v>282</v>
      </c>
      <c r="X33" s="9">
        <v>21.587851749751799</v>
      </c>
    </row>
    <row r="34" spans="1:24" ht="13.5" thickBot="1" x14ac:dyDescent="0.25">
      <c r="A34" s="19" t="s">
        <v>9</v>
      </c>
      <c r="B34" s="20" t="s">
        <v>65</v>
      </c>
      <c r="C34" s="21" t="s">
        <v>96</v>
      </c>
      <c r="D34" s="79" t="s">
        <v>12</v>
      </c>
      <c r="E34" s="80" t="s">
        <v>12</v>
      </c>
      <c r="F34" s="83" t="s">
        <v>12</v>
      </c>
      <c r="G34" s="81" t="s">
        <v>12</v>
      </c>
      <c r="H34" s="82" t="s">
        <v>12</v>
      </c>
      <c r="I34" s="67" t="s">
        <v>12</v>
      </c>
      <c r="J34" s="81" t="s">
        <v>12</v>
      </c>
      <c r="K34" s="82" t="s">
        <v>12</v>
      </c>
      <c r="L34" s="67" t="s">
        <v>12</v>
      </c>
      <c r="M34" s="47">
        <v>1656</v>
      </c>
      <c r="N34" s="48">
        <v>53</v>
      </c>
      <c r="O34" s="54">
        <v>31.2</v>
      </c>
      <c r="P34" s="47">
        <v>3907.1935484199998</v>
      </c>
      <c r="Q34" s="48">
        <v>123</v>
      </c>
      <c r="R34" s="54">
        <v>31.765801206666666</v>
      </c>
      <c r="S34" s="47">
        <v>3379.7419355299999</v>
      </c>
      <c r="T34" s="48">
        <v>123</v>
      </c>
      <c r="U34" s="54">
        <v>27.477576711626</v>
      </c>
      <c r="V34" s="47">
        <v>907.87096770000005</v>
      </c>
      <c r="W34" s="48">
        <v>32</v>
      </c>
      <c r="X34" s="54">
        <v>28.370967740625002</v>
      </c>
    </row>
    <row r="35" spans="1:24" x14ac:dyDescent="0.2">
      <c r="A35" s="312" t="s">
        <v>10</v>
      </c>
      <c r="B35" s="2" t="s">
        <v>8</v>
      </c>
      <c r="C35" s="29" t="s">
        <v>43</v>
      </c>
      <c r="D35" s="385">
        <v>6060</v>
      </c>
      <c r="E35" s="51">
        <v>10053</v>
      </c>
      <c r="F35" s="320">
        <v>0.60299999999999998</v>
      </c>
      <c r="G35" s="50">
        <v>5006</v>
      </c>
      <c r="H35" s="51">
        <v>8374</v>
      </c>
      <c r="I35" s="320">
        <v>0.59799999999999998</v>
      </c>
      <c r="J35" s="50">
        <v>3686</v>
      </c>
      <c r="K35" s="51">
        <v>5958</v>
      </c>
      <c r="L35" s="52">
        <v>0.61899999999999999</v>
      </c>
      <c r="M35" s="50">
        <v>4212</v>
      </c>
      <c r="N35" s="51">
        <v>6454</v>
      </c>
      <c r="O35" s="52">
        <v>0.65300000000000002</v>
      </c>
      <c r="P35" s="50">
        <v>4610</v>
      </c>
      <c r="Q35" s="51">
        <v>6805</v>
      </c>
      <c r="R35" s="52">
        <v>0.67700000000000005</v>
      </c>
      <c r="S35" s="50">
        <v>4542</v>
      </c>
      <c r="T35" s="51">
        <v>6781</v>
      </c>
      <c r="U35" s="52">
        <v>0.66981271198938208</v>
      </c>
      <c r="V35" s="50">
        <v>3384</v>
      </c>
      <c r="W35" s="51">
        <v>5083</v>
      </c>
      <c r="X35" s="52">
        <v>0.66574857367696239</v>
      </c>
    </row>
    <row r="36" spans="1:24" x14ac:dyDescent="0.2">
      <c r="A36" s="315" t="s">
        <v>10</v>
      </c>
      <c r="B36" s="11" t="s">
        <v>8</v>
      </c>
      <c r="C36" s="10" t="s">
        <v>44</v>
      </c>
      <c r="D36" s="387">
        <f>(D35-D37)</f>
        <v>5723</v>
      </c>
      <c r="E36" s="116">
        <f>(E35-E37)</f>
        <v>9472</v>
      </c>
      <c r="F36" s="117">
        <f>(D36/E36)</f>
        <v>0.60420185810810811</v>
      </c>
      <c r="G36" s="115">
        <f t="shared" ref="G36:H36" si="0">(G35-G37)</f>
        <v>4735</v>
      </c>
      <c r="H36" s="116">
        <f t="shared" si="0"/>
        <v>7840</v>
      </c>
      <c r="I36" s="117">
        <f t="shared" ref="I36" si="1">(G36/H36)</f>
        <v>0.60395408163265307</v>
      </c>
      <c r="J36" s="115">
        <f t="shared" ref="J36:K36" si="2">(J35-J37)</f>
        <v>3464</v>
      </c>
      <c r="K36" s="116">
        <f t="shared" si="2"/>
        <v>5540</v>
      </c>
      <c r="L36" s="141">
        <f t="shared" ref="L36" si="3">(J36/K36)</f>
        <v>0.62527075812274369</v>
      </c>
      <c r="M36" s="7">
        <v>3970</v>
      </c>
      <c r="N36" s="4">
        <v>6002</v>
      </c>
      <c r="O36" s="8">
        <v>0.66100000000000003</v>
      </c>
      <c r="P36" s="56">
        <v>4380</v>
      </c>
      <c r="Q36" s="57">
        <v>6395</v>
      </c>
      <c r="R36" s="58">
        <v>0.68500000000000005</v>
      </c>
      <c r="S36" s="56">
        <v>4321</v>
      </c>
      <c r="T36" s="57">
        <v>6391</v>
      </c>
      <c r="U36" s="58">
        <v>0.67610702550461588</v>
      </c>
      <c r="V36" s="56">
        <v>3213</v>
      </c>
      <c r="W36" s="57">
        <v>4789</v>
      </c>
      <c r="X36" s="58">
        <v>0.67091250783044476</v>
      </c>
    </row>
    <row r="37" spans="1:24" ht="13.5" thickBot="1" x14ac:dyDescent="0.25">
      <c r="A37" s="316" t="s">
        <v>10</v>
      </c>
      <c r="B37" s="17" t="s">
        <v>8</v>
      </c>
      <c r="C37" s="38" t="s">
        <v>108</v>
      </c>
      <c r="D37" s="317">
        <v>337</v>
      </c>
      <c r="E37" s="48">
        <v>581</v>
      </c>
      <c r="F37" s="49">
        <v>0.57999999999999996</v>
      </c>
      <c r="G37" s="48">
        <v>271</v>
      </c>
      <c r="H37" s="48">
        <v>534</v>
      </c>
      <c r="I37" s="49">
        <v>0.50700000000000001</v>
      </c>
      <c r="J37" s="48">
        <v>222</v>
      </c>
      <c r="K37" s="48">
        <v>418</v>
      </c>
      <c r="L37" s="49">
        <v>0.53100000000000003</v>
      </c>
      <c r="M37" s="47">
        <v>242</v>
      </c>
      <c r="N37" s="48">
        <v>452</v>
      </c>
      <c r="O37" s="49">
        <v>0.53500000000000003</v>
      </c>
      <c r="P37" s="47">
        <v>230</v>
      </c>
      <c r="Q37" s="48">
        <v>410</v>
      </c>
      <c r="R37" s="49">
        <v>0.56100000000000005</v>
      </c>
      <c r="S37" s="47">
        <v>221</v>
      </c>
      <c r="T37" s="48">
        <v>390</v>
      </c>
      <c r="U37" s="49">
        <v>0.56666666666666665</v>
      </c>
      <c r="V37" s="47">
        <v>171</v>
      </c>
      <c r="W37" s="48">
        <v>294</v>
      </c>
      <c r="X37" s="49">
        <v>0.58163265306122447</v>
      </c>
    </row>
    <row r="38" spans="1:24" x14ac:dyDescent="0.2">
      <c r="A38" s="13" t="s">
        <v>66</v>
      </c>
      <c r="B38" s="14" t="s">
        <v>67</v>
      </c>
      <c r="C38" s="15" t="s">
        <v>43</v>
      </c>
      <c r="D38" s="385">
        <v>2767</v>
      </c>
      <c r="E38" s="51">
        <v>5036</v>
      </c>
      <c r="F38" s="52">
        <v>0.54944400317712472</v>
      </c>
      <c r="G38" s="50">
        <v>2942</v>
      </c>
      <c r="H38" s="51">
        <v>5362</v>
      </c>
      <c r="I38" s="52">
        <v>0.54867586721372619</v>
      </c>
      <c r="J38" s="333">
        <v>2818</v>
      </c>
      <c r="K38" s="57">
        <v>5168</v>
      </c>
      <c r="L38" s="58">
        <v>0.5452786377708978</v>
      </c>
      <c r="M38" s="56">
        <v>3309</v>
      </c>
      <c r="N38" s="57">
        <v>5494</v>
      </c>
      <c r="O38" s="58">
        <v>0.6022934109938114</v>
      </c>
      <c r="P38" s="56">
        <v>3453</v>
      </c>
      <c r="Q38" s="57">
        <v>5700</v>
      </c>
      <c r="R38" s="58">
        <v>0.60578947368421054</v>
      </c>
      <c r="S38" s="56">
        <v>3300</v>
      </c>
      <c r="T38" s="57">
        <v>5406</v>
      </c>
      <c r="U38" s="58">
        <v>0.61043285238623757</v>
      </c>
      <c r="V38" s="56">
        <v>1141</v>
      </c>
      <c r="W38" s="57">
        <v>1740</v>
      </c>
      <c r="X38" s="58">
        <v>0.65574712643678157</v>
      </c>
    </row>
    <row r="39" spans="1:24" x14ac:dyDescent="0.2">
      <c r="A39" s="5" t="s">
        <v>66</v>
      </c>
      <c r="B39" s="11" t="s">
        <v>67</v>
      </c>
      <c r="C39" s="10" t="s">
        <v>44</v>
      </c>
      <c r="D39" s="91">
        <v>2592</v>
      </c>
      <c r="E39" s="4">
        <v>4749</v>
      </c>
      <c r="F39" s="8">
        <v>0.54579911560328487</v>
      </c>
      <c r="G39" s="7">
        <v>2724</v>
      </c>
      <c r="H39" s="4">
        <v>5024</v>
      </c>
      <c r="I39" s="8">
        <v>0.54219745222929938</v>
      </c>
      <c r="J39" s="91">
        <v>2577</v>
      </c>
      <c r="K39" s="4">
        <v>4806</v>
      </c>
      <c r="L39" s="8">
        <v>0.53620474406991259</v>
      </c>
      <c r="M39" s="7">
        <v>3001</v>
      </c>
      <c r="N39" s="4">
        <v>5069</v>
      </c>
      <c r="O39" s="8">
        <v>0.59202998619057012</v>
      </c>
      <c r="P39" s="56">
        <v>3207</v>
      </c>
      <c r="Q39" s="57">
        <v>5308</v>
      </c>
      <c r="R39" s="58">
        <v>0.60418236623963828</v>
      </c>
      <c r="S39" s="56">
        <v>3024</v>
      </c>
      <c r="T39" s="57">
        <v>4981</v>
      </c>
      <c r="U39" s="58">
        <v>0.60710700662517569</v>
      </c>
      <c r="V39" s="56">
        <v>1040</v>
      </c>
      <c r="W39" s="57">
        <v>1582</v>
      </c>
      <c r="X39" s="58">
        <v>0.65739570164348926</v>
      </c>
    </row>
    <row r="40" spans="1:24" x14ac:dyDescent="0.2">
      <c r="A40" s="5" t="s">
        <v>66</v>
      </c>
      <c r="B40" s="11" t="s">
        <v>67</v>
      </c>
      <c r="C40" s="35" t="s">
        <v>108</v>
      </c>
      <c r="D40" s="91">
        <v>175</v>
      </c>
      <c r="E40" s="4">
        <v>287</v>
      </c>
      <c r="F40" s="8">
        <v>0.6097560975609756</v>
      </c>
      <c r="G40" s="7">
        <v>218</v>
      </c>
      <c r="H40" s="4">
        <v>338</v>
      </c>
      <c r="I40" s="8">
        <v>0.6449704142011834</v>
      </c>
      <c r="J40" s="91">
        <v>241</v>
      </c>
      <c r="K40" s="4">
        <v>362</v>
      </c>
      <c r="L40" s="8">
        <v>0.66574585635359118</v>
      </c>
      <c r="M40" s="7">
        <v>308</v>
      </c>
      <c r="N40" s="4">
        <v>425</v>
      </c>
      <c r="O40" s="8">
        <v>0.7247058823529412</v>
      </c>
      <c r="P40" s="56">
        <v>246</v>
      </c>
      <c r="Q40" s="56">
        <v>392</v>
      </c>
      <c r="R40" s="58">
        <v>0.62755102040816324</v>
      </c>
      <c r="S40" s="56">
        <v>277</v>
      </c>
      <c r="T40" s="57">
        <v>426</v>
      </c>
      <c r="U40" s="58">
        <v>0.65023474178403751</v>
      </c>
      <c r="V40" s="56">
        <v>277</v>
      </c>
      <c r="W40" s="57">
        <v>426</v>
      </c>
      <c r="X40" s="58">
        <v>0.65023474178403751</v>
      </c>
    </row>
    <row r="41" spans="1:24" x14ac:dyDescent="0.2">
      <c r="A41" s="5" t="s">
        <v>66</v>
      </c>
      <c r="B41" s="11" t="s">
        <v>67</v>
      </c>
      <c r="C41" s="21" t="s">
        <v>46</v>
      </c>
      <c r="D41" s="91" t="s">
        <v>12</v>
      </c>
      <c r="E41" s="4" t="s">
        <v>12</v>
      </c>
      <c r="F41" s="119" t="s">
        <v>12</v>
      </c>
      <c r="G41" s="7" t="s">
        <v>12</v>
      </c>
      <c r="H41" s="4" t="s">
        <v>12</v>
      </c>
      <c r="I41" s="119" t="s">
        <v>12</v>
      </c>
      <c r="J41" s="91" t="s">
        <v>12</v>
      </c>
      <c r="K41" s="4" t="s">
        <v>12</v>
      </c>
      <c r="L41" s="4" t="s">
        <v>12</v>
      </c>
      <c r="M41" s="334" t="s">
        <v>12</v>
      </c>
      <c r="N41" s="4" t="s">
        <v>12</v>
      </c>
      <c r="O41" s="91" t="s">
        <v>12</v>
      </c>
      <c r="P41" s="7">
        <v>246</v>
      </c>
      <c r="Q41" s="4">
        <v>392</v>
      </c>
      <c r="R41" s="8">
        <v>0.62755102040816324</v>
      </c>
      <c r="S41" s="7">
        <v>276</v>
      </c>
      <c r="T41" s="4">
        <v>425</v>
      </c>
      <c r="U41" s="8">
        <v>0.64941176470588236</v>
      </c>
      <c r="V41" s="7">
        <v>101</v>
      </c>
      <c r="W41" s="4">
        <v>158</v>
      </c>
      <c r="X41" s="8">
        <v>0.63924050632911389</v>
      </c>
    </row>
    <row r="42" spans="1:24" ht="13.5" thickBot="1" x14ac:dyDescent="0.25">
      <c r="A42" s="16" t="s">
        <v>66</v>
      </c>
      <c r="B42" s="17" t="s">
        <v>67</v>
      </c>
      <c r="C42" s="18" t="s">
        <v>96</v>
      </c>
      <c r="D42" s="79" t="s">
        <v>12</v>
      </c>
      <c r="E42" s="80" t="s">
        <v>12</v>
      </c>
      <c r="F42" s="83" t="s">
        <v>12</v>
      </c>
      <c r="G42" s="81" t="s">
        <v>12</v>
      </c>
      <c r="H42" s="82" t="s">
        <v>12</v>
      </c>
      <c r="I42" s="67" t="s">
        <v>12</v>
      </c>
      <c r="J42" s="79" t="s">
        <v>12</v>
      </c>
      <c r="K42" s="82" t="s">
        <v>12</v>
      </c>
      <c r="L42" s="67" t="s">
        <v>12</v>
      </c>
      <c r="M42" s="47" t="s">
        <v>12</v>
      </c>
      <c r="N42" s="48" t="s">
        <v>12</v>
      </c>
      <c r="O42" s="49" t="s">
        <v>12</v>
      </c>
      <c r="P42" s="47">
        <v>0</v>
      </c>
      <c r="Q42" s="48">
        <v>0</v>
      </c>
      <c r="R42" s="49">
        <v>0</v>
      </c>
      <c r="S42" s="47">
        <v>1</v>
      </c>
      <c r="T42" s="48">
        <v>1</v>
      </c>
      <c r="U42" s="49">
        <v>1</v>
      </c>
      <c r="V42" s="47">
        <v>1</v>
      </c>
      <c r="W42" s="48">
        <v>1</v>
      </c>
      <c r="X42" s="49">
        <v>1</v>
      </c>
    </row>
    <row r="43" spans="1:24" x14ac:dyDescent="0.2">
      <c r="A43" s="312" t="s">
        <v>68</v>
      </c>
      <c r="B43" s="2" t="s">
        <v>19</v>
      </c>
      <c r="C43" s="29" t="s">
        <v>43</v>
      </c>
      <c r="D43" s="388">
        <v>1340</v>
      </c>
      <c r="E43" s="336">
        <v>5137</v>
      </c>
      <c r="F43" s="337">
        <v>0.26085263772629941</v>
      </c>
      <c r="G43" s="335">
        <v>1346</v>
      </c>
      <c r="H43" s="336">
        <v>5284.5</v>
      </c>
      <c r="I43" s="337">
        <v>0.25471921275488479</v>
      </c>
      <c r="J43" s="120">
        <v>1471</v>
      </c>
      <c r="K43" s="121">
        <v>5840</v>
      </c>
      <c r="L43" s="122">
        <v>0.252</v>
      </c>
      <c r="M43" s="120">
        <v>1536</v>
      </c>
      <c r="N43" s="121">
        <v>5958</v>
      </c>
      <c r="O43" s="122">
        <v>0.25800000000000001</v>
      </c>
      <c r="P43" s="50">
        <v>1544</v>
      </c>
      <c r="Q43" s="51">
        <v>6074.75</v>
      </c>
      <c r="R43" s="52">
        <v>0.25416683814148699</v>
      </c>
      <c r="S43" s="50">
        <v>1227</v>
      </c>
      <c r="T43" s="51">
        <v>6680.75</v>
      </c>
      <c r="U43" s="368">
        <v>0.18366201400000001</v>
      </c>
      <c r="V43" s="50">
        <v>337</v>
      </c>
      <c r="W43" s="51">
        <v>6809</v>
      </c>
      <c r="X43" s="52">
        <v>0.19797327100000001</v>
      </c>
    </row>
    <row r="44" spans="1:24" x14ac:dyDescent="0.2">
      <c r="A44" s="321" t="s">
        <v>68</v>
      </c>
      <c r="B44" s="14" t="s">
        <v>19</v>
      </c>
      <c r="C44" s="10" t="s">
        <v>44</v>
      </c>
      <c r="D44" s="387">
        <v>1256</v>
      </c>
      <c r="E44" s="116">
        <v>4719.25</v>
      </c>
      <c r="F44" s="117">
        <v>0.26614398474333845</v>
      </c>
      <c r="G44" s="115">
        <v>1248</v>
      </c>
      <c r="H44" s="116">
        <v>4845.5</v>
      </c>
      <c r="I44" s="117">
        <v>0.2575585594881849</v>
      </c>
      <c r="J44" s="115">
        <v>1337</v>
      </c>
      <c r="K44" s="116">
        <v>5343</v>
      </c>
      <c r="L44" s="141">
        <v>0.25023395096387796</v>
      </c>
      <c r="M44" s="123">
        <v>1383</v>
      </c>
      <c r="N44" s="124">
        <v>5461</v>
      </c>
      <c r="O44" s="125">
        <v>0.25325032045412926</v>
      </c>
      <c r="P44" s="7">
        <v>1394</v>
      </c>
      <c r="Q44" s="4">
        <v>5566.25</v>
      </c>
      <c r="R44" s="8">
        <v>0.25043790702896923</v>
      </c>
      <c r="S44" s="7">
        <v>1097</v>
      </c>
      <c r="T44" s="4">
        <v>6093</v>
      </c>
      <c r="U44" s="8">
        <v>0.18</v>
      </c>
      <c r="V44" s="7">
        <v>305</v>
      </c>
      <c r="W44" s="4">
        <v>6207</v>
      </c>
      <c r="X44" s="8">
        <v>0.20899999999999999</v>
      </c>
    </row>
    <row r="45" spans="1:24" ht="13.5" thickBot="1" x14ac:dyDescent="0.25">
      <c r="A45" s="322" t="s">
        <v>68</v>
      </c>
      <c r="B45" s="27" t="s">
        <v>19</v>
      </c>
      <c r="C45" s="35" t="s">
        <v>108</v>
      </c>
      <c r="D45" s="389">
        <v>84</v>
      </c>
      <c r="E45" s="338">
        <v>417.75</v>
      </c>
      <c r="F45" s="339">
        <v>0.20107719928186699</v>
      </c>
      <c r="G45" s="338">
        <v>98</v>
      </c>
      <c r="H45" s="338">
        <v>439</v>
      </c>
      <c r="I45" s="339">
        <v>0.22323462414578599</v>
      </c>
      <c r="J45" s="338">
        <v>134</v>
      </c>
      <c r="K45" s="338">
        <v>497</v>
      </c>
      <c r="L45" s="339">
        <v>0.27</v>
      </c>
      <c r="M45" s="340">
        <v>153</v>
      </c>
      <c r="N45" s="338">
        <v>497</v>
      </c>
      <c r="O45" s="339">
        <v>0.308</v>
      </c>
      <c r="P45" s="47">
        <v>150</v>
      </c>
      <c r="Q45" s="48">
        <v>508.5</v>
      </c>
      <c r="R45" s="49">
        <v>0.29498525073746301</v>
      </c>
      <c r="S45" s="47">
        <v>130</v>
      </c>
      <c r="T45" s="48">
        <v>588.29999999999995</v>
      </c>
      <c r="U45" s="49">
        <v>0.221</v>
      </c>
      <c r="V45" s="47">
        <v>32</v>
      </c>
      <c r="W45" s="48">
        <v>602</v>
      </c>
      <c r="X45" s="49">
        <v>0.21299999999999999</v>
      </c>
    </row>
    <row r="46" spans="1:24" x14ac:dyDescent="0.2">
      <c r="A46" s="312" t="s">
        <v>12</v>
      </c>
      <c r="B46" s="2" t="s">
        <v>13</v>
      </c>
      <c r="C46" s="29" t="s">
        <v>43</v>
      </c>
      <c r="D46" s="385">
        <v>16972</v>
      </c>
      <c r="E46" s="51">
        <v>12</v>
      </c>
      <c r="F46" s="51">
        <v>1414.3333333333333</v>
      </c>
      <c r="G46" s="50">
        <v>17022</v>
      </c>
      <c r="H46" s="51">
        <v>12</v>
      </c>
      <c r="I46" s="51">
        <v>1418.5</v>
      </c>
      <c r="J46" s="50">
        <v>17378</v>
      </c>
      <c r="K46" s="51">
        <v>12</v>
      </c>
      <c r="L46" s="118">
        <v>1448</v>
      </c>
      <c r="M46" s="50">
        <v>17151</v>
      </c>
      <c r="N46" s="51">
        <v>12</v>
      </c>
      <c r="O46" s="118">
        <v>1429</v>
      </c>
      <c r="P46" s="50">
        <v>19079</v>
      </c>
      <c r="Q46" s="51">
        <v>12</v>
      </c>
      <c r="R46" s="118">
        <v>1590</v>
      </c>
      <c r="S46" s="50">
        <v>19864</v>
      </c>
      <c r="T46" s="51">
        <v>12</v>
      </c>
      <c r="U46" s="118">
        <v>1655.3333333333333</v>
      </c>
      <c r="V46" s="50">
        <v>5351</v>
      </c>
      <c r="W46" s="51">
        <v>3</v>
      </c>
      <c r="X46" s="118">
        <v>1783.6666666666667</v>
      </c>
    </row>
    <row r="47" spans="1:24" x14ac:dyDescent="0.2">
      <c r="A47" s="321" t="s">
        <v>12</v>
      </c>
      <c r="B47" s="14" t="s">
        <v>13</v>
      </c>
      <c r="C47" s="10" t="s">
        <v>44</v>
      </c>
      <c r="D47" s="421">
        <f>(D46-D48)</f>
        <v>15859</v>
      </c>
      <c r="E47" s="4">
        <v>12</v>
      </c>
      <c r="F47" s="91">
        <f>(D47/E47)</f>
        <v>1321.5833333333333</v>
      </c>
      <c r="G47" s="334">
        <f>(G46-G48)</f>
        <v>15798</v>
      </c>
      <c r="H47" s="4">
        <v>12</v>
      </c>
      <c r="I47" s="91">
        <f>(G47/H47)</f>
        <v>1316.5</v>
      </c>
      <c r="J47" s="334">
        <f>(J46-J48)</f>
        <v>16234</v>
      </c>
      <c r="K47" s="4">
        <v>12</v>
      </c>
      <c r="L47" s="420">
        <f>(J47/K47)</f>
        <v>1352.8333333333333</v>
      </c>
      <c r="M47" s="7">
        <f t="shared" ref="M47" si="4">(M46-M48)</f>
        <v>15955</v>
      </c>
      <c r="N47" s="4">
        <v>12</v>
      </c>
      <c r="O47" s="119">
        <f t="shared" ref="O47" si="5">(M47/N47)</f>
        <v>1329.5833333333333</v>
      </c>
      <c r="P47" s="7">
        <f t="shared" ref="P47" si="6">(P46-P48)</f>
        <v>17909</v>
      </c>
      <c r="Q47" s="4">
        <v>12</v>
      </c>
      <c r="R47" s="119">
        <f t="shared" ref="R47" si="7">(P47/Q47)</f>
        <v>1492.4166666666667</v>
      </c>
      <c r="S47" s="7">
        <f t="shared" ref="S47" si="8">(S46-S48)</f>
        <v>18998</v>
      </c>
      <c r="T47" s="4">
        <v>12</v>
      </c>
      <c r="U47" s="119">
        <f t="shared" ref="U47" si="9">(S47/T47)</f>
        <v>1583.1666666666667</v>
      </c>
      <c r="V47" s="7">
        <f>V46-V48</f>
        <v>5068</v>
      </c>
      <c r="W47" s="4">
        <v>3</v>
      </c>
      <c r="X47" s="119">
        <f>V47/W47</f>
        <v>1689.3333333333333</v>
      </c>
    </row>
    <row r="48" spans="1:24" ht="13.5" thickBot="1" x14ac:dyDescent="0.25">
      <c r="A48" s="322" t="s">
        <v>12</v>
      </c>
      <c r="B48" s="27" t="s">
        <v>13</v>
      </c>
      <c r="C48" s="38" t="s">
        <v>108</v>
      </c>
      <c r="D48" s="317">
        <v>1113</v>
      </c>
      <c r="E48" s="48">
        <v>12</v>
      </c>
      <c r="F48" s="341">
        <f>D48/E48</f>
        <v>92.75</v>
      </c>
      <c r="G48" s="48">
        <v>1224</v>
      </c>
      <c r="H48" s="48">
        <v>12</v>
      </c>
      <c r="I48" s="341">
        <f>G48/H48</f>
        <v>102</v>
      </c>
      <c r="J48" s="48">
        <v>1144</v>
      </c>
      <c r="K48" s="48">
        <v>12</v>
      </c>
      <c r="L48" s="341">
        <v>95</v>
      </c>
      <c r="M48" s="47">
        <v>1196</v>
      </c>
      <c r="N48" s="48">
        <v>12</v>
      </c>
      <c r="O48" s="341">
        <v>100</v>
      </c>
      <c r="P48" s="47">
        <v>1170</v>
      </c>
      <c r="Q48" s="48">
        <v>12</v>
      </c>
      <c r="R48" s="341">
        <v>98</v>
      </c>
      <c r="S48" s="47">
        <v>866</v>
      </c>
      <c r="T48" s="48">
        <v>12</v>
      </c>
      <c r="U48" s="341">
        <f>S48/T48</f>
        <v>72.166666666666671</v>
      </c>
      <c r="V48" s="47">
        <v>283</v>
      </c>
      <c r="W48" s="48">
        <v>3</v>
      </c>
      <c r="X48" s="341">
        <v>94.333333333333329</v>
      </c>
    </row>
    <row r="49" spans="1:19" x14ac:dyDescent="0.2">
      <c r="A49" s="382" t="s">
        <v>97</v>
      </c>
    </row>
    <row r="50" spans="1:19" x14ac:dyDescent="0.2">
      <c r="A50" s="381" t="s">
        <v>105</v>
      </c>
      <c r="C50" s="416"/>
      <c r="S50" s="367"/>
    </row>
    <row r="51" spans="1:19" x14ac:dyDescent="0.2">
      <c r="A51" s="382" t="s">
        <v>106</v>
      </c>
    </row>
    <row r="52" spans="1:19" x14ac:dyDescent="0.2">
      <c r="A52" s="381" t="s">
        <v>73</v>
      </c>
    </row>
    <row r="53" spans="1:19" x14ac:dyDescent="0.2">
      <c r="A53" s="390" t="s">
        <v>110</v>
      </c>
    </row>
  </sheetData>
  <printOptions horizontalCentered="1"/>
  <pageMargins left="0.25" right="0.25" top="0.75" bottom="0.75" header="0.3" footer="0.3"/>
  <pageSetup scale="70" fitToWidth="0" orientation="landscape" horizontalDpi="300" verticalDpi="300" r:id="rId1"/>
  <headerFooter alignWithMargins="0">
    <oddHeader>&amp;C&amp;8Texas Department of Family &amp; Protective Services</oddHeader>
    <oddFooter>&amp;L&amp;8Data Source:  IMPACT Data Warehouse&amp;C&amp;8&amp;P of &amp;N&amp;R&amp;8Data &amp; Decision Support
FY10 - FY17 Data as of November 7th Following End of Each Fiscal Year
FY18 Data as of 12/07/2017 and 01/07/2018
Log 85392 (dD)</oddFooter>
  </headerFooter>
  <colBreaks count="2" manualBreakCount="2">
    <brk id="12" max="5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0.7109375" defaultRowHeight="12.75" x14ac:dyDescent="0.2"/>
  <cols>
    <col min="1" max="1" width="7.5703125" style="1" customWidth="1"/>
    <col min="2" max="2" width="66.28515625" style="1" customWidth="1"/>
    <col min="3" max="3" width="20.7109375" bestFit="1" customWidth="1"/>
    <col min="4" max="5" width="8.28515625" bestFit="1" customWidth="1"/>
    <col min="6" max="6" width="6.5703125" bestFit="1" customWidth="1"/>
    <col min="7" max="8" width="8.28515625" bestFit="1" customWidth="1"/>
    <col min="9" max="9" width="7.140625" bestFit="1" customWidth="1"/>
    <col min="10" max="10" width="7.85546875" customWidth="1"/>
    <col min="11" max="11" width="8.28515625" bestFit="1" customWidth="1"/>
    <col min="12" max="12" width="6.5703125" bestFit="1" customWidth="1"/>
    <col min="13" max="14" width="8.28515625" bestFit="1" customWidth="1"/>
    <col min="15" max="15" width="7.140625" bestFit="1" customWidth="1"/>
    <col min="16" max="17" width="8.28515625" bestFit="1" customWidth="1"/>
    <col min="18" max="18" width="7.140625" bestFit="1" customWidth="1"/>
    <col min="19" max="20" width="8.28515625" bestFit="1" customWidth="1"/>
    <col min="21" max="21" width="7.140625" bestFit="1" customWidth="1"/>
    <col min="22" max="22" width="8.28515625" style="3" bestFit="1" customWidth="1"/>
    <col min="23" max="23" width="8.28515625" style="3" customWidth="1"/>
    <col min="24" max="24" width="8.140625" style="3" bestFit="1" customWidth="1"/>
  </cols>
  <sheetData>
    <row r="1" spans="1:25" s="380" customFormat="1" ht="15" x14ac:dyDescent="0.2">
      <c r="A1" s="379" t="s">
        <v>61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</row>
    <row r="2" spans="1:25" ht="30.6" customHeight="1" x14ac:dyDescent="0.2">
      <c r="A2" s="371" t="s">
        <v>11</v>
      </c>
      <c r="B2" s="372" t="s">
        <v>16</v>
      </c>
      <c r="C2" s="372" t="s">
        <v>23</v>
      </c>
      <c r="D2" s="377" t="s">
        <v>24</v>
      </c>
      <c r="E2" s="371" t="s">
        <v>25</v>
      </c>
      <c r="F2" s="378" t="s">
        <v>26</v>
      </c>
      <c r="G2" s="377" t="s">
        <v>27</v>
      </c>
      <c r="H2" s="371" t="s">
        <v>28</v>
      </c>
      <c r="I2" s="378" t="s">
        <v>29</v>
      </c>
      <c r="J2" s="377" t="s">
        <v>30</v>
      </c>
      <c r="K2" s="376" t="s">
        <v>31</v>
      </c>
      <c r="L2" s="378" t="s">
        <v>32</v>
      </c>
      <c r="M2" s="377" t="s">
        <v>33</v>
      </c>
      <c r="N2" s="371" t="s">
        <v>34</v>
      </c>
      <c r="O2" s="378" t="s">
        <v>35</v>
      </c>
      <c r="P2" s="377" t="s">
        <v>36</v>
      </c>
      <c r="Q2" s="371" t="s">
        <v>37</v>
      </c>
      <c r="R2" s="378" t="s">
        <v>38</v>
      </c>
      <c r="S2" s="377" t="s">
        <v>56</v>
      </c>
      <c r="T2" s="371" t="s">
        <v>57</v>
      </c>
      <c r="U2" s="378" t="s">
        <v>55</v>
      </c>
      <c r="V2" s="377" t="s">
        <v>58</v>
      </c>
      <c r="W2" s="371" t="s">
        <v>59</v>
      </c>
      <c r="X2" s="378" t="s">
        <v>60</v>
      </c>
    </row>
    <row r="3" spans="1:25" ht="21" x14ac:dyDescent="0.2">
      <c r="A3" s="36">
        <v>1</v>
      </c>
      <c r="B3" s="66" t="s">
        <v>17</v>
      </c>
      <c r="C3" s="425" t="s">
        <v>39</v>
      </c>
      <c r="D3" s="292">
        <v>25398</v>
      </c>
      <c r="E3" s="293">
        <v>25489</v>
      </c>
      <c r="F3" s="427">
        <v>0.99642983247675465</v>
      </c>
      <c r="G3" s="292">
        <v>25054</v>
      </c>
      <c r="H3" s="293">
        <v>25103</v>
      </c>
      <c r="I3" s="427">
        <v>0.99804804206668529</v>
      </c>
      <c r="J3" s="292">
        <v>24867</v>
      </c>
      <c r="K3" s="293">
        <v>24945</v>
      </c>
      <c r="L3" s="427">
        <v>0.99687312086590496</v>
      </c>
      <c r="M3" s="295">
        <v>24566</v>
      </c>
      <c r="N3" s="296">
        <v>24621</v>
      </c>
      <c r="O3" s="427">
        <v>0.9977661346005442</v>
      </c>
      <c r="P3" s="295">
        <v>24978</v>
      </c>
      <c r="Q3" s="296">
        <v>25058</v>
      </c>
      <c r="R3" s="427">
        <v>0.9968074068161864</v>
      </c>
      <c r="S3" s="295">
        <v>25365</v>
      </c>
      <c r="T3" s="296">
        <v>25445</v>
      </c>
      <c r="U3" s="427">
        <v>0.99685596384358421</v>
      </c>
      <c r="V3" s="295">
        <v>16476</v>
      </c>
      <c r="W3" s="296">
        <v>16486</v>
      </c>
      <c r="X3" s="427">
        <v>0.99939342472400827</v>
      </c>
    </row>
    <row r="4" spans="1:25" ht="21" x14ac:dyDescent="0.2">
      <c r="A4" s="34">
        <v>1</v>
      </c>
      <c r="B4" s="35" t="s">
        <v>17</v>
      </c>
      <c r="C4" s="30" t="s">
        <v>47</v>
      </c>
      <c r="D4" s="101">
        <v>23352</v>
      </c>
      <c r="E4" s="102">
        <v>23427</v>
      </c>
      <c r="F4" s="105">
        <v>0.99679856575745929</v>
      </c>
      <c r="G4" s="101">
        <v>22855</v>
      </c>
      <c r="H4" s="102">
        <v>22899</v>
      </c>
      <c r="I4" s="105">
        <v>0.99807851871260755</v>
      </c>
      <c r="J4" s="101">
        <v>22749</v>
      </c>
      <c r="K4" s="102">
        <v>22817</v>
      </c>
      <c r="L4" s="105">
        <v>0.99701976596397424</v>
      </c>
      <c r="M4" s="103">
        <v>22129</v>
      </c>
      <c r="N4" s="102">
        <v>22180</v>
      </c>
      <c r="O4" s="105">
        <v>0.99770063119927865</v>
      </c>
      <c r="P4" s="103">
        <v>22782</v>
      </c>
      <c r="Q4" s="102">
        <v>22860</v>
      </c>
      <c r="R4" s="105">
        <v>0.99658792650918637</v>
      </c>
      <c r="S4" s="103">
        <v>23010</v>
      </c>
      <c r="T4" s="102">
        <v>23086</v>
      </c>
      <c r="U4" s="105">
        <v>0.99670796153512953</v>
      </c>
      <c r="V4" s="103">
        <v>14963</v>
      </c>
      <c r="W4" s="102">
        <v>14972</v>
      </c>
      <c r="X4" s="105">
        <v>0.99939887790542348</v>
      </c>
      <c r="Y4" s="209"/>
    </row>
    <row r="5" spans="1:25" ht="21" x14ac:dyDescent="0.2">
      <c r="A5" s="64">
        <v>1</v>
      </c>
      <c r="B5" s="65" t="s">
        <v>17</v>
      </c>
      <c r="C5" s="43" t="s">
        <v>48</v>
      </c>
      <c r="D5" s="106">
        <v>2046</v>
      </c>
      <c r="E5" s="89">
        <v>2062</v>
      </c>
      <c r="F5" s="108">
        <v>0.99224054316197863</v>
      </c>
      <c r="G5" s="106">
        <v>2199</v>
      </c>
      <c r="H5" s="89">
        <v>2204</v>
      </c>
      <c r="I5" s="108">
        <v>0.99773139745916517</v>
      </c>
      <c r="J5" s="106">
        <v>2118</v>
      </c>
      <c r="K5" s="89">
        <v>2128</v>
      </c>
      <c r="L5" s="108">
        <v>0.99530075187969924</v>
      </c>
      <c r="M5" s="88">
        <v>1062</v>
      </c>
      <c r="N5" s="89">
        <v>1065</v>
      </c>
      <c r="O5" s="108">
        <v>0.9971830985915493</v>
      </c>
      <c r="P5" s="88">
        <v>58</v>
      </c>
      <c r="Q5" s="89">
        <v>58</v>
      </c>
      <c r="R5" s="108">
        <v>1</v>
      </c>
      <c r="S5" s="88">
        <v>48</v>
      </c>
      <c r="T5" s="89">
        <v>48</v>
      </c>
      <c r="U5" s="108">
        <v>1</v>
      </c>
      <c r="V5" s="88">
        <v>12</v>
      </c>
      <c r="W5" s="89">
        <v>12</v>
      </c>
      <c r="X5" s="108">
        <v>1</v>
      </c>
      <c r="Y5" s="209"/>
    </row>
    <row r="6" spans="1:25" ht="21.75" thickBot="1" x14ac:dyDescent="0.25">
      <c r="A6" s="37">
        <v>1</v>
      </c>
      <c r="B6" s="38" t="s">
        <v>17</v>
      </c>
      <c r="C6" s="42" t="s">
        <v>45</v>
      </c>
      <c r="D6" s="84" t="s">
        <v>12</v>
      </c>
      <c r="E6" s="85" t="s">
        <v>12</v>
      </c>
      <c r="F6" s="142" t="s">
        <v>12</v>
      </c>
      <c r="G6" s="84" t="s">
        <v>12</v>
      </c>
      <c r="H6" s="86" t="s">
        <v>12</v>
      </c>
      <c r="I6" s="87" t="s">
        <v>12</v>
      </c>
      <c r="J6" s="84" t="s">
        <v>12</v>
      </c>
      <c r="K6" s="86" t="s">
        <v>12</v>
      </c>
      <c r="L6" s="87" t="s">
        <v>12</v>
      </c>
      <c r="M6" s="88">
        <v>1375</v>
      </c>
      <c r="N6" s="89">
        <v>1376</v>
      </c>
      <c r="O6" s="108">
        <v>0.99927325581395354</v>
      </c>
      <c r="P6" s="88">
        <v>2138</v>
      </c>
      <c r="Q6" s="89">
        <v>2140</v>
      </c>
      <c r="R6" s="108">
        <v>0.99906542056074765</v>
      </c>
      <c r="S6" s="88">
        <v>2307</v>
      </c>
      <c r="T6" s="89">
        <v>2311</v>
      </c>
      <c r="U6" s="108">
        <v>0.99826914755517093</v>
      </c>
      <c r="V6" s="88">
        <v>1501</v>
      </c>
      <c r="W6" s="89">
        <v>1502</v>
      </c>
      <c r="X6" s="110">
        <v>0.99933422103861513</v>
      </c>
      <c r="Y6" s="209"/>
    </row>
    <row r="7" spans="1:25" x14ac:dyDescent="0.2">
      <c r="A7" s="36">
        <v>2</v>
      </c>
      <c r="B7" s="66" t="s">
        <v>50</v>
      </c>
      <c r="C7" s="40" t="s">
        <v>39</v>
      </c>
      <c r="D7" s="98">
        <v>38556</v>
      </c>
      <c r="E7" s="99">
        <v>25489</v>
      </c>
      <c r="F7" s="129">
        <v>1.5126525167719409</v>
      </c>
      <c r="G7" s="98">
        <v>37633</v>
      </c>
      <c r="H7" s="99">
        <v>25103</v>
      </c>
      <c r="I7" s="129">
        <v>1.499143528661913</v>
      </c>
      <c r="J7" s="98">
        <v>36926</v>
      </c>
      <c r="K7" s="99">
        <v>24945</v>
      </c>
      <c r="L7" s="129">
        <v>1.4802966526357988</v>
      </c>
      <c r="M7" s="98">
        <v>35930</v>
      </c>
      <c r="N7" s="99">
        <v>24621</v>
      </c>
      <c r="O7" s="129">
        <v>1.4593233418626377</v>
      </c>
      <c r="P7" s="98">
        <v>36925</v>
      </c>
      <c r="Q7" s="99">
        <v>25058</v>
      </c>
      <c r="R7" s="129">
        <v>1.4735812914039428</v>
      </c>
      <c r="S7" s="98">
        <v>37266</v>
      </c>
      <c r="T7" s="99">
        <v>25445</v>
      </c>
      <c r="U7" s="129">
        <v>1.4645706425623894</v>
      </c>
      <c r="V7" s="98">
        <v>19134</v>
      </c>
      <c r="W7" s="99">
        <v>16486</v>
      </c>
      <c r="X7" s="129">
        <v>1.1606211330826155</v>
      </c>
    </row>
    <row r="8" spans="1:25" x14ac:dyDescent="0.2">
      <c r="A8" s="34">
        <v>2</v>
      </c>
      <c r="B8" s="35" t="s">
        <v>50</v>
      </c>
      <c r="C8" s="39" t="s">
        <v>47</v>
      </c>
      <c r="D8" s="103">
        <v>35476</v>
      </c>
      <c r="E8" s="102">
        <v>23427</v>
      </c>
      <c r="F8" s="130">
        <v>1.5143210825116318</v>
      </c>
      <c r="G8" s="103">
        <v>34415</v>
      </c>
      <c r="H8" s="102">
        <v>22899</v>
      </c>
      <c r="I8" s="130">
        <v>1.5029040569457182</v>
      </c>
      <c r="J8" s="103">
        <v>33827</v>
      </c>
      <c r="K8" s="102">
        <v>22817</v>
      </c>
      <c r="L8" s="130">
        <v>1.4825349520094666</v>
      </c>
      <c r="M8" s="103">
        <v>32811</v>
      </c>
      <c r="N8" s="102">
        <v>22180</v>
      </c>
      <c r="O8" s="130">
        <v>1.4793056807935077</v>
      </c>
      <c r="P8" s="103">
        <v>33551</v>
      </c>
      <c r="Q8" s="102">
        <v>22860</v>
      </c>
      <c r="R8" s="130">
        <v>1.4676727909011373</v>
      </c>
      <c r="S8" s="103">
        <v>33741</v>
      </c>
      <c r="T8" s="102">
        <v>23086</v>
      </c>
      <c r="U8" s="130">
        <v>1.4615351295157237</v>
      </c>
      <c r="V8" s="103">
        <v>17358</v>
      </c>
      <c r="W8" s="102">
        <v>14972</v>
      </c>
      <c r="X8" s="130">
        <v>1.1593641464066258</v>
      </c>
    </row>
    <row r="9" spans="1:25" s="3" customFormat="1" x14ac:dyDescent="0.2">
      <c r="A9" s="34">
        <v>2</v>
      </c>
      <c r="B9" s="35" t="s">
        <v>50</v>
      </c>
      <c r="C9" s="39" t="s">
        <v>48</v>
      </c>
      <c r="D9" s="88">
        <v>3080</v>
      </c>
      <c r="E9" s="89">
        <v>2062</v>
      </c>
      <c r="F9" s="131">
        <v>1.4936954413191077</v>
      </c>
      <c r="G9" s="88">
        <v>3218</v>
      </c>
      <c r="H9" s="89">
        <v>2204</v>
      </c>
      <c r="I9" s="131">
        <v>1.4600725952813067</v>
      </c>
      <c r="J9" s="88">
        <v>3099</v>
      </c>
      <c r="K9" s="89">
        <v>2128</v>
      </c>
      <c r="L9" s="131">
        <v>1.456296992481203</v>
      </c>
      <c r="M9" s="88">
        <v>1088</v>
      </c>
      <c r="N9" s="89">
        <v>1065</v>
      </c>
      <c r="O9" s="131">
        <v>1.0215962441314554</v>
      </c>
      <c r="P9" s="88">
        <v>59</v>
      </c>
      <c r="Q9" s="89">
        <v>58</v>
      </c>
      <c r="R9" s="131">
        <v>1.0172413793103448</v>
      </c>
      <c r="S9" s="88">
        <v>52</v>
      </c>
      <c r="T9" s="89">
        <v>48</v>
      </c>
      <c r="U9" s="131">
        <v>1.0833333333333333</v>
      </c>
      <c r="V9" s="88">
        <v>12</v>
      </c>
      <c r="W9" s="89">
        <v>12</v>
      </c>
      <c r="X9" s="131">
        <v>1</v>
      </c>
    </row>
    <row r="10" spans="1:25" ht="13.5" thickBot="1" x14ac:dyDescent="0.25">
      <c r="A10" s="64">
        <v>2</v>
      </c>
      <c r="B10" s="65" t="s">
        <v>50</v>
      </c>
      <c r="C10" s="43" t="s">
        <v>45</v>
      </c>
      <c r="D10" s="88" t="s">
        <v>71</v>
      </c>
      <c r="E10" s="89" t="s">
        <v>12</v>
      </c>
      <c r="F10" s="90" t="s">
        <v>12</v>
      </c>
      <c r="G10" s="88" t="s">
        <v>71</v>
      </c>
      <c r="H10" s="89" t="s">
        <v>12</v>
      </c>
      <c r="I10" s="90" t="s">
        <v>12</v>
      </c>
      <c r="J10" s="88" t="s">
        <v>71</v>
      </c>
      <c r="K10" s="89" t="s">
        <v>12</v>
      </c>
      <c r="L10" s="90" t="s">
        <v>12</v>
      </c>
      <c r="M10" s="88">
        <v>2031</v>
      </c>
      <c r="N10" s="89">
        <v>1376</v>
      </c>
      <c r="O10" s="132">
        <v>1.476017441860465</v>
      </c>
      <c r="P10" s="88">
        <v>3315</v>
      </c>
      <c r="Q10" s="89">
        <v>2140</v>
      </c>
      <c r="R10" s="132">
        <v>1.5490654205607477</v>
      </c>
      <c r="S10" s="88">
        <v>3473</v>
      </c>
      <c r="T10" s="89">
        <v>2311</v>
      </c>
      <c r="U10" s="132">
        <v>1.5028126352228472</v>
      </c>
      <c r="V10" s="88">
        <v>1764</v>
      </c>
      <c r="W10" s="89">
        <v>1502</v>
      </c>
      <c r="X10" s="132">
        <v>1.174434087882823</v>
      </c>
    </row>
    <row r="11" spans="1:25" s="3" customFormat="1" x14ac:dyDescent="0.2">
      <c r="A11" s="63">
        <v>3</v>
      </c>
      <c r="B11" s="41" t="s">
        <v>52</v>
      </c>
      <c r="C11" s="62" t="s">
        <v>39</v>
      </c>
      <c r="D11" s="95">
        <v>4175351</v>
      </c>
      <c r="E11" s="96">
        <v>5830493</v>
      </c>
      <c r="F11" s="97">
        <v>0.71612314773381947</v>
      </c>
      <c r="G11" s="95">
        <v>4080422</v>
      </c>
      <c r="H11" s="96">
        <v>5727252</v>
      </c>
      <c r="I11" s="97">
        <v>0.71245721333721657</v>
      </c>
      <c r="J11" s="95">
        <v>4014712</v>
      </c>
      <c r="K11" s="96">
        <v>5585973</v>
      </c>
      <c r="L11" s="97">
        <v>0.71871310512958086</v>
      </c>
      <c r="M11" s="98">
        <v>4111548</v>
      </c>
      <c r="N11" s="99">
        <v>5757959</v>
      </c>
      <c r="O11" s="100">
        <v>0.71406343810367523</v>
      </c>
      <c r="P11" s="98">
        <v>4177238</v>
      </c>
      <c r="Q11" s="99">
        <v>5656726</v>
      </c>
      <c r="R11" s="100">
        <v>0.73845507100750507</v>
      </c>
      <c r="S11" s="98">
        <v>4456161</v>
      </c>
      <c r="T11" s="99">
        <v>5740339</v>
      </c>
      <c r="U11" s="100">
        <v>0.77628882196678628</v>
      </c>
      <c r="V11" s="98">
        <v>1132992</v>
      </c>
      <c r="W11" s="99">
        <v>1431358</v>
      </c>
      <c r="X11" s="100">
        <v>0.79155040178627567</v>
      </c>
    </row>
    <row r="12" spans="1:25" s="3" customFormat="1" x14ac:dyDescent="0.2">
      <c r="A12" s="34">
        <v>3</v>
      </c>
      <c r="B12" s="35" t="s">
        <v>52</v>
      </c>
      <c r="C12" s="39" t="s">
        <v>47</v>
      </c>
      <c r="D12" s="101">
        <v>3830321</v>
      </c>
      <c r="E12" s="102">
        <v>5381987</v>
      </c>
      <c r="F12" s="104">
        <v>0.71169272612512813</v>
      </c>
      <c r="G12" s="101">
        <v>3710531</v>
      </c>
      <c r="H12" s="102">
        <v>5252089</v>
      </c>
      <c r="I12" s="104">
        <v>0.7064866951036054</v>
      </c>
      <c r="J12" s="101">
        <v>3658629</v>
      </c>
      <c r="K12" s="102">
        <v>5117175</v>
      </c>
      <c r="L12" s="104">
        <v>0.71497046710343104</v>
      </c>
      <c r="M12" s="103">
        <v>3748696</v>
      </c>
      <c r="N12" s="102">
        <v>5267791</v>
      </c>
      <c r="O12" s="104">
        <v>0.71162580292194588</v>
      </c>
      <c r="P12" s="103">
        <v>3812939</v>
      </c>
      <c r="Q12" s="102">
        <v>5163625</v>
      </c>
      <c r="R12" s="104">
        <v>0.73842291026168627</v>
      </c>
      <c r="S12" s="103">
        <v>4075184</v>
      </c>
      <c r="T12" s="102">
        <v>5244326</v>
      </c>
      <c r="U12" s="104">
        <v>0.7770653464334597</v>
      </c>
      <c r="V12" s="103">
        <v>1044332</v>
      </c>
      <c r="W12" s="102">
        <v>1318169</v>
      </c>
      <c r="X12" s="104">
        <v>0.7922595661102636</v>
      </c>
    </row>
    <row r="13" spans="1:25" s="3" customFormat="1" x14ac:dyDescent="0.2">
      <c r="A13" s="34">
        <v>3</v>
      </c>
      <c r="B13" s="65" t="s">
        <v>52</v>
      </c>
      <c r="C13" s="43" t="s">
        <v>48</v>
      </c>
      <c r="D13" s="106">
        <v>345030</v>
      </c>
      <c r="E13" s="89">
        <v>448506</v>
      </c>
      <c r="F13" s="107">
        <v>0.76928736739307835</v>
      </c>
      <c r="G13" s="106">
        <v>369891</v>
      </c>
      <c r="H13" s="89">
        <v>475163</v>
      </c>
      <c r="I13" s="107">
        <v>0.77845076321178208</v>
      </c>
      <c r="J13" s="106">
        <v>356083</v>
      </c>
      <c r="K13" s="89">
        <v>468798</v>
      </c>
      <c r="L13" s="107">
        <v>0.75956595377966629</v>
      </c>
      <c r="M13" s="88">
        <v>92667</v>
      </c>
      <c r="N13" s="89">
        <v>120474</v>
      </c>
      <c r="O13" s="107">
        <v>0.7691867124856816</v>
      </c>
      <c r="P13" s="88">
        <v>9993</v>
      </c>
      <c r="Q13" s="89">
        <v>15897</v>
      </c>
      <c r="R13" s="107">
        <v>0.62860917154180029</v>
      </c>
      <c r="S13" s="88">
        <v>6142</v>
      </c>
      <c r="T13" s="89">
        <v>9220</v>
      </c>
      <c r="U13" s="107">
        <v>0.66616052060737529</v>
      </c>
      <c r="V13" s="88">
        <v>931</v>
      </c>
      <c r="W13" s="89">
        <v>1297</v>
      </c>
      <c r="X13" s="107">
        <v>0.71781033153430995</v>
      </c>
    </row>
    <row r="14" spans="1:25" s="3" customFormat="1" ht="13.5" thickBot="1" x14ac:dyDescent="0.25">
      <c r="A14" s="37">
        <v>3</v>
      </c>
      <c r="B14" s="38" t="s">
        <v>52</v>
      </c>
      <c r="C14" s="42" t="s">
        <v>45</v>
      </c>
      <c r="D14" s="84" t="s">
        <v>71</v>
      </c>
      <c r="E14" s="85" t="s">
        <v>12</v>
      </c>
      <c r="F14" s="142" t="s">
        <v>12</v>
      </c>
      <c r="G14" s="84" t="s">
        <v>12</v>
      </c>
      <c r="H14" s="86" t="s">
        <v>12</v>
      </c>
      <c r="I14" s="87" t="s">
        <v>12</v>
      </c>
      <c r="J14" s="84" t="s">
        <v>12</v>
      </c>
      <c r="K14" s="86" t="s">
        <v>12</v>
      </c>
      <c r="L14" s="87" t="s">
        <v>12</v>
      </c>
      <c r="M14" s="88">
        <v>270185</v>
      </c>
      <c r="N14" s="89">
        <v>369694</v>
      </c>
      <c r="O14" s="107">
        <v>0.73083414932349455</v>
      </c>
      <c r="P14" s="88">
        <v>354306</v>
      </c>
      <c r="Q14" s="89">
        <v>477204</v>
      </c>
      <c r="R14" s="107">
        <v>0.74246234314884196</v>
      </c>
      <c r="S14" s="88">
        <v>374835</v>
      </c>
      <c r="T14" s="89">
        <v>486793</v>
      </c>
      <c r="U14" s="109">
        <v>0.77000901820691747</v>
      </c>
      <c r="V14" s="88">
        <v>87729</v>
      </c>
      <c r="W14" s="89">
        <v>111892</v>
      </c>
      <c r="X14" s="109">
        <v>0.78405069173846209</v>
      </c>
    </row>
    <row r="15" spans="1:25" s="3" customFormat="1" ht="13.5" customHeight="1" thickBot="1" x14ac:dyDescent="0.25">
      <c r="A15" s="149" t="s">
        <v>74</v>
      </c>
      <c r="B15" s="29" t="s">
        <v>102</v>
      </c>
      <c r="C15" s="206" t="s">
        <v>39</v>
      </c>
      <c r="D15" s="152" t="s">
        <v>12</v>
      </c>
      <c r="E15" s="153" t="s">
        <v>12</v>
      </c>
      <c r="F15" s="153" t="s">
        <v>12</v>
      </c>
      <c r="G15" s="154">
        <v>9351</v>
      </c>
      <c r="H15" s="155">
        <v>14172</v>
      </c>
      <c r="I15" s="156">
        <f>G15/H15</f>
        <v>0.65982218458933106</v>
      </c>
      <c r="J15" s="154">
        <v>9200</v>
      </c>
      <c r="K15" s="155">
        <v>14437</v>
      </c>
      <c r="L15" s="156">
        <f>J15/K15</f>
        <v>0.63725150654568119</v>
      </c>
      <c r="M15" s="154">
        <v>8953</v>
      </c>
      <c r="N15" s="155">
        <v>14042</v>
      </c>
      <c r="O15" s="156">
        <f>M15/N15</f>
        <v>0.63758723828514452</v>
      </c>
      <c r="P15" s="157">
        <v>8817</v>
      </c>
      <c r="Q15" s="158">
        <v>13904</v>
      </c>
      <c r="R15" s="159">
        <f>P15/Q15</f>
        <v>0.63413406214039125</v>
      </c>
      <c r="S15" s="160">
        <v>9090</v>
      </c>
      <c r="T15" s="161">
        <v>14462</v>
      </c>
      <c r="U15" s="162">
        <f>S15/T15</f>
        <v>0.62854376987968474</v>
      </c>
      <c r="V15" s="163" t="s">
        <v>12</v>
      </c>
      <c r="W15" s="164" t="s">
        <v>12</v>
      </c>
      <c r="X15" s="162" t="s">
        <v>12</v>
      </c>
      <c r="Y15" s="209"/>
    </row>
    <row r="16" spans="1:25" s="3" customFormat="1" ht="13.5" customHeight="1" x14ac:dyDescent="0.2">
      <c r="A16" s="369" t="s">
        <v>74</v>
      </c>
      <c r="B16" s="370" t="s">
        <v>102</v>
      </c>
      <c r="C16" s="207" t="s">
        <v>47</v>
      </c>
      <c r="D16" s="165" t="s">
        <v>12</v>
      </c>
      <c r="E16" s="169" t="s">
        <v>12</v>
      </c>
      <c r="F16" s="168" t="s">
        <v>12</v>
      </c>
      <c r="G16" s="165">
        <f>G15-G17</f>
        <v>8459</v>
      </c>
      <c r="H16" s="165">
        <f>H15-H17</f>
        <v>12987</v>
      </c>
      <c r="I16" s="156">
        <f>G16/H16</f>
        <v>0.65134365134365135</v>
      </c>
      <c r="J16" s="165">
        <f>J15-J17</f>
        <v>8312</v>
      </c>
      <c r="K16" s="165">
        <f>K15-K17</f>
        <v>13211</v>
      </c>
      <c r="L16" s="156">
        <f>J16/K16</f>
        <v>0.62917265914767995</v>
      </c>
      <c r="M16" s="103">
        <v>8051</v>
      </c>
      <c r="N16" s="166">
        <v>12839</v>
      </c>
      <c r="O16" s="170">
        <f>M16/N16</f>
        <v>0.62707375963860112</v>
      </c>
      <c r="P16" s="171">
        <v>7894</v>
      </c>
      <c r="Q16" s="172">
        <v>12656</v>
      </c>
      <c r="R16" s="173">
        <f t="shared" ref="R16:R18" si="0">P16/Q16</f>
        <v>0.62373577749683939</v>
      </c>
      <c r="S16" s="171">
        <v>8199</v>
      </c>
      <c r="T16" s="174">
        <v>13236</v>
      </c>
      <c r="U16" s="175">
        <f t="shared" ref="U16:U18" si="1">S16/T16</f>
        <v>0.61944696282864908</v>
      </c>
      <c r="V16" s="176" t="s">
        <v>12</v>
      </c>
      <c r="W16" s="177" t="s">
        <v>12</v>
      </c>
      <c r="X16" s="175" t="s">
        <v>12</v>
      </c>
      <c r="Y16" s="209"/>
    </row>
    <row r="17" spans="1:25" s="3" customFormat="1" ht="13.5" customHeight="1" x14ac:dyDescent="0.2">
      <c r="A17" s="34" t="s">
        <v>74</v>
      </c>
      <c r="B17" s="10" t="s">
        <v>102</v>
      </c>
      <c r="C17" s="207" t="s">
        <v>48</v>
      </c>
      <c r="D17" s="178" t="s">
        <v>12</v>
      </c>
      <c r="E17" s="180" t="s">
        <v>12</v>
      </c>
      <c r="F17" s="179" t="s">
        <v>12</v>
      </c>
      <c r="G17" s="103">
        <v>892</v>
      </c>
      <c r="H17" s="166">
        <v>1185</v>
      </c>
      <c r="I17" s="181">
        <f t="shared" ref="I17" si="2">G17/H17</f>
        <v>0.75274261603375525</v>
      </c>
      <c r="J17" s="103">
        <v>888</v>
      </c>
      <c r="K17" s="166">
        <v>1226</v>
      </c>
      <c r="L17" s="181">
        <f t="shared" ref="L17" si="3">J17/K17</f>
        <v>0.72430668841761825</v>
      </c>
      <c r="M17" s="182">
        <f>929-901</f>
        <v>28</v>
      </c>
      <c r="N17" s="183">
        <f>1258-1196</f>
        <v>62</v>
      </c>
      <c r="O17" s="181">
        <f t="shared" ref="O17:O18" si="4">M17/N17</f>
        <v>0.45161290322580644</v>
      </c>
      <c r="P17" s="184">
        <f>926-920</f>
        <v>6</v>
      </c>
      <c r="Q17" s="183">
        <f>1270-1239</f>
        <v>31</v>
      </c>
      <c r="R17" s="185">
        <f t="shared" si="0"/>
        <v>0.19354838709677419</v>
      </c>
      <c r="S17" s="103">
        <f>886-883</f>
        <v>3</v>
      </c>
      <c r="T17" s="186">
        <f>1232-1213</f>
        <v>19</v>
      </c>
      <c r="U17" s="167">
        <f t="shared" si="1"/>
        <v>0.15789473684210525</v>
      </c>
      <c r="V17" s="187" t="s">
        <v>12</v>
      </c>
      <c r="W17" s="188" t="s">
        <v>12</v>
      </c>
      <c r="X17" s="167" t="s">
        <v>12</v>
      </c>
      <c r="Y17" s="209"/>
    </row>
    <row r="18" spans="1:25" s="3" customFormat="1" ht="13.5" customHeight="1" thickBot="1" x14ac:dyDescent="0.25">
      <c r="A18" s="151" t="s">
        <v>74</v>
      </c>
      <c r="B18" s="15" t="s">
        <v>102</v>
      </c>
      <c r="C18" s="208" t="s">
        <v>45</v>
      </c>
      <c r="D18" s="191" t="s">
        <v>12</v>
      </c>
      <c r="E18" s="192" t="s">
        <v>12</v>
      </c>
      <c r="F18" s="192" t="s">
        <v>12</v>
      </c>
      <c r="G18" s="193" t="s">
        <v>12</v>
      </c>
      <c r="H18" s="189" t="s">
        <v>12</v>
      </c>
      <c r="I18" s="190" t="s">
        <v>12</v>
      </c>
      <c r="J18" s="193" t="s">
        <v>12</v>
      </c>
      <c r="K18" s="194" t="s">
        <v>12</v>
      </c>
      <c r="L18" s="195" t="s">
        <v>12</v>
      </c>
      <c r="M18" s="196">
        <v>901</v>
      </c>
      <c r="N18" s="197">
        <v>1196</v>
      </c>
      <c r="O18" s="198">
        <f t="shared" si="4"/>
        <v>0.75334448160535117</v>
      </c>
      <c r="P18" s="196">
        <v>920</v>
      </c>
      <c r="Q18" s="199">
        <v>1239</v>
      </c>
      <c r="R18" s="200">
        <f t="shared" si="0"/>
        <v>0.74253430185633573</v>
      </c>
      <c r="S18" s="201">
        <v>883</v>
      </c>
      <c r="T18" s="202">
        <v>1213</v>
      </c>
      <c r="U18" s="203">
        <f t="shared" si="1"/>
        <v>0.72794723825226715</v>
      </c>
      <c r="V18" s="204" t="s">
        <v>12</v>
      </c>
      <c r="W18" s="205" t="s">
        <v>12</v>
      </c>
      <c r="X18" s="203" t="s">
        <v>12</v>
      </c>
    </row>
    <row r="19" spans="1:25" s="3" customFormat="1" ht="13.5" customHeight="1" thickBot="1" x14ac:dyDescent="0.25">
      <c r="A19" s="211" t="s">
        <v>78</v>
      </c>
      <c r="B19" s="212" t="s">
        <v>87</v>
      </c>
      <c r="C19" s="213" t="s">
        <v>45</v>
      </c>
      <c r="D19" s="214" t="s">
        <v>12</v>
      </c>
      <c r="E19" s="215" t="s">
        <v>12</v>
      </c>
      <c r="F19" s="215" t="s">
        <v>12</v>
      </c>
      <c r="G19" s="216" t="s">
        <v>12</v>
      </c>
      <c r="H19" s="217" t="s">
        <v>12</v>
      </c>
      <c r="I19" s="218" t="s">
        <v>12</v>
      </c>
      <c r="J19" s="216" t="s">
        <v>12</v>
      </c>
      <c r="K19" s="219" t="s">
        <v>12</v>
      </c>
      <c r="L19" s="220" t="s">
        <v>12</v>
      </c>
      <c r="M19" s="257">
        <v>1210</v>
      </c>
      <c r="N19" s="222">
        <v>1339</v>
      </c>
      <c r="O19" s="261">
        <v>0.90365944734876769</v>
      </c>
      <c r="P19" s="221">
        <v>1753</v>
      </c>
      <c r="Q19" s="223">
        <v>1883</v>
      </c>
      <c r="R19" s="224">
        <v>0.93100000000000005</v>
      </c>
      <c r="S19" s="264">
        <v>1699</v>
      </c>
      <c r="T19" s="225">
        <v>1872</v>
      </c>
      <c r="U19" s="269">
        <v>0.90758547008547008</v>
      </c>
      <c r="V19" s="275">
        <v>406</v>
      </c>
      <c r="W19" s="276">
        <v>434</v>
      </c>
      <c r="X19" s="226">
        <v>0.93548387096774188</v>
      </c>
    </row>
    <row r="20" spans="1:25" s="3" customFormat="1" ht="22.5" customHeight="1" thickBot="1" x14ac:dyDescent="0.25">
      <c r="A20" s="244" t="s">
        <v>80</v>
      </c>
      <c r="B20" s="245" t="s">
        <v>107</v>
      </c>
      <c r="C20" s="253" t="s">
        <v>45</v>
      </c>
      <c r="D20" s="255" t="s">
        <v>12</v>
      </c>
      <c r="E20" s="246" t="s">
        <v>12</v>
      </c>
      <c r="F20" s="256" t="s">
        <v>12</v>
      </c>
      <c r="G20" s="255" t="s">
        <v>12</v>
      </c>
      <c r="H20" s="246" t="s">
        <v>12</v>
      </c>
      <c r="I20" s="256" t="s">
        <v>12</v>
      </c>
      <c r="J20" s="255" t="s">
        <v>12</v>
      </c>
      <c r="K20" s="247" t="s">
        <v>12</v>
      </c>
      <c r="L20" s="260" t="s">
        <v>12</v>
      </c>
      <c r="M20" s="258">
        <v>1077</v>
      </c>
      <c r="N20" s="249">
        <v>1298</v>
      </c>
      <c r="O20" s="262">
        <v>0.82973805855161786</v>
      </c>
      <c r="P20" s="267">
        <v>1421</v>
      </c>
      <c r="Q20" s="248">
        <v>1605</v>
      </c>
      <c r="R20" s="268">
        <v>0.88500000000000001</v>
      </c>
      <c r="S20" s="265">
        <v>1447</v>
      </c>
      <c r="T20" s="250">
        <v>1631</v>
      </c>
      <c r="U20" s="270">
        <v>0.88718577559779277</v>
      </c>
      <c r="V20" s="277">
        <v>351</v>
      </c>
      <c r="W20" s="278">
        <v>435</v>
      </c>
      <c r="X20" s="251">
        <v>0.80689655172413788</v>
      </c>
    </row>
    <row r="21" spans="1:25" s="3" customFormat="1" ht="13.5" customHeight="1" thickBot="1" x14ac:dyDescent="0.25">
      <c r="A21" s="244" t="s">
        <v>82</v>
      </c>
      <c r="B21" s="245" t="s">
        <v>88</v>
      </c>
      <c r="C21" s="253" t="s">
        <v>45</v>
      </c>
      <c r="D21" s="255" t="s">
        <v>12</v>
      </c>
      <c r="E21" s="246" t="s">
        <v>12</v>
      </c>
      <c r="F21" s="256" t="s">
        <v>12</v>
      </c>
      <c r="G21" s="255" t="s">
        <v>12</v>
      </c>
      <c r="H21" s="246" t="s">
        <v>12</v>
      </c>
      <c r="I21" s="256" t="s">
        <v>12</v>
      </c>
      <c r="J21" s="255" t="s">
        <v>12</v>
      </c>
      <c r="K21" s="247" t="s">
        <v>12</v>
      </c>
      <c r="L21" s="260" t="s">
        <v>12</v>
      </c>
      <c r="M21" s="258">
        <v>71</v>
      </c>
      <c r="N21" s="249">
        <v>201</v>
      </c>
      <c r="O21" s="262">
        <v>0.35323383084577115</v>
      </c>
      <c r="P21" s="267">
        <v>358</v>
      </c>
      <c r="Q21" s="248">
        <v>1081</v>
      </c>
      <c r="R21" s="268">
        <v>0.33100000000000002</v>
      </c>
      <c r="S21" s="265">
        <v>447</v>
      </c>
      <c r="T21" s="250">
        <v>1010</v>
      </c>
      <c r="U21" s="270">
        <v>0.44257425742574258</v>
      </c>
      <c r="V21" s="277">
        <v>103</v>
      </c>
      <c r="W21" s="278">
        <v>210</v>
      </c>
      <c r="X21" s="251">
        <v>0.49047619047619045</v>
      </c>
    </row>
    <row r="22" spans="1:25" s="3" customFormat="1" ht="13.5" customHeight="1" thickBot="1" x14ac:dyDescent="0.25">
      <c r="A22" s="252" t="s">
        <v>83</v>
      </c>
      <c r="B22" s="229" t="s">
        <v>89</v>
      </c>
      <c r="C22" s="230" t="s">
        <v>45</v>
      </c>
      <c r="D22" s="231" t="s">
        <v>12</v>
      </c>
      <c r="E22" s="232" t="s">
        <v>12</v>
      </c>
      <c r="F22" s="235" t="s">
        <v>12</v>
      </c>
      <c r="G22" s="233" t="s">
        <v>12</v>
      </c>
      <c r="H22" s="234" t="s">
        <v>12</v>
      </c>
      <c r="I22" s="235" t="s">
        <v>12</v>
      </c>
      <c r="J22" s="233" t="s">
        <v>12</v>
      </c>
      <c r="K22" s="236" t="s">
        <v>12</v>
      </c>
      <c r="L22" s="237" t="s">
        <v>12</v>
      </c>
      <c r="M22" s="259">
        <v>112</v>
      </c>
      <c r="N22" s="239">
        <v>201</v>
      </c>
      <c r="O22" s="263">
        <v>0.55721393034825872</v>
      </c>
      <c r="P22" s="238">
        <v>397</v>
      </c>
      <c r="Q22" s="240">
        <v>1081</v>
      </c>
      <c r="R22" s="241">
        <v>0.36699999999999999</v>
      </c>
      <c r="S22" s="266">
        <v>508</v>
      </c>
      <c r="T22" s="242">
        <v>1010</v>
      </c>
      <c r="U22" s="271">
        <v>0.50297029702970297</v>
      </c>
      <c r="V22" s="279">
        <v>111</v>
      </c>
      <c r="W22" s="280">
        <v>210</v>
      </c>
      <c r="X22" s="243">
        <v>0.52857142857142858</v>
      </c>
    </row>
    <row r="23" spans="1:25" x14ac:dyDescent="0.2">
      <c r="A23" s="36">
        <v>5</v>
      </c>
      <c r="B23" s="41" t="s">
        <v>14</v>
      </c>
      <c r="C23" s="32" t="s">
        <v>39</v>
      </c>
      <c r="D23" s="95">
        <v>2357</v>
      </c>
      <c r="E23" s="96">
        <v>3641</v>
      </c>
      <c r="F23" s="97">
        <v>0.64734962922274097</v>
      </c>
      <c r="G23" s="95">
        <v>2442</v>
      </c>
      <c r="H23" s="96">
        <v>3675</v>
      </c>
      <c r="I23" s="97">
        <v>0.66448979591836732</v>
      </c>
      <c r="J23" s="95">
        <v>2432</v>
      </c>
      <c r="K23" s="96">
        <v>3744</v>
      </c>
      <c r="L23" s="97">
        <v>0.6495726495726496</v>
      </c>
      <c r="M23" s="98">
        <v>2319</v>
      </c>
      <c r="N23" s="99">
        <v>3598</v>
      </c>
      <c r="O23" s="100">
        <v>0.64452473596442472</v>
      </c>
      <c r="P23" s="98">
        <v>2209</v>
      </c>
      <c r="Q23" s="99">
        <v>3543</v>
      </c>
      <c r="R23" s="100">
        <v>0.6234829240756421</v>
      </c>
      <c r="S23" s="98">
        <v>2350</v>
      </c>
      <c r="T23" s="99">
        <v>3766</v>
      </c>
      <c r="U23" s="100">
        <v>0.62400424853956449</v>
      </c>
      <c r="V23" s="98">
        <v>2324</v>
      </c>
      <c r="W23" s="99">
        <v>3749</v>
      </c>
      <c r="X23" s="100">
        <v>0.61989863963723657</v>
      </c>
    </row>
    <row r="24" spans="1:25" x14ac:dyDescent="0.2">
      <c r="A24" s="64">
        <v>5</v>
      </c>
      <c r="B24" s="65" t="s">
        <v>14</v>
      </c>
      <c r="C24" s="33" t="s">
        <v>47</v>
      </c>
      <c r="D24" s="101">
        <v>2144</v>
      </c>
      <c r="E24" s="102">
        <v>3348</v>
      </c>
      <c r="F24" s="104">
        <v>0.64038231780167265</v>
      </c>
      <c r="G24" s="101">
        <v>2221</v>
      </c>
      <c r="H24" s="102">
        <v>3370</v>
      </c>
      <c r="I24" s="104">
        <v>0.65905044510385757</v>
      </c>
      <c r="J24" s="101">
        <v>2237</v>
      </c>
      <c r="K24" s="102">
        <v>3445</v>
      </c>
      <c r="L24" s="104">
        <v>0.64934687953555881</v>
      </c>
      <c r="M24" s="103">
        <v>2125</v>
      </c>
      <c r="N24" s="102">
        <v>3274</v>
      </c>
      <c r="O24" s="104">
        <v>0.64905314599877828</v>
      </c>
      <c r="P24" s="103">
        <v>2018</v>
      </c>
      <c r="Q24" s="102">
        <v>3229</v>
      </c>
      <c r="R24" s="104">
        <v>0.62496128832455866</v>
      </c>
      <c r="S24" s="103">
        <v>2154</v>
      </c>
      <c r="T24" s="102">
        <v>3461</v>
      </c>
      <c r="U24" s="104">
        <v>0.62236347876336318</v>
      </c>
      <c r="V24" s="103">
        <v>2148</v>
      </c>
      <c r="W24" s="102">
        <v>3477</v>
      </c>
      <c r="X24" s="104">
        <v>0.61777394305435718</v>
      </c>
    </row>
    <row r="25" spans="1:25" s="3" customFormat="1" x14ac:dyDescent="0.2">
      <c r="A25" s="34">
        <v>5</v>
      </c>
      <c r="B25" s="35" t="s">
        <v>14</v>
      </c>
      <c r="C25" s="30" t="s">
        <v>48</v>
      </c>
      <c r="D25" s="106">
        <v>213</v>
      </c>
      <c r="E25" s="89">
        <v>293</v>
      </c>
      <c r="F25" s="107">
        <v>0.726962457337884</v>
      </c>
      <c r="G25" s="106">
        <v>221</v>
      </c>
      <c r="H25" s="89">
        <v>305</v>
      </c>
      <c r="I25" s="107">
        <v>0.72459016393442621</v>
      </c>
      <c r="J25" s="106">
        <v>195</v>
      </c>
      <c r="K25" s="89">
        <v>299</v>
      </c>
      <c r="L25" s="107">
        <v>0.65217391304347827</v>
      </c>
      <c r="M25" s="88">
        <v>10</v>
      </c>
      <c r="N25" s="89">
        <v>11</v>
      </c>
      <c r="O25" s="107">
        <v>0.90909090909090906</v>
      </c>
      <c r="P25" s="88">
        <v>7</v>
      </c>
      <c r="Q25" s="89">
        <v>7</v>
      </c>
      <c r="R25" s="107">
        <v>1</v>
      </c>
      <c r="S25" s="88">
        <v>2</v>
      </c>
      <c r="T25" s="89">
        <v>2</v>
      </c>
      <c r="U25" s="107">
        <v>1</v>
      </c>
      <c r="V25" s="88">
        <v>4</v>
      </c>
      <c r="W25" s="89">
        <v>5</v>
      </c>
      <c r="X25" s="107">
        <v>0.8</v>
      </c>
    </row>
    <row r="26" spans="1:25" ht="13.5" thickBot="1" x14ac:dyDescent="0.25">
      <c r="A26" s="64">
        <v>5</v>
      </c>
      <c r="B26" s="65" t="s">
        <v>14</v>
      </c>
      <c r="C26" s="43" t="s">
        <v>45</v>
      </c>
      <c r="D26" s="287" t="s">
        <v>71</v>
      </c>
      <c r="E26" s="288" t="s">
        <v>12</v>
      </c>
      <c r="F26" s="289" t="s">
        <v>12</v>
      </c>
      <c r="G26" s="287" t="s">
        <v>12</v>
      </c>
      <c r="H26" s="290" t="s">
        <v>12</v>
      </c>
      <c r="I26" s="291" t="s">
        <v>12</v>
      </c>
      <c r="J26" s="287" t="s">
        <v>12</v>
      </c>
      <c r="K26" s="290" t="s">
        <v>12</v>
      </c>
      <c r="L26" s="291" t="s">
        <v>12</v>
      </c>
      <c r="M26" s="88">
        <v>184</v>
      </c>
      <c r="N26" s="89">
        <v>313</v>
      </c>
      <c r="O26" s="107">
        <v>0.58785942492012777</v>
      </c>
      <c r="P26" s="88">
        <v>184</v>
      </c>
      <c r="Q26" s="89">
        <v>307</v>
      </c>
      <c r="R26" s="107">
        <v>0.59934853420195444</v>
      </c>
      <c r="S26" s="88">
        <v>194</v>
      </c>
      <c r="T26" s="89">
        <v>303</v>
      </c>
      <c r="U26" s="107">
        <v>0.64026402640264024</v>
      </c>
      <c r="V26" s="88">
        <v>172</v>
      </c>
      <c r="W26" s="89">
        <v>267</v>
      </c>
      <c r="X26" s="107">
        <v>0.64419475655430714</v>
      </c>
    </row>
    <row r="27" spans="1:25" s="3" customFormat="1" ht="14.1" customHeight="1" thickBot="1" x14ac:dyDescent="0.25">
      <c r="A27" s="274" t="s">
        <v>90</v>
      </c>
      <c r="B27" s="310" t="s">
        <v>92</v>
      </c>
      <c r="C27" s="309" t="s">
        <v>45</v>
      </c>
      <c r="D27" s="254" t="s">
        <v>12</v>
      </c>
      <c r="E27" s="246" t="s">
        <v>12</v>
      </c>
      <c r="F27" s="311" t="s">
        <v>12</v>
      </c>
      <c r="G27" s="255" t="s">
        <v>12</v>
      </c>
      <c r="H27" s="247" t="s">
        <v>12</v>
      </c>
      <c r="I27" s="260" t="s">
        <v>12</v>
      </c>
      <c r="J27" s="255" t="s">
        <v>12</v>
      </c>
      <c r="K27" s="247" t="s">
        <v>12</v>
      </c>
      <c r="L27" s="260" t="s">
        <v>12</v>
      </c>
      <c r="M27" s="299">
        <v>110</v>
      </c>
      <c r="N27" s="300">
        <v>225</v>
      </c>
      <c r="O27" s="301">
        <f t="shared" ref="O27:O28" si="5">M27/N27</f>
        <v>0.48888888888888887</v>
      </c>
      <c r="P27" s="299">
        <v>1379</v>
      </c>
      <c r="Q27" s="300">
        <v>1582</v>
      </c>
      <c r="R27" s="306">
        <v>0.872</v>
      </c>
      <c r="S27" s="162" t="s">
        <v>12</v>
      </c>
      <c r="T27" s="162" t="s">
        <v>12</v>
      </c>
      <c r="U27" s="162" t="s">
        <v>12</v>
      </c>
      <c r="V27" s="162" t="s">
        <v>12</v>
      </c>
      <c r="W27" s="162" t="s">
        <v>12</v>
      </c>
      <c r="X27" s="162" t="s">
        <v>12</v>
      </c>
    </row>
    <row r="28" spans="1:25" s="3" customFormat="1" ht="13.5" thickBot="1" x14ac:dyDescent="0.25">
      <c r="A28" s="274" t="s">
        <v>91</v>
      </c>
      <c r="B28" s="310" t="s">
        <v>93</v>
      </c>
      <c r="C28" s="309" t="s">
        <v>45</v>
      </c>
      <c r="D28" s="298" t="s">
        <v>12</v>
      </c>
      <c r="E28" s="189" t="s">
        <v>12</v>
      </c>
      <c r="F28" s="192" t="s">
        <v>12</v>
      </c>
      <c r="G28" s="193" t="s">
        <v>12</v>
      </c>
      <c r="H28" s="194" t="s">
        <v>12</v>
      </c>
      <c r="I28" s="195" t="s">
        <v>12</v>
      </c>
      <c r="J28" s="193" t="s">
        <v>12</v>
      </c>
      <c r="K28" s="194" t="s">
        <v>12</v>
      </c>
      <c r="L28" s="195" t="s">
        <v>12</v>
      </c>
      <c r="M28" s="304">
        <v>231</v>
      </c>
      <c r="N28" s="300">
        <v>688</v>
      </c>
      <c r="O28" s="305">
        <f t="shared" si="5"/>
        <v>0.33575581395348836</v>
      </c>
      <c r="P28" s="299">
        <v>335</v>
      </c>
      <c r="Q28" s="300">
        <v>896</v>
      </c>
      <c r="R28" s="306">
        <v>0.374</v>
      </c>
      <c r="S28" s="302">
        <v>373</v>
      </c>
      <c r="T28" s="303">
        <v>820</v>
      </c>
      <c r="U28" s="307">
        <f t="shared" ref="U28" si="6">S28/T28</f>
        <v>0.45487804878048782</v>
      </c>
      <c r="V28" s="302">
        <v>93</v>
      </c>
      <c r="W28" s="303">
        <v>274</v>
      </c>
      <c r="X28" s="308">
        <f t="shared" ref="X28" si="7">V28/W28</f>
        <v>0.33941605839416056</v>
      </c>
    </row>
    <row r="29" spans="1:25" x14ac:dyDescent="0.2">
      <c r="A29" s="36">
        <v>8</v>
      </c>
      <c r="B29" s="66" t="s">
        <v>15</v>
      </c>
      <c r="C29" s="31" t="s">
        <v>39</v>
      </c>
      <c r="D29" s="292">
        <v>628</v>
      </c>
      <c r="E29" s="293">
        <v>801</v>
      </c>
      <c r="F29" s="294">
        <v>0.78400000000000003</v>
      </c>
      <c r="G29" s="292">
        <v>626</v>
      </c>
      <c r="H29" s="293">
        <v>790</v>
      </c>
      <c r="I29" s="294">
        <v>0.79200000000000004</v>
      </c>
      <c r="J29" s="292">
        <v>505</v>
      </c>
      <c r="K29" s="293">
        <v>664</v>
      </c>
      <c r="L29" s="294">
        <v>0.76100000000000001</v>
      </c>
      <c r="M29" s="295">
        <v>518</v>
      </c>
      <c r="N29" s="296">
        <v>659</v>
      </c>
      <c r="O29" s="297">
        <v>0.78603945371775419</v>
      </c>
      <c r="P29" s="295">
        <v>570</v>
      </c>
      <c r="Q29" s="296">
        <v>688</v>
      </c>
      <c r="R29" s="297">
        <v>0.82848837209302328</v>
      </c>
      <c r="S29" s="295">
        <v>531</v>
      </c>
      <c r="T29" s="296">
        <v>585</v>
      </c>
      <c r="U29" s="297">
        <v>0.90769230769230769</v>
      </c>
      <c r="V29" s="295">
        <v>141</v>
      </c>
      <c r="W29" s="296">
        <v>153</v>
      </c>
      <c r="X29" s="297">
        <v>0.92156862745098034</v>
      </c>
    </row>
    <row r="30" spans="1:25" s="3" customFormat="1" x14ac:dyDescent="0.2">
      <c r="A30" s="36">
        <v>8</v>
      </c>
      <c r="B30" s="66" t="s">
        <v>15</v>
      </c>
      <c r="C30" s="31" t="s">
        <v>47</v>
      </c>
      <c r="D30" s="101">
        <v>592</v>
      </c>
      <c r="E30" s="102">
        <v>757</v>
      </c>
      <c r="F30" s="104">
        <v>0.78200000000000003</v>
      </c>
      <c r="G30" s="101">
        <v>577</v>
      </c>
      <c r="H30" s="102">
        <v>731</v>
      </c>
      <c r="I30" s="104">
        <v>0.78900000000000003</v>
      </c>
      <c r="J30" s="101">
        <v>475</v>
      </c>
      <c r="K30" s="102">
        <v>627</v>
      </c>
      <c r="L30" s="104">
        <v>0.75800000000000001</v>
      </c>
      <c r="M30" s="103">
        <v>483</v>
      </c>
      <c r="N30" s="102">
        <v>614</v>
      </c>
      <c r="O30" s="104">
        <v>0.78664495114006516</v>
      </c>
      <c r="P30" s="103">
        <v>510</v>
      </c>
      <c r="Q30" s="102">
        <v>616</v>
      </c>
      <c r="R30" s="104">
        <v>0.82792207792207795</v>
      </c>
      <c r="S30" s="103">
        <v>458</v>
      </c>
      <c r="T30" s="102">
        <v>509</v>
      </c>
      <c r="U30" s="104">
        <v>0.89980353634577603</v>
      </c>
      <c r="V30" s="103">
        <v>125</v>
      </c>
      <c r="W30" s="102">
        <v>134</v>
      </c>
      <c r="X30" s="104">
        <v>0.93283582089552242</v>
      </c>
    </row>
    <row r="31" spans="1:25" x14ac:dyDescent="0.2">
      <c r="A31" s="36">
        <v>8</v>
      </c>
      <c r="B31" s="35" t="s">
        <v>15</v>
      </c>
      <c r="C31" s="30" t="s">
        <v>48</v>
      </c>
      <c r="D31" s="106">
        <v>36</v>
      </c>
      <c r="E31" s="89">
        <v>44</v>
      </c>
      <c r="F31" s="107">
        <v>0.81799999999999995</v>
      </c>
      <c r="G31" s="106">
        <v>49</v>
      </c>
      <c r="H31" s="89">
        <v>59</v>
      </c>
      <c r="I31" s="107">
        <v>0.83099999999999996</v>
      </c>
      <c r="J31" s="106">
        <v>30</v>
      </c>
      <c r="K31" s="89">
        <v>37</v>
      </c>
      <c r="L31" s="107">
        <v>0.81100000000000005</v>
      </c>
      <c r="M31" s="88">
        <v>6</v>
      </c>
      <c r="N31" s="89">
        <v>7</v>
      </c>
      <c r="O31" s="107">
        <v>0.8571428571428571</v>
      </c>
      <c r="P31" s="88">
        <v>1</v>
      </c>
      <c r="Q31" s="89">
        <v>3</v>
      </c>
      <c r="R31" s="107">
        <v>0.33333333333333331</v>
      </c>
      <c r="S31" s="88">
        <v>3</v>
      </c>
      <c r="T31" s="89">
        <v>3</v>
      </c>
      <c r="U31" s="107">
        <v>1</v>
      </c>
      <c r="V31" s="88">
        <v>0</v>
      </c>
      <c r="W31" s="89">
        <v>0</v>
      </c>
      <c r="X31" s="107" t="s">
        <v>12</v>
      </c>
    </row>
    <row r="32" spans="1:25" ht="13.5" thickBot="1" x14ac:dyDescent="0.25">
      <c r="A32" s="37">
        <v>8</v>
      </c>
      <c r="B32" s="38" t="s">
        <v>15</v>
      </c>
      <c r="C32" s="42" t="s">
        <v>45</v>
      </c>
      <c r="D32" s="84" t="s">
        <v>12</v>
      </c>
      <c r="E32" s="85" t="s">
        <v>12</v>
      </c>
      <c r="F32" s="142" t="s">
        <v>12</v>
      </c>
      <c r="G32" s="84" t="s">
        <v>12</v>
      </c>
      <c r="H32" s="86" t="s">
        <v>12</v>
      </c>
      <c r="I32" s="87" t="s">
        <v>12</v>
      </c>
      <c r="J32" s="84" t="s">
        <v>12</v>
      </c>
      <c r="K32" s="86" t="s">
        <v>12</v>
      </c>
      <c r="L32" s="87" t="s">
        <v>12</v>
      </c>
      <c r="M32" s="111">
        <v>29</v>
      </c>
      <c r="N32" s="112">
        <v>38</v>
      </c>
      <c r="O32" s="109">
        <v>0.76315789473684215</v>
      </c>
      <c r="P32" s="111">
        <v>59</v>
      </c>
      <c r="Q32" s="112">
        <v>69</v>
      </c>
      <c r="R32" s="109">
        <v>0.85507246376811596</v>
      </c>
      <c r="S32" s="111">
        <v>70</v>
      </c>
      <c r="T32" s="112">
        <v>73</v>
      </c>
      <c r="U32" s="109">
        <v>0.95890410958904104</v>
      </c>
      <c r="V32" s="111">
        <v>16</v>
      </c>
      <c r="W32" s="112">
        <v>19</v>
      </c>
      <c r="X32" s="109">
        <v>0.84210526315789469</v>
      </c>
    </row>
    <row r="33" spans="1:3" x14ac:dyDescent="0.2">
      <c r="A33" s="359" t="s">
        <v>97</v>
      </c>
    </row>
    <row r="34" spans="1:3" x14ac:dyDescent="0.2">
      <c r="A34" s="6" t="s">
        <v>41</v>
      </c>
    </row>
    <row r="35" spans="1:3" x14ac:dyDescent="0.2">
      <c r="A35" s="6" t="s">
        <v>40</v>
      </c>
    </row>
    <row r="36" spans="1:3" x14ac:dyDescent="0.2">
      <c r="A36" s="6" t="s">
        <v>86</v>
      </c>
    </row>
    <row r="46" spans="1:3" x14ac:dyDescent="0.2">
      <c r="C46" s="12"/>
    </row>
  </sheetData>
  <pageMargins left="0.7" right="0.7" top="0.75" bottom="0.75" header="0.3" footer="0.3"/>
  <pageSetup scale="95" fitToWidth="0" orientation="landscape" r:id="rId1"/>
  <headerFooter>
    <oddHeader>&amp;C&amp;8Texas Department of Family and Protective Services</oddHeader>
    <oddFooter>&amp;L&amp;8Source:  IMPACT Data Warehouse&amp;C&amp;8&amp;P of &amp;N&amp;R&amp;8Data &amp; Decision Support
FY10 - FY17 Data as of November 7th Following End of Each Fiscal Year
FY18 data as of 1/07/2018
 log 85392 (dD)</oddFooter>
  </headerFooter>
  <colBreaks count="6" manualBreakCount="6">
    <brk id="6" max="1048575" man="1"/>
    <brk id="9" max="1048575" man="1"/>
    <brk id="12" max="1048575" man="1"/>
    <brk id="15" max="1048575" man="1"/>
    <brk id="18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A</vt:lpstr>
      <vt:lpstr>Section B</vt:lpstr>
      <vt:lpstr>Section C-E</vt:lpstr>
      <vt:lpstr>Section A Appendix</vt:lpstr>
      <vt:lpstr>Section B Appendix</vt:lpstr>
      <vt:lpstr>'Section A Appendix'!Print_Area</vt:lpstr>
      <vt:lpstr>'Section A Appendix'!Print_Titles</vt:lpstr>
      <vt:lpstr>'Section B Appendix'!Print_Titles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Rider 21 Section B Appendix - February 2018 Submission</dc:title>
  <dc:creator>DFPS</dc:creator>
  <cp:lastModifiedBy>Anthony,Randall G (DFPS)</cp:lastModifiedBy>
  <cp:lastPrinted>2018-01-29T22:24:18Z</cp:lastPrinted>
  <dcterms:created xsi:type="dcterms:W3CDTF">2009-06-17T18:00:15Z</dcterms:created>
  <dcterms:modified xsi:type="dcterms:W3CDTF">2018-04-02T18:57:20Z</dcterms:modified>
</cp:coreProperties>
</file>