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2aust1001fs01\share10011\Budget\B&amp;A\BUDGET\84th Legislature\Monthly_Financial_Reports\2017\2017_12_Aug\Reports for Distribution\"/>
    </mc:Choice>
  </mc:AlternateContent>
  <bookViews>
    <workbookView xWindow="-12" yWindow="5988" windowWidth="24036" windowHeight="3792" tabRatio="903"/>
  </bookViews>
  <sheets>
    <sheet name="Schedule 1" sheetId="11" r:id="rId1"/>
    <sheet name="Schedule 1 Supplemental" sheetId="55" r:id="rId2"/>
    <sheet name="Schedule 2" sheetId="30" r:id="rId3"/>
    <sheet name="Schedule 3" sheetId="14" r:id="rId4"/>
    <sheet name="Schedule 4" sheetId="12" r:id="rId5"/>
    <sheet name="Schedule 5" sheetId="17" r:id="rId6"/>
    <sheet name="Fund 0888 " sheetId="84" r:id="rId7"/>
    <sheet name="Fund 5085" sheetId="85" r:id="rId8"/>
    <sheet name="Fund 5084" sheetId="86" r:id="rId9"/>
    <sheet name="Fund 0666 " sheetId="87" r:id="rId10"/>
    <sheet name="Fund 8093" sheetId="88" r:id="rId11"/>
    <sheet name="Fund 0802 " sheetId="89" r:id="rId12"/>
    <sheet name="Fund 0001" sheetId="90" r:id="rId13"/>
    <sheet name="Schedule 7" sheetId="18" r:id="rId14"/>
    <sheet name="Footnotes to Schedule 7" sheetId="19" state="hidden" r:id="rId15"/>
    <sheet name="Schedule 8" sheetId="26" r:id="rId16"/>
  </sheets>
  <definedNames>
    <definedName name="_1REPORT_1" localSheetId="13">#REF!</definedName>
    <definedName name="_3REPORT_1" localSheetId="6">#REF!</definedName>
    <definedName name="_3REPORT_1" localSheetId="1">#REF!</definedName>
    <definedName name="_3REPORT_1" localSheetId="2">#REF!</definedName>
    <definedName name="_3REPORT_1">#REF!</definedName>
    <definedName name="_xlnm._FilterDatabase" localSheetId="2" hidden="1">'Schedule 2'!$A$5:$N$41</definedName>
    <definedName name="_xlnm._FilterDatabase" localSheetId="3" hidden="1">'Schedule 3'!$A$5:$J$50</definedName>
    <definedName name="Capital" localSheetId="6">#REF!</definedName>
    <definedName name="Capital" localSheetId="1">#REF!</definedName>
    <definedName name="Capital" localSheetId="2">#REF!</definedName>
    <definedName name="Capital" localSheetId="13">#REF!</definedName>
    <definedName name="Capital">#REF!</definedName>
    <definedName name="Data">'Schedule 3'!$M$6:$M$44</definedName>
    <definedName name="FISCAL_YEAR" localSheetId="6">#REF!</definedName>
    <definedName name="FISCAL_YEAR" localSheetId="0">'Schedule 1'!#REF!</definedName>
    <definedName name="FISCAL_YEAR" localSheetId="1">#REF!</definedName>
    <definedName name="FISCAL_YEAR" localSheetId="2">#REF!</definedName>
    <definedName name="FISCAL_YEAR" localSheetId="3">'Schedule 3'!#REF!</definedName>
    <definedName name="FISCAL_YEAR" localSheetId="4">'Schedule 4'!#REF!</definedName>
    <definedName name="FISCAL_YEAR" localSheetId="5">'Schedule 5'!#REF!</definedName>
    <definedName name="FISCAL_YEAR" localSheetId="13">'Schedule 7'!#REF!</definedName>
    <definedName name="FISCAL_YEAR">#REF!</definedName>
    <definedName name="FISCAL_YEAR2" localSheetId="6">#REF!</definedName>
    <definedName name="FISCAL_YEAR2" localSheetId="0">'Schedule 1'!#REF!</definedName>
    <definedName name="FISCAL_YEAR2" localSheetId="2">#REF!</definedName>
    <definedName name="FISCAL_YEAR2" localSheetId="13">#REF!</definedName>
    <definedName name="FISCAL_YEAR2">#REF!</definedName>
    <definedName name="MOF_Link" localSheetId="2">#REF!</definedName>
    <definedName name="MOF_Link" localSheetId="13">#REF!</definedName>
    <definedName name="MOF_Link">#REF!</definedName>
    <definedName name="MOF_Link_Bud" localSheetId="2">#REF!</definedName>
    <definedName name="MOF_Link_Bud" localSheetId="13">#REF!</definedName>
    <definedName name="MOF_Link_Bud">#REF!</definedName>
    <definedName name="MOF_Link_Exp" localSheetId="2">#REF!</definedName>
    <definedName name="MOF_Link_Exp" localSheetId="13">#REF!</definedName>
    <definedName name="MOF_Link_Exp">#REF!</definedName>
    <definedName name="NvsASD" localSheetId="0">"V2009-03-31"</definedName>
    <definedName name="NvsASD" localSheetId="3">"V2009-03-31"</definedName>
    <definedName name="NvsASD" localSheetId="4">"V2009-03-31"</definedName>
    <definedName name="NvsASD" localSheetId="5">"V2009-03-31"</definedName>
    <definedName name="NvsASD" localSheetId="13">"V2008-12-31"</definedName>
    <definedName name="NvsASD">"V2009-02-28"</definedName>
    <definedName name="NvsAutoDrillOk">"VN"</definedName>
    <definedName name="NvsElapsedTime" localSheetId="12">0.0000347222230629995</definedName>
    <definedName name="NvsElapsedTime" localSheetId="9">0.0000347222230629995</definedName>
    <definedName name="NvsElapsedTime" localSheetId="11">0.0000115740695036948</definedName>
    <definedName name="NvsElapsedTime" localSheetId="8">0.0000694444461259991</definedName>
    <definedName name="NvsElapsedTime" localSheetId="7">0.0000694444461259991</definedName>
    <definedName name="NvsElapsedTime" localSheetId="10">0.0000347222230629995</definedName>
    <definedName name="NvsElapsedTime" localSheetId="0">0.0000925925996853039</definedName>
    <definedName name="NvsElapsedTime" localSheetId="3">0.00844907407736173</definedName>
    <definedName name="NvsElapsedTime" localSheetId="4">0.0000231481462833472</definedName>
    <definedName name="NvsElapsedTime" localSheetId="5">0.0000231481462833472</definedName>
    <definedName name="NvsElapsedTime" localSheetId="13">0.0000231481462833472</definedName>
    <definedName name="NvsElapsedTime">0.0000347222230629995</definedName>
    <definedName name="NvsEndTime" localSheetId="12">40976.4375231481</definedName>
    <definedName name="NvsEndTime" localSheetId="9">40976.437974537</definedName>
    <definedName name="NvsEndTime" localSheetId="11">40976.4384259259</definedName>
    <definedName name="NvsEndTime" localSheetId="8">40976.4362268519</definedName>
    <definedName name="NvsEndTime" localSheetId="7">40976.4352430556</definedName>
    <definedName name="NvsEndTime" localSheetId="10">40976.437974537</definedName>
    <definedName name="NvsEndTime" localSheetId="0">39939.4283333333</definedName>
    <definedName name="NvsEndTime" localSheetId="3">39939.461099537</definedName>
    <definedName name="NvsEndTime" localSheetId="4">39939.4408796296</definedName>
    <definedName name="NvsEndTime" localSheetId="5">39939.4408796296</definedName>
    <definedName name="NvsEndTime" localSheetId="13">39846.5348148148</definedName>
    <definedName name="NvsEndTime">39897.4423148148</definedName>
    <definedName name="NvsInstLang">"VENG"</definedName>
    <definedName name="NvsInstSpec" localSheetId="8">"%,FBUDGET_REF,TBUDGET_REF,NALL"</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12">"M"</definedName>
    <definedName name="NvsSheetType" localSheetId="9">"M"</definedName>
    <definedName name="NvsSheetType" localSheetId="11">"M"</definedName>
    <definedName name="NvsSheetType" localSheetId="6">"M"</definedName>
    <definedName name="NvsSheetType" localSheetId="8">"M"</definedName>
    <definedName name="NvsSheetType" localSheetId="7">"M"</definedName>
    <definedName name="NvsSheetType" localSheetId="10">"M"</definedName>
    <definedName name="NvsSheetType" localSheetId="0">"M"</definedName>
    <definedName name="NvsSheetType" localSheetId="2">"M"</definedName>
    <definedName name="NvsSheetType" localSheetId="3">"M"</definedName>
    <definedName name="NvsSheetType" localSheetId="4">"M"</definedName>
    <definedName name="NvsSheetType" localSheetId="5">"M"</definedName>
    <definedName name="NvsSheetType" localSheetId="13">"M"</definedName>
    <definedName name="NvsTransLed">"VN"</definedName>
    <definedName name="NvsTreeASD" localSheetId="0">"V2009-03-31"</definedName>
    <definedName name="NvsTreeASD" localSheetId="3">"V2009-03-31"</definedName>
    <definedName name="NvsTreeASD" localSheetId="4">"V2009-03-31"</definedName>
    <definedName name="NvsTreeASD" localSheetId="5">"V2009-03-31"</definedName>
    <definedName name="NvsTreeASD" localSheetId="13">"V2008-12-31"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PERIOD_ENDING" localSheetId="6">#REF!</definedName>
    <definedName name="PERIOD_ENDING" localSheetId="0">'Schedule 1'!#REF!</definedName>
    <definedName name="PERIOD_ENDING" localSheetId="1">#REF!</definedName>
    <definedName name="PERIOD_ENDING" localSheetId="2">#REF!</definedName>
    <definedName name="PERIOD_ENDING" localSheetId="3">'Schedule 3'!#REF!</definedName>
    <definedName name="PERIOD_ENDING" localSheetId="4">'Schedule 4'!#REF!</definedName>
    <definedName name="PERIOD_ENDING" localSheetId="5">'Schedule 5'!#REF!</definedName>
    <definedName name="PERIOD_ENDING" localSheetId="13">'Schedule 7'!#REF!</definedName>
    <definedName name="PERIOD_ENDING">#REF!</definedName>
    <definedName name="PERIOD_ENDING2" localSheetId="6">#REF!</definedName>
    <definedName name="PERIOD_ENDING2" localSheetId="0">'Schedule 1'!#REF!</definedName>
    <definedName name="PERIOD_ENDING2" localSheetId="2">#REF!</definedName>
    <definedName name="PERIOD_ENDING2" localSheetId="13">#REF!</definedName>
    <definedName name="PERIOD_ENDING2">#REF!</definedName>
    <definedName name="_xlnm.Print_Area" localSheetId="14">'Footnotes to Schedule 7'!$A$1:$C$15</definedName>
    <definedName name="_xlnm.Print_Area" localSheetId="12">'Fund 0001'!$A$1:$N$27</definedName>
    <definedName name="_xlnm.Print_Area" localSheetId="9">'Fund 0666 '!$A$1:$N$34</definedName>
    <definedName name="_xlnm.Print_Area" localSheetId="11">'Fund 0802 '!$A$1:$N$30</definedName>
    <definedName name="_xlnm.Print_Area" localSheetId="6">'Fund 0888 '!$A$1:$N$35</definedName>
    <definedName name="_xlnm.Print_Area" localSheetId="8">'Fund 5084'!$A$1:$N$42</definedName>
    <definedName name="_xlnm.Print_Area" localSheetId="7">'Fund 5085'!$A$1:$N$35</definedName>
    <definedName name="_xlnm.Print_Area" localSheetId="10">'Fund 8093'!$A$1:$N$33</definedName>
    <definedName name="_xlnm.Print_Area" localSheetId="0">'Schedule 1'!$A$1:$L$56</definedName>
    <definedName name="_xlnm.Print_Area" localSheetId="2">'Schedule 2'!$A$1:$H$47</definedName>
    <definedName name="_xlnm.Print_Area" localSheetId="3">'Schedule 3'!$A$1:$J$56</definedName>
    <definedName name="_xlnm.Print_Area" localSheetId="4">'Schedule 4'!$A$1:$N$44</definedName>
    <definedName name="_xlnm.Print_Area" localSheetId="5">'Schedule 5'!$A$1:$N$46</definedName>
    <definedName name="_xlnm.Print_Area" localSheetId="13">'Schedule 7'!$A$1:$L$37</definedName>
    <definedName name="_xlnm.Print_Area" localSheetId="15">'Schedule 8'!$A$1:$G$26</definedName>
    <definedName name="_xlnm.Print_Titles" localSheetId="0">'Schedule 1'!$1:$3</definedName>
    <definedName name="_xlnm.Print_Titles" localSheetId="1">'Schedule 1 Supplemental'!$A:$B</definedName>
    <definedName name="_xlnm.Print_Titles" localSheetId="2">'Schedule 2'!$1:$3</definedName>
    <definedName name="_xlnm.Print_Titles" localSheetId="3">'Schedule 3'!$1:$3</definedName>
    <definedName name="_xlnm.Print_Titles" localSheetId="4">'Schedule 4'!$1:$5</definedName>
    <definedName name="_xlnm.Print_Titles" localSheetId="5">'Schedule 5'!$1:$4</definedName>
    <definedName name="REPORT" localSheetId="6">#REF!</definedName>
    <definedName name="REPORT" localSheetId="1">#REF!</definedName>
    <definedName name="REPORT" localSheetId="2">#REF!</definedName>
    <definedName name="REPORT" localSheetId="13">#REF!</definedName>
    <definedName name="REPORT">#REF!</definedName>
    <definedName name="TCM">#REF!</definedName>
    <definedName name="Z_46622DE0_E91A_4302_BCA7_5EE9B6F39336_.wvu.Rows" localSheetId="13" hidden="1">'Schedule 7'!$22:$23</definedName>
    <definedName name="Z_8F8E0CD0_CBCE_40E8_A79C_FFB34B5A61AC_.wvu.Rows" localSheetId="13" hidden="1">'Schedule 7'!$22:$23</definedName>
  </definedNames>
  <calcPr calcId="152511"/>
</workbook>
</file>

<file path=xl/calcChain.xml><?xml version="1.0" encoding="utf-8"?>
<calcChain xmlns="http://schemas.openxmlformats.org/spreadsheetml/2006/main">
  <c r="A32" i="26" l="1"/>
  <c r="A33" i="26" s="1"/>
  <c r="A34" i="26" s="1"/>
  <c r="F22" i="26"/>
  <c r="F21" i="26"/>
  <c r="F20" i="26"/>
  <c r="F19" i="26"/>
  <c r="F18" i="26"/>
  <c r="F17" i="26"/>
  <c r="F16" i="26"/>
  <c r="F15" i="26"/>
  <c r="F14" i="26"/>
  <c r="F13" i="26"/>
  <c r="F12" i="26"/>
  <c r="F11" i="26"/>
  <c r="F10" i="26"/>
  <c r="F9" i="26"/>
  <c r="A9" i="26"/>
  <c r="A10" i="26" s="1"/>
  <c r="A11" i="26" s="1"/>
  <c r="A12" i="26" s="1"/>
  <c r="A13" i="26" s="1"/>
  <c r="A14" i="26" s="1"/>
  <c r="A15" i="26" s="1"/>
  <c r="A16" i="26" s="1"/>
  <c r="A17" i="26" s="1"/>
  <c r="A18" i="26" s="1"/>
  <c r="A19" i="26" s="1"/>
  <c r="A20" i="26" s="1"/>
  <c r="A21" i="26" s="1"/>
  <c r="A22" i="26" s="1"/>
  <c r="F8" i="26"/>
  <c r="G40" i="30" l="1"/>
  <c r="G41" i="30" s="1"/>
  <c r="F40" i="30"/>
  <c r="G38" i="30"/>
  <c r="F38" i="30"/>
  <c r="G33" i="30"/>
  <c r="F33" i="30"/>
  <c r="F41" i="30" s="1"/>
  <c r="G31" i="30"/>
  <c r="F31" i="30"/>
  <c r="G27" i="30"/>
  <c r="F27" i="30"/>
  <c r="G20" i="30"/>
  <c r="F20" i="30"/>
  <c r="G7" i="30"/>
  <c r="F7" i="30"/>
  <c r="N9" i="85" l="1"/>
  <c r="N9" i="84"/>
  <c r="C27" i="55" l="1"/>
  <c r="S21" i="55" l="1"/>
  <c r="AE16" i="55" l="1"/>
  <c r="M25" i="90" l="1"/>
  <c r="L25" i="90"/>
  <c r="K25" i="90"/>
  <c r="J25" i="90"/>
  <c r="I25" i="90"/>
  <c r="H25" i="90"/>
  <c r="G25" i="90"/>
  <c r="F25" i="90"/>
  <c r="E25" i="90"/>
  <c r="D25" i="90"/>
  <c r="N25" i="90" s="1"/>
  <c r="C25" i="90"/>
  <c r="B25" i="90"/>
  <c r="N22" i="90"/>
  <c r="N18" i="90"/>
  <c r="N27" i="90" s="1"/>
  <c r="M18" i="90"/>
  <c r="L18" i="90"/>
  <c r="K18" i="90"/>
  <c r="J18" i="90"/>
  <c r="I18" i="90"/>
  <c r="H18" i="90"/>
  <c r="G18" i="90"/>
  <c r="F18" i="90"/>
  <c r="E18" i="90"/>
  <c r="D18" i="90"/>
  <c r="C18" i="90"/>
  <c r="B18" i="90"/>
  <c r="B27" i="90" s="1"/>
  <c r="N15" i="90"/>
  <c r="N14" i="90"/>
  <c r="N13" i="90"/>
  <c r="C9" i="90"/>
  <c r="C27" i="90" s="1"/>
  <c r="N7" i="90"/>
  <c r="M7" i="90"/>
  <c r="L7" i="90"/>
  <c r="K7" i="90"/>
  <c r="J7" i="90"/>
  <c r="I7" i="90"/>
  <c r="H7" i="90"/>
  <c r="G7" i="90"/>
  <c r="F7" i="90"/>
  <c r="E7" i="90"/>
  <c r="D7" i="90"/>
  <c r="C7" i="90"/>
  <c r="B7" i="90"/>
  <c r="N6" i="90"/>
  <c r="A3" i="90"/>
  <c r="C20" i="89"/>
  <c r="C23" i="89" s="1"/>
  <c r="B20" i="89"/>
  <c r="B23" i="89" s="1"/>
  <c r="B25" i="89" s="1"/>
  <c r="C16" i="89"/>
  <c r="B16" i="89"/>
  <c r="N13" i="89"/>
  <c r="D9" i="89"/>
  <c r="D16" i="89" s="1"/>
  <c r="C9" i="89"/>
  <c r="C25" i="89" s="1"/>
  <c r="N7" i="89"/>
  <c r="M7" i="89"/>
  <c r="L7" i="89"/>
  <c r="K7" i="89"/>
  <c r="J7" i="89"/>
  <c r="I7" i="89"/>
  <c r="H7" i="89"/>
  <c r="G7" i="89"/>
  <c r="F7" i="89"/>
  <c r="E7" i="89"/>
  <c r="D7" i="89"/>
  <c r="C7" i="89"/>
  <c r="B7" i="89"/>
  <c r="N6" i="89"/>
  <c r="A3" i="89"/>
  <c r="M20" i="88"/>
  <c r="M23" i="88" s="1"/>
  <c r="I20" i="88"/>
  <c r="I23" i="88" s="1"/>
  <c r="E20" i="88"/>
  <c r="E23" i="88" s="1"/>
  <c r="N16" i="88"/>
  <c r="M16" i="88"/>
  <c r="L16" i="88"/>
  <c r="L20" i="88" s="1"/>
  <c r="L23" i="88" s="1"/>
  <c r="K16" i="88"/>
  <c r="K20" i="88" s="1"/>
  <c r="K23" i="88" s="1"/>
  <c r="J16" i="88"/>
  <c r="J20" i="88" s="1"/>
  <c r="J23" i="88" s="1"/>
  <c r="I16" i="88"/>
  <c r="H16" i="88"/>
  <c r="H20" i="88" s="1"/>
  <c r="H23" i="88" s="1"/>
  <c r="G16" i="88"/>
  <c r="G20" i="88" s="1"/>
  <c r="G23" i="88" s="1"/>
  <c r="F16" i="88"/>
  <c r="F20" i="88" s="1"/>
  <c r="F23" i="88" s="1"/>
  <c r="E16" i="88"/>
  <c r="D16" i="88"/>
  <c r="D20" i="88" s="1"/>
  <c r="D23" i="88" s="1"/>
  <c r="C16" i="88"/>
  <c r="C20" i="88" s="1"/>
  <c r="C23" i="88" s="1"/>
  <c r="C25" i="88" s="1"/>
  <c r="B16" i="88"/>
  <c r="N13" i="88"/>
  <c r="D9" i="88"/>
  <c r="D25" i="88" s="1"/>
  <c r="C9" i="88"/>
  <c r="N7" i="88"/>
  <c r="M7" i="88"/>
  <c r="L7" i="88"/>
  <c r="K7" i="88"/>
  <c r="J7" i="88"/>
  <c r="I7" i="88"/>
  <c r="H7" i="88"/>
  <c r="G7" i="88"/>
  <c r="F7" i="88"/>
  <c r="E7" i="88"/>
  <c r="D7" i="88"/>
  <c r="C7" i="88"/>
  <c r="B7" i="88"/>
  <c r="N6" i="88"/>
  <c r="A3" i="88"/>
  <c r="M27" i="87"/>
  <c r="E27" i="87"/>
  <c r="M24" i="87"/>
  <c r="K24" i="87"/>
  <c r="K27" i="87" s="1"/>
  <c r="J24" i="87"/>
  <c r="J27" i="87" s="1"/>
  <c r="I24" i="87"/>
  <c r="I27" i="87" s="1"/>
  <c r="E24" i="87"/>
  <c r="C24" i="87"/>
  <c r="C27" i="87" s="1"/>
  <c r="B24" i="87"/>
  <c r="B27" i="87" s="1"/>
  <c r="M20" i="87"/>
  <c r="L20" i="87"/>
  <c r="L24" i="87" s="1"/>
  <c r="L27" i="87" s="1"/>
  <c r="K20" i="87"/>
  <c r="J20" i="87"/>
  <c r="I20" i="87"/>
  <c r="H20" i="87"/>
  <c r="H24" i="87" s="1"/>
  <c r="H27" i="87" s="1"/>
  <c r="G20" i="87"/>
  <c r="G24" i="87" s="1"/>
  <c r="G27" i="87" s="1"/>
  <c r="F20" i="87"/>
  <c r="F24" i="87" s="1"/>
  <c r="F27" i="87" s="1"/>
  <c r="E20" i="87"/>
  <c r="D20" i="87"/>
  <c r="D24" i="87" s="1"/>
  <c r="D27" i="87" s="1"/>
  <c r="C20" i="87"/>
  <c r="B20" i="87"/>
  <c r="N18" i="87"/>
  <c r="N17" i="87"/>
  <c r="N16" i="87"/>
  <c r="N15" i="87"/>
  <c r="N14" i="87"/>
  <c r="N13" i="87"/>
  <c r="C9" i="87"/>
  <c r="N7" i="87"/>
  <c r="M7" i="87"/>
  <c r="L7" i="87"/>
  <c r="K7" i="87"/>
  <c r="J7" i="87"/>
  <c r="I7" i="87"/>
  <c r="H7" i="87"/>
  <c r="G7" i="87"/>
  <c r="F7" i="87"/>
  <c r="E7" i="87"/>
  <c r="D7" i="87"/>
  <c r="C7" i="87"/>
  <c r="B7" i="87"/>
  <c r="N6" i="87"/>
  <c r="A3" i="87"/>
  <c r="M35" i="86"/>
  <c r="L35" i="86"/>
  <c r="K35" i="86"/>
  <c r="J35" i="86"/>
  <c r="I35" i="86"/>
  <c r="H35" i="86"/>
  <c r="G35" i="86"/>
  <c r="F35" i="86"/>
  <c r="E35" i="86"/>
  <c r="D35" i="86"/>
  <c r="C35" i="86"/>
  <c r="B35" i="86"/>
  <c r="N32" i="86"/>
  <c r="N31" i="86"/>
  <c r="N30" i="86"/>
  <c r="N29" i="86"/>
  <c r="N28" i="86"/>
  <c r="N27" i="86"/>
  <c r="N35" i="86" s="1"/>
  <c r="M23" i="86"/>
  <c r="L23" i="86"/>
  <c r="K23" i="86"/>
  <c r="J23" i="86"/>
  <c r="I23" i="86"/>
  <c r="H23" i="86"/>
  <c r="G23" i="86"/>
  <c r="F23" i="86"/>
  <c r="E23" i="86"/>
  <c r="D23" i="86"/>
  <c r="C23" i="86"/>
  <c r="B23" i="86"/>
  <c r="B37" i="86" s="1"/>
  <c r="N20" i="86"/>
  <c r="N19" i="86"/>
  <c r="N18" i="86"/>
  <c r="N15" i="86"/>
  <c r="N23" i="86" s="1"/>
  <c r="N14" i="86"/>
  <c r="N13" i="86"/>
  <c r="C9" i="86"/>
  <c r="C37" i="86" s="1"/>
  <c r="N7" i="86"/>
  <c r="M7" i="86"/>
  <c r="L7" i="86"/>
  <c r="K7" i="86"/>
  <c r="J7" i="86"/>
  <c r="I7" i="86"/>
  <c r="H7" i="86"/>
  <c r="G7" i="86"/>
  <c r="F7" i="86"/>
  <c r="E7" i="86"/>
  <c r="D7" i="86"/>
  <c r="C7" i="86"/>
  <c r="B7" i="86"/>
  <c r="N6" i="86"/>
  <c r="A3" i="86"/>
  <c r="M31" i="85"/>
  <c r="L31" i="85"/>
  <c r="K31" i="85"/>
  <c r="J31" i="85"/>
  <c r="I31" i="85"/>
  <c r="H31" i="85"/>
  <c r="G31" i="85"/>
  <c r="F31" i="85"/>
  <c r="E31" i="85"/>
  <c r="D31" i="85"/>
  <c r="C31" i="85"/>
  <c r="B31" i="85"/>
  <c r="N28" i="85"/>
  <c r="N27" i="85"/>
  <c r="N31" i="85" s="1"/>
  <c r="B23" i="85"/>
  <c r="B33" i="85" s="1"/>
  <c r="N17" i="85"/>
  <c r="N16" i="85"/>
  <c r="N15" i="85"/>
  <c r="N14" i="85"/>
  <c r="N13" i="85"/>
  <c r="N23" i="85" s="1"/>
  <c r="C9" i="85"/>
  <c r="D9" i="85" s="1"/>
  <c r="N7" i="85"/>
  <c r="M7" i="85"/>
  <c r="L7" i="85"/>
  <c r="K7" i="85"/>
  <c r="J7" i="85"/>
  <c r="I7" i="85"/>
  <c r="H7" i="85"/>
  <c r="G7" i="85"/>
  <c r="F7" i="85"/>
  <c r="E7" i="85"/>
  <c r="D7" i="85"/>
  <c r="C7" i="85"/>
  <c r="B7" i="85"/>
  <c r="N6" i="85"/>
  <c r="A3" i="85"/>
  <c r="B29" i="84"/>
  <c r="M27" i="84"/>
  <c r="L27" i="84"/>
  <c r="K27" i="84"/>
  <c r="J27" i="84"/>
  <c r="I27" i="84"/>
  <c r="H27" i="84"/>
  <c r="G27" i="84"/>
  <c r="F27" i="84"/>
  <c r="E27" i="84"/>
  <c r="D27" i="84"/>
  <c r="C27" i="84"/>
  <c r="B27" i="84"/>
  <c r="N24" i="84"/>
  <c r="N27" i="84" s="1"/>
  <c r="B20" i="84"/>
  <c r="N16" i="84"/>
  <c r="N15" i="84"/>
  <c r="N14" i="84"/>
  <c r="N13" i="84"/>
  <c r="N20" i="84" s="1"/>
  <c r="N29" i="84" s="1"/>
  <c r="S10" i="84"/>
  <c r="R10" i="84" s="1"/>
  <c r="R9" i="84"/>
  <c r="C9" i="84"/>
  <c r="C20" i="84" s="1"/>
  <c r="C29" i="84" s="1"/>
  <c r="S8" i="84"/>
  <c r="R8" i="84"/>
  <c r="N7" i="84" s="1"/>
  <c r="S7" i="84"/>
  <c r="R7" i="84"/>
  <c r="R6" i="84"/>
  <c r="H7" i="84" s="1"/>
  <c r="R5" i="84"/>
  <c r="R4" i="84"/>
  <c r="A3" i="84" s="1"/>
  <c r="D9" i="90" l="1"/>
  <c r="D20" i="89"/>
  <c r="D23" i="89" s="1"/>
  <c r="E9" i="89"/>
  <c r="D25" i="89"/>
  <c r="E9" i="88"/>
  <c r="B20" i="88"/>
  <c r="B29" i="87"/>
  <c r="C29" i="87"/>
  <c r="D9" i="87"/>
  <c r="N20" i="87"/>
  <c r="N24" i="87"/>
  <c r="N27" i="87" s="1"/>
  <c r="D9" i="86"/>
  <c r="D23" i="85"/>
  <c r="D33" i="85" s="1"/>
  <c r="E9" i="85"/>
  <c r="N33" i="85"/>
  <c r="C23" i="85"/>
  <c r="C33" i="85" s="1"/>
  <c r="E7" i="84"/>
  <c r="D7" i="84"/>
  <c r="C7" i="84"/>
  <c r="B7" i="84"/>
  <c r="F7" i="84"/>
  <c r="I7" i="84"/>
  <c r="J7" i="84"/>
  <c r="K7" i="84"/>
  <c r="L7" i="84"/>
  <c r="D9" i="84"/>
  <c r="M7" i="84"/>
  <c r="G7" i="84"/>
  <c r="N6" i="84"/>
  <c r="D27" i="90" l="1"/>
  <c r="E9" i="90"/>
  <c r="E16" i="89"/>
  <c r="F9" i="89"/>
  <c r="B23" i="88"/>
  <c r="B25" i="88" s="1"/>
  <c r="N20" i="88"/>
  <c r="N23" i="88" s="1"/>
  <c r="E25" i="88"/>
  <c r="F9" i="88"/>
  <c r="D29" i="87"/>
  <c r="E9" i="87"/>
  <c r="E9" i="86"/>
  <c r="D37" i="86"/>
  <c r="E23" i="85"/>
  <c r="E33" i="85" s="1"/>
  <c r="F9" i="85"/>
  <c r="D20" i="84"/>
  <c r="D29" i="84" s="1"/>
  <c r="E9" i="84"/>
  <c r="D41" i="30"/>
  <c r="E40" i="30"/>
  <c r="D40" i="30"/>
  <c r="C40" i="30"/>
  <c r="C41" i="30" s="1"/>
  <c r="H39" i="30"/>
  <c r="H40" i="30" s="1"/>
  <c r="E38" i="30"/>
  <c r="D38" i="30"/>
  <c r="C38" i="30"/>
  <c r="H37" i="30"/>
  <c r="H36" i="30"/>
  <c r="H35" i="30"/>
  <c r="H34" i="30"/>
  <c r="H33" i="30"/>
  <c r="E33" i="30"/>
  <c r="D33" i="30"/>
  <c r="C33" i="30"/>
  <c r="H32" i="30"/>
  <c r="E31" i="30"/>
  <c r="D31" i="30"/>
  <c r="C31" i="30"/>
  <c r="H30" i="30"/>
  <c r="H29" i="30"/>
  <c r="H28" i="30"/>
  <c r="H31" i="30" s="1"/>
  <c r="E27" i="30"/>
  <c r="E41" i="30" s="1"/>
  <c r="D27" i="30"/>
  <c r="C27" i="30"/>
  <c r="H26" i="30"/>
  <c r="H25" i="30"/>
  <c r="H24" i="30"/>
  <c r="H23" i="30"/>
  <c r="H22" i="30"/>
  <c r="H21" i="30"/>
  <c r="E20" i="30"/>
  <c r="D20" i="30"/>
  <c r="C20" i="30"/>
  <c r="H19" i="30"/>
  <c r="H18" i="30"/>
  <c r="H17" i="30"/>
  <c r="H16" i="30"/>
  <c r="H15" i="30"/>
  <c r="H14" i="30"/>
  <c r="H13" i="30"/>
  <c r="H12" i="30"/>
  <c r="H11" i="30"/>
  <c r="H10" i="30"/>
  <c r="H9" i="30"/>
  <c r="H8" i="30"/>
  <c r="E7" i="30"/>
  <c r="D7" i="30"/>
  <c r="C7" i="30"/>
  <c r="H6" i="30"/>
  <c r="H7" i="30" s="1"/>
  <c r="H27" i="30" l="1"/>
  <c r="H38" i="30"/>
  <c r="H20" i="30"/>
  <c r="E27" i="90"/>
  <c r="F9" i="90"/>
  <c r="G9" i="89"/>
  <c r="F16" i="89"/>
  <c r="F20" i="89" s="1"/>
  <c r="F23" i="89" s="1"/>
  <c r="E20" i="89"/>
  <c r="F25" i="88"/>
  <c r="G9" i="88"/>
  <c r="E29" i="87"/>
  <c r="F9" i="87"/>
  <c r="E37" i="86"/>
  <c r="F9" i="86"/>
  <c r="F23" i="85"/>
  <c r="F33" i="85" s="1"/>
  <c r="G9" i="85"/>
  <c r="E20" i="84"/>
  <c r="E29" i="84" s="1"/>
  <c r="F9" i="84"/>
  <c r="H41" i="30"/>
  <c r="F27" i="90" l="1"/>
  <c r="G9" i="90"/>
  <c r="E23" i="89"/>
  <c r="E25" i="89" s="1"/>
  <c r="G16" i="89"/>
  <c r="H9" i="89"/>
  <c r="F25" i="89"/>
  <c r="H9" i="88"/>
  <c r="G25" i="88"/>
  <c r="F29" i="87"/>
  <c r="G9" i="87"/>
  <c r="F37" i="86"/>
  <c r="G9" i="86"/>
  <c r="H9" i="85"/>
  <c r="G23" i="85"/>
  <c r="G33" i="85" s="1"/>
  <c r="G9" i="84"/>
  <c r="F20" i="84"/>
  <c r="F29" i="84" s="1"/>
  <c r="G27" i="90" l="1"/>
  <c r="H9" i="90"/>
  <c r="I9" i="89"/>
  <c r="H16" i="89"/>
  <c r="H20" i="89" s="1"/>
  <c r="H23" i="89" s="1"/>
  <c r="H25" i="89"/>
  <c r="G20" i="89"/>
  <c r="I9" i="88"/>
  <c r="H25" i="88"/>
  <c r="H9" i="87"/>
  <c r="G29" i="87"/>
  <c r="G37" i="86"/>
  <c r="H9" i="86"/>
  <c r="H23" i="85"/>
  <c r="H33" i="85" s="1"/>
  <c r="I9" i="85"/>
  <c r="H9" i="84"/>
  <c r="G20" i="84"/>
  <c r="G29" i="84" s="1"/>
  <c r="AE24" i="55"/>
  <c r="AE23" i="55"/>
  <c r="AE22" i="55"/>
  <c r="AE20" i="55"/>
  <c r="I9" i="90" l="1"/>
  <c r="H27" i="90"/>
  <c r="G23" i="89"/>
  <c r="G25" i="89" s="1"/>
  <c r="J9" i="89"/>
  <c r="I16" i="89"/>
  <c r="J9" i="88"/>
  <c r="I25" i="88"/>
  <c r="H29" i="87"/>
  <c r="I9" i="87"/>
  <c r="I9" i="86"/>
  <c r="H37" i="86"/>
  <c r="I23" i="85"/>
  <c r="I33" i="85" s="1"/>
  <c r="J9" i="85"/>
  <c r="H20" i="84"/>
  <c r="H29" i="84" s="1"/>
  <c r="I9" i="84"/>
  <c r="AC21" i="55"/>
  <c r="AD21" i="55"/>
  <c r="F21" i="55"/>
  <c r="C21" i="55"/>
  <c r="D21" i="55"/>
  <c r="E21" i="55"/>
  <c r="G21" i="55"/>
  <c r="H21" i="55"/>
  <c r="I21" i="55"/>
  <c r="J21" i="55"/>
  <c r="K21" i="55"/>
  <c r="L21" i="55"/>
  <c r="M21" i="55"/>
  <c r="N21" i="55"/>
  <c r="O21" i="55"/>
  <c r="P21" i="55"/>
  <c r="Q21" i="55"/>
  <c r="R21" i="55"/>
  <c r="T21" i="55"/>
  <c r="U21" i="55"/>
  <c r="V21" i="55"/>
  <c r="W21" i="55"/>
  <c r="X21" i="55"/>
  <c r="Y21" i="55"/>
  <c r="Z21" i="55"/>
  <c r="AA21" i="55"/>
  <c r="AB21" i="55"/>
  <c r="J9" i="90" l="1"/>
  <c r="I27" i="90"/>
  <c r="K9" i="89"/>
  <c r="J16" i="89"/>
  <c r="J20" i="89" s="1"/>
  <c r="J23" i="89" s="1"/>
  <c r="J25" i="89"/>
  <c r="I20" i="89"/>
  <c r="K9" i="88"/>
  <c r="J25" i="88"/>
  <c r="J9" i="87"/>
  <c r="I29" i="87"/>
  <c r="J9" i="86"/>
  <c r="I37" i="86"/>
  <c r="J23" i="85"/>
  <c r="J33" i="85" s="1"/>
  <c r="K9" i="85"/>
  <c r="I20" i="84"/>
  <c r="I29" i="84" s="1"/>
  <c r="J9" i="84"/>
  <c r="AE21" i="55"/>
  <c r="J27" i="90" l="1"/>
  <c r="K9" i="90"/>
  <c r="I23" i="89"/>
  <c r="I25" i="89" s="1"/>
  <c r="K16" i="89"/>
  <c r="L9" i="89"/>
  <c r="K25" i="88"/>
  <c r="L9" i="88"/>
  <c r="K9" i="87"/>
  <c r="J29" i="87"/>
  <c r="K9" i="86"/>
  <c r="J37" i="86"/>
  <c r="L9" i="85"/>
  <c r="K23" i="85"/>
  <c r="K33" i="85" s="1"/>
  <c r="K9" i="84"/>
  <c r="J20" i="84"/>
  <c r="J29" i="84" s="1"/>
  <c r="AE25" i="55"/>
  <c r="K27" i="90" l="1"/>
  <c r="L9" i="90"/>
  <c r="L16" i="89"/>
  <c r="L20" i="89" s="1"/>
  <c r="L23" i="89" s="1"/>
  <c r="L25" i="89"/>
  <c r="M9" i="89"/>
  <c r="K20" i="89"/>
  <c r="L25" i="88"/>
  <c r="M9" i="88"/>
  <c r="M25" i="88" s="1"/>
  <c r="N9" i="88" s="1"/>
  <c r="N25" i="88" s="1"/>
  <c r="K29" i="87"/>
  <c r="L9" i="87"/>
  <c r="L9" i="86"/>
  <c r="K37" i="86"/>
  <c r="L23" i="85"/>
  <c r="L33" i="85" s="1"/>
  <c r="M9" i="85"/>
  <c r="M23" i="85" s="1"/>
  <c r="M33" i="85" s="1"/>
  <c r="K20" i="84"/>
  <c r="K29" i="84" s="1"/>
  <c r="L9" i="84"/>
  <c r="L27" i="90" l="1"/>
  <c r="M9" i="90"/>
  <c r="M16" i="89"/>
  <c r="K23" i="89"/>
  <c r="K25" i="89" s="1"/>
  <c r="M9" i="87"/>
  <c r="M29" i="87" s="1"/>
  <c r="N9" i="87" s="1"/>
  <c r="N29" i="87" s="1"/>
  <c r="L29" i="87"/>
  <c r="M9" i="86"/>
  <c r="M37" i="86" s="1"/>
  <c r="N9" i="86" s="1"/>
  <c r="N37" i="86" s="1"/>
  <c r="L37" i="86"/>
  <c r="L20" i="84"/>
  <c r="L29" i="84" s="1"/>
  <c r="M9" i="84"/>
  <c r="M20" i="84" s="1"/>
  <c r="M29" i="84" s="1"/>
  <c r="AD25" i="55"/>
  <c r="M27" i="90" l="1"/>
  <c r="N9" i="90"/>
  <c r="M20" i="89"/>
  <c r="N16" i="89"/>
  <c r="M23" i="89" l="1"/>
  <c r="M25" i="89" s="1"/>
  <c r="N9" i="89" s="1"/>
  <c r="N20" i="89"/>
  <c r="N23" i="89" s="1"/>
  <c r="N25" i="89" l="1"/>
  <c r="AC25" i="55" l="1"/>
  <c r="AB25" i="55"/>
  <c r="AA25" i="55"/>
  <c r="Z25" i="55"/>
  <c r="Y25" i="55"/>
  <c r="X25" i="55"/>
  <c r="W25" i="55"/>
  <c r="V25" i="55"/>
  <c r="U25" i="55"/>
  <c r="T25" i="55"/>
  <c r="S25" i="55"/>
  <c r="R25" i="55"/>
  <c r="Q25" i="55"/>
  <c r="P25" i="55"/>
  <c r="O25" i="55"/>
  <c r="N25" i="55"/>
  <c r="M25" i="55"/>
  <c r="L25" i="55"/>
  <c r="K25" i="55"/>
  <c r="J25" i="55"/>
  <c r="I25" i="55"/>
  <c r="H25" i="55"/>
  <c r="G25" i="55"/>
  <c r="F25" i="55"/>
  <c r="E25" i="55"/>
  <c r="D25" i="55"/>
  <c r="C25" i="55"/>
  <c r="AE19" i="55"/>
  <c r="AE18" i="55"/>
  <c r="AE17" i="55"/>
  <c r="AE15" i="55"/>
  <c r="AE14" i="55"/>
  <c r="AE13" i="55"/>
  <c r="AE12" i="55"/>
  <c r="AE11" i="55"/>
  <c r="AE10" i="55"/>
  <c r="AE9" i="55"/>
  <c r="AE8" i="55"/>
  <c r="AE7" i="55"/>
  <c r="AE6" i="55"/>
  <c r="C9" i="18" l="1"/>
  <c r="D8" i="11" l="1"/>
  <c r="D5" i="11"/>
  <c r="G7" i="11"/>
  <c r="G29" i="11"/>
  <c r="G53" i="11"/>
  <c r="G56" i="11" s="1"/>
  <c r="G34" i="11"/>
  <c r="G43" i="11"/>
  <c r="G21" i="11"/>
  <c r="G46" i="11" l="1"/>
  <c r="G48" i="11" s="1"/>
  <c r="K12" i="14" l="1"/>
  <c r="K14" i="14"/>
  <c r="K16" i="14"/>
  <c r="K18" i="14"/>
  <c r="K20" i="14"/>
  <c r="K49" i="14"/>
  <c r="K55" i="14"/>
  <c r="G21" i="18" l="1"/>
  <c r="G23" i="18" s="1"/>
  <c r="I21" i="18"/>
  <c r="I23" i="18" s="1"/>
  <c r="I28" i="18"/>
  <c r="I30" i="18" s="1"/>
  <c r="G28" i="18"/>
  <c r="G30" i="18" s="1"/>
  <c r="D20" i="18"/>
  <c r="M20" i="18" l="1"/>
  <c r="D39" i="11"/>
  <c r="D40" i="11"/>
  <c r="D41" i="11"/>
  <c r="D44" i="11"/>
  <c r="D38" i="11"/>
  <c r="D35" i="11"/>
  <c r="D31" i="11"/>
  <c r="D32" i="11"/>
  <c r="D30" i="11"/>
  <c r="D23" i="11"/>
  <c r="D24" i="11"/>
  <c r="D25" i="11"/>
  <c r="D26" i="11"/>
  <c r="D27" i="11"/>
  <c r="D22" i="11"/>
  <c r="D9" i="11"/>
  <c r="D10" i="11"/>
  <c r="D11" i="11"/>
  <c r="D12" i="11"/>
  <c r="D13" i="11"/>
  <c r="D14" i="11"/>
  <c r="D15" i="11"/>
  <c r="D16" i="11"/>
  <c r="D17" i="11"/>
  <c r="D18" i="11"/>
  <c r="D19" i="11"/>
  <c r="M50" i="11" l="1"/>
  <c r="M49" i="11"/>
  <c r="M47" i="11"/>
  <c r="M45" i="11"/>
  <c r="M42" i="11"/>
  <c r="M36" i="11"/>
  <c r="M33" i="11"/>
  <c r="M28" i="11"/>
  <c r="M20" i="11"/>
  <c r="M6" i="11"/>
  <c r="L28" i="18" l="1"/>
  <c r="C48" i="14" l="1"/>
  <c r="C9" i="19" l="1"/>
  <c r="C28" i="18" l="1"/>
  <c r="C15" i="19" l="1"/>
  <c r="C7" i="11" l="1"/>
  <c r="C21" i="11"/>
  <c r="C29" i="11"/>
  <c r="C34" i="11"/>
  <c r="C37" i="11"/>
  <c r="C43" i="11"/>
  <c r="C46" i="11"/>
  <c r="C53" i="11"/>
  <c r="C56" i="11" s="1"/>
  <c r="C48" i="11" l="1"/>
  <c r="C30" i="18"/>
  <c r="L30" i="18"/>
  <c r="M26" i="18"/>
  <c r="M25" i="18"/>
  <c r="M24" i="18"/>
  <c r="M22" i="18"/>
  <c r="C21" i="18"/>
  <c r="C23" i="18" s="1"/>
  <c r="C54" i="14"/>
  <c r="C17" i="14"/>
  <c r="C13" i="14"/>
  <c r="D43" i="11" l="1"/>
  <c r="D46" i="11"/>
  <c r="D7" i="11"/>
  <c r="D21" i="11"/>
  <c r="D34" i="11"/>
  <c r="D37" i="11"/>
  <c r="D29" i="11"/>
  <c r="C19" i="14"/>
  <c r="C56" i="14" s="1"/>
  <c r="D9" i="18" l="1"/>
  <c r="D19" i="18"/>
  <c r="D17" i="18"/>
  <c r="D12" i="18"/>
  <c r="D18" i="18"/>
  <c r="D15" i="18"/>
  <c r="M15" i="18" s="1"/>
  <c r="D10" i="18"/>
  <c r="D13" i="18"/>
  <c r="D14" i="18"/>
  <c r="M14" i="18" s="1"/>
  <c r="D11" i="18"/>
  <c r="D16" i="18"/>
  <c r="D48" i="11"/>
  <c r="M11" i="18" l="1"/>
  <c r="M17" i="18"/>
  <c r="M13" i="18"/>
  <c r="M16" i="18"/>
  <c r="M9" i="18"/>
  <c r="M18" i="18"/>
  <c r="M10" i="18"/>
  <c r="M12" i="18"/>
  <c r="M19" i="18"/>
  <c r="D8" i="18" l="1"/>
  <c r="D27" i="18"/>
  <c r="D28" i="18" s="1"/>
  <c r="D29" i="18"/>
  <c r="M29" i="18" s="1"/>
  <c r="D21" i="18" l="1"/>
  <c r="M8" i="18"/>
  <c r="M27" i="18"/>
  <c r="M28" i="18"/>
  <c r="D30" i="18"/>
  <c r="M30" i="18" l="1"/>
  <c r="M21" i="18"/>
  <c r="D23" i="18"/>
  <c r="M23" i="18" s="1"/>
  <c r="J34" i="14" l="1"/>
  <c r="K21" i="11"/>
  <c r="L15" i="12"/>
  <c r="N15" i="12" s="1"/>
  <c r="L20" i="17"/>
  <c r="N20" i="17" s="1"/>
  <c r="K22" i="17"/>
  <c r="M41" i="11"/>
  <c r="L41" i="11"/>
  <c r="L17" i="12"/>
  <c r="N17" i="12" s="1"/>
  <c r="M25" i="11"/>
  <c r="L25" i="11"/>
  <c r="L55" i="11"/>
  <c r="D55" i="11"/>
  <c r="M55" i="11" s="1"/>
  <c r="H9" i="17"/>
  <c r="I33" i="17"/>
  <c r="J22" i="12"/>
  <c r="L32" i="17"/>
  <c r="N32" i="17" s="1"/>
  <c r="K22" i="12"/>
  <c r="E9" i="17"/>
  <c r="L8" i="17"/>
  <c r="L9" i="17" s="1"/>
  <c r="J29" i="12"/>
  <c r="L30" i="11"/>
  <c r="I34" i="11"/>
  <c r="M34" i="11" s="1"/>
  <c r="M30" i="11"/>
  <c r="H42" i="17"/>
  <c r="D9" i="12"/>
  <c r="L11" i="17"/>
  <c r="N11" i="17" s="1"/>
  <c r="M22" i="17"/>
  <c r="J38" i="14"/>
  <c r="M39" i="11"/>
  <c r="L39" i="11"/>
  <c r="F35" i="17"/>
  <c r="L32" i="12"/>
  <c r="N32" i="12" s="1"/>
  <c r="H13" i="14"/>
  <c r="L37" i="17"/>
  <c r="N37" i="17" s="1"/>
  <c r="J32" i="14"/>
  <c r="J23" i="14"/>
  <c r="H22" i="17"/>
  <c r="C9" i="17"/>
  <c r="N8" i="17"/>
  <c r="N9" i="17" s="1"/>
  <c r="H48" i="14"/>
  <c r="G40" i="12"/>
  <c r="I42" i="17"/>
  <c r="K29" i="11"/>
  <c r="G40" i="17"/>
  <c r="J40" i="14"/>
  <c r="J22" i="14"/>
  <c r="L19" i="12"/>
  <c r="N19" i="12" s="1"/>
  <c r="J28" i="14"/>
  <c r="L21" i="18"/>
  <c r="L23" i="18" s="1"/>
  <c r="L8" i="12"/>
  <c r="L9" i="12" s="1"/>
  <c r="E9" i="12"/>
  <c r="D29" i="17"/>
  <c r="J29" i="17"/>
  <c r="I13" i="14"/>
  <c r="J29" i="14"/>
  <c r="K46" i="11"/>
  <c r="D42" i="14"/>
  <c r="K42" i="14" s="1"/>
  <c r="J45" i="14"/>
  <c r="I40" i="12"/>
  <c r="D52" i="14"/>
  <c r="K52" i="14" s="1"/>
  <c r="D43" i="14"/>
  <c r="K43" i="14" s="1"/>
  <c r="H22" i="12"/>
  <c r="F9" i="17"/>
  <c r="E22" i="17"/>
  <c r="L10" i="17"/>
  <c r="N10" i="17" s="1"/>
  <c r="K29" i="12"/>
  <c r="L28" i="17"/>
  <c r="N28" i="17" s="1"/>
  <c r="F42" i="12"/>
  <c r="M19" i="11"/>
  <c r="L19" i="11"/>
  <c r="H9" i="12"/>
  <c r="D9" i="14"/>
  <c r="K9" i="14" s="1"/>
  <c r="M42" i="12"/>
  <c r="L24" i="11"/>
  <c r="M24" i="11"/>
  <c r="C22" i="17"/>
  <c r="L16" i="12"/>
  <c r="N16" i="12" s="1"/>
  <c r="D29" i="14"/>
  <c r="K29" i="14" s="1"/>
  <c r="I35" i="12"/>
  <c r="I9" i="17"/>
  <c r="I22" i="12"/>
  <c r="M9" i="11"/>
  <c r="L9" i="11"/>
  <c r="F54" i="14"/>
  <c r="D50" i="14"/>
  <c r="J28" i="18"/>
  <c r="J30" i="18" s="1"/>
  <c r="F17" i="14"/>
  <c r="F19" i="14" s="1"/>
  <c r="D15" i="14"/>
  <c r="D17" i="14" s="1"/>
  <c r="L25" i="12"/>
  <c r="N25" i="12" s="1"/>
  <c r="F35" i="12"/>
  <c r="J7" i="11"/>
  <c r="G35" i="17"/>
  <c r="J33" i="17"/>
  <c r="K7" i="11"/>
  <c r="D27" i="14"/>
  <c r="K27" i="14" s="1"/>
  <c r="G33" i="17"/>
  <c r="J47" i="14"/>
  <c r="G35" i="12"/>
  <c r="K40" i="12"/>
  <c r="F29" i="12"/>
  <c r="C35" i="12"/>
  <c r="F29" i="17"/>
  <c r="L14" i="12"/>
  <c r="N14" i="12" s="1"/>
  <c r="J43" i="14"/>
  <c r="M15" i="11"/>
  <c r="L15" i="11"/>
  <c r="F42" i="17"/>
  <c r="H33" i="17"/>
  <c r="L25" i="17"/>
  <c r="N25" i="17" s="1"/>
  <c r="C9" i="12"/>
  <c r="D42" i="12"/>
  <c r="G22" i="17"/>
  <c r="L24" i="12"/>
  <c r="N24" i="12" s="1"/>
  <c r="D29" i="12"/>
  <c r="I17" i="14"/>
  <c r="I19" i="14" s="1"/>
  <c r="H40" i="17"/>
  <c r="L18" i="12"/>
  <c r="N18" i="12" s="1"/>
  <c r="J9" i="12"/>
  <c r="K29" i="17"/>
  <c r="J42" i="17"/>
  <c r="F9" i="12"/>
  <c r="J26" i="14"/>
  <c r="I35" i="17"/>
  <c r="J22" i="17"/>
  <c r="C35" i="17"/>
  <c r="L10" i="12"/>
  <c r="E22" i="12"/>
  <c r="K21" i="18"/>
  <c r="K23" i="18" s="1"/>
  <c r="J44" i="14"/>
  <c r="J30" i="14"/>
  <c r="L26" i="17"/>
  <c r="N26" i="17" s="1"/>
  <c r="J33" i="12"/>
  <c r="J34" i="11"/>
  <c r="L5" i="11"/>
  <c r="L7" i="11" s="1"/>
  <c r="M5" i="11"/>
  <c r="I7" i="11"/>
  <c r="M7" i="11" s="1"/>
  <c r="K42" i="12"/>
  <c r="F40" i="17"/>
  <c r="J42" i="14"/>
  <c r="L14" i="17"/>
  <c r="N14" i="17" s="1"/>
  <c r="I54" i="14"/>
  <c r="G9" i="17"/>
  <c r="C29" i="12"/>
  <c r="N23" i="12"/>
  <c r="L31" i="12"/>
  <c r="N31" i="12" s="1"/>
  <c r="C42" i="12"/>
  <c r="M32" i="11"/>
  <c r="L32" i="11"/>
  <c r="J53" i="11"/>
  <c r="J56" i="11" s="1"/>
  <c r="D11" i="14"/>
  <c r="K11" i="14" s="1"/>
  <c r="I53" i="11"/>
  <c r="D51" i="11"/>
  <c r="M51" i="11" s="1"/>
  <c r="L51" i="11"/>
  <c r="L20" i="12"/>
  <c r="N20" i="12" s="1"/>
  <c r="L31" i="17"/>
  <c r="N31" i="17" s="1"/>
  <c r="F22" i="17"/>
  <c r="J40" i="17"/>
  <c r="M29" i="12"/>
  <c r="L23" i="17"/>
  <c r="E29" i="17"/>
  <c r="D9" i="17"/>
  <c r="D22" i="14"/>
  <c r="K22" i="14" s="1"/>
  <c r="I9" i="12"/>
  <c r="G42" i="12"/>
  <c r="H54" i="14"/>
  <c r="J35" i="12"/>
  <c r="F48" i="14"/>
  <c r="D21" i="14"/>
  <c r="K21" i="14" s="1"/>
  <c r="J46" i="11"/>
  <c r="D53" i="14"/>
  <c r="K53" i="14" s="1"/>
  <c r="C40" i="12"/>
  <c r="M27" i="11"/>
  <c r="L27" i="11"/>
  <c r="D35" i="14"/>
  <c r="K35" i="14" s="1"/>
  <c r="M29" i="17"/>
  <c r="L14" i="11"/>
  <c r="M14" i="11"/>
  <c r="G13" i="14"/>
  <c r="J8" i="14"/>
  <c r="I33" i="12"/>
  <c r="J21" i="11"/>
  <c r="F13" i="14"/>
  <c r="D8" i="14"/>
  <c r="J21" i="18"/>
  <c r="J23" i="18" s="1"/>
  <c r="L18" i="17"/>
  <c r="N18" i="17" s="1"/>
  <c r="L35" i="11"/>
  <c r="L37" i="11" s="1"/>
  <c r="M35" i="11"/>
  <c r="I37" i="11"/>
  <c r="M37" i="11" s="1"/>
  <c r="M18" i="11"/>
  <c r="L18" i="11"/>
  <c r="K9" i="17"/>
  <c r="G9" i="12"/>
  <c r="D23" i="14"/>
  <c r="K23" i="14" s="1"/>
  <c r="M42" i="17"/>
  <c r="C29" i="17"/>
  <c r="J25" i="14"/>
  <c r="H40" i="12"/>
  <c r="L31" i="11"/>
  <c r="M31" i="11"/>
  <c r="M22" i="12"/>
  <c r="J10" i="14"/>
  <c r="J37" i="11"/>
  <c r="C22" i="12"/>
  <c r="J42" i="12"/>
  <c r="J9" i="14"/>
  <c r="H35" i="17"/>
  <c r="I42" i="12"/>
  <c r="D33" i="14"/>
  <c r="K33" i="14" s="1"/>
  <c r="D39" i="14"/>
  <c r="K39" i="14" s="1"/>
  <c r="D40" i="17"/>
  <c r="L41" i="17"/>
  <c r="L42" i="17" s="1"/>
  <c r="E42" i="17"/>
  <c r="M33" i="12"/>
  <c r="D44" i="14"/>
  <c r="K44" i="14" s="1"/>
  <c r="D42" i="17"/>
  <c r="H29" i="12"/>
  <c r="D51" i="14"/>
  <c r="K51" i="14" s="1"/>
  <c r="M9" i="12"/>
  <c r="D45" i="14"/>
  <c r="K45" i="14" s="1"/>
  <c r="L13" i="12"/>
  <c r="N13" i="12" s="1"/>
  <c r="J40" i="12"/>
  <c r="G22" i="12"/>
  <c r="J33" i="14"/>
  <c r="K40" i="17"/>
  <c r="D41" i="14"/>
  <c r="K41" i="14" s="1"/>
  <c r="L34" i="17"/>
  <c r="L35" i="17" s="1"/>
  <c r="E35" i="17"/>
  <c r="M12" i="11"/>
  <c r="L12" i="11"/>
  <c r="D37" i="14"/>
  <c r="K37" i="14" s="1"/>
  <c r="J24" i="14"/>
  <c r="G48" i="14"/>
  <c r="J21" i="14"/>
  <c r="D34" i="14"/>
  <c r="K34" i="14" s="1"/>
  <c r="J9" i="17"/>
  <c r="F33" i="17"/>
  <c r="J15" i="14"/>
  <c r="J17" i="14" s="1"/>
  <c r="G17" i="14"/>
  <c r="M40" i="12"/>
  <c r="L26" i="12"/>
  <c r="N26" i="12" s="1"/>
  <c r="D36" i="14"/>
  <c r="K36" i="14" s="1"/>
  <c r="J43" i="11"/>
  <c r="D25" i="14"/>
  <c r="K25" i="14" s="1"/>
  <c r="K53" i="11"/>
  <c r="K56" i="11" s="1"/>
  <c r="M35" i="17"/>
  <c r="D28" i="14"/>
  <c r="K28" i="14" s="1"/>
  <c r="I22" i="17"/>
  <c r="K35" i="17"/>
  <c r="J31" i="14"/>
  <c r="K43" i="11"/>
  <c r="M26" i="11"/>
  <c r="L26" i="11"/>
  <c r="L13" i="11"/>
  <c r="M13" i="11"/>
  <c r="M40" i="17"/>
  <c r="J37" i="14"/>
  <c r="H33" i="12"/>
  <c r="E40" i="12"/>
  <c r="L36" i="12"/>
  <c r="I48" i="14"/>
  <c r="L52" i="11"/>
  <c r="D52" i="11"/>
  <c r="M52" i="11" s="1"/>
  <c r="J39" i="14"/>
  <c r="D38" i="14"/>
  <c r="K38" i="14" s="1"/>
  <c r="L10" i="11"/>
  <c r="M10" i="11"/>
  <c r="I21" i="11"/>
  <c r="M21" i="11" s="1"/>
  <c r="L8" i="11"/>
  <c r="M8" i="11"/>
  <c r="L12" i="12"/>
  <c r="N12" i="12" s="1"/>
  <c r="D31" i="14"/>
  <c r="K31" i="14" s="1"/>
  <c r="E40" i="17"/>
  <c r="L36" i="17"/>
  <c r="C42" i="17"/>
  <c r="L17" i="17"/>
  <c r="N17" i="17" s="1"/>
  <c r="L23" i="11"/>
  <c r="M23" i="11"/>
  <c r="M40" i="11"/>
  <c r="L40" i="11"/>
  <c r="D35" i="12"/>
  <c r="J51" i="14"/>
  <c r="K42" i="17"/>
  <c r="K34" i="11"/>
  <c r="L21" i="17"/>
  <c r="N21" i="17" s="1"/>
  <c r="D47" i="14"/>
  <c r="K47" i="14" s="1"/>
  <c r="G54" i="14"/>
  <c r="J50" i="14"/>
  <c r="I29" i="17"/>
  <c r="D26" i="14"/>
  <c r="K26" i="14" s="1"/>
  <c r="L38" i="17"/>
  <c r="N38" i="17" s="1"/>
  <c r="J11" i="14"/>
  <c r="D10" i="14"/>
  <c r="K10" i="14" s="1"/>
  <c r="L12" i="17"/>
  <c r="N12" i="17" s="1"/>
  <c r="K9" i="12"/>
  <c r="L37" i="12"/>
  <c r="N37" i="12" s="1"/>
  <c r="C33" i="17"/>
  <c r="M22" i="11"/>
  <c r="L22" i="11"/>
  <c r="I29" i="11"/>
  <c r="M29" i="11" s="1"/>
  <c r="F40" i="12"/>
  <c r="L27" i="12"/>
  <c r="N27" i="12" s="1"/>
  <c r="L15" i="17"/>
  <c r="N15" i="17" s="1"/>
  <c r="K35" i="12"/>
  <c r="E29" i="12"/>
  <c r="L23" i="12"/>
  <c r="L39" i="17"/>
  <c r="N39" i="17" s="1"/>
  <c r="D22" i="17"/>
  <c r="D46" i="14"/>
  <c r="K46" i="14" s="1"/>
  <c r="C33" i="12"/>
  <c r="J36" i="14"/>
  <c r="J35" i="14"/>
  <c r="I40" i="17"/>
  <c r="L16" i="17"/>
  <c r="N16" i="17" s="1"/>
  <c r="J29" i="11"/>
  <c r="G29" i="12"/>
  <c r="H42" i="12"/>
  <c r="H17" i="14"/>
  <c r="H19" i="14" s="1"/>
  <c r="D40" i="12"/>
  <c r="M16" i="11"/>
  <c r="L16" i="11"/>
  <c r="H35" i="12"/>
  <c r="J46" i="14"/>
  <c r="G29" i="17"/>
  <c r="D33" i="17"/>
  <c r="G42" i="17"/>
  <c r="K33" i="17"/>
  <c r="J53" i="14"/>
  <c r="L11" i="12"/>
  <c r="N11" i="12" s="1"/>
  <c r="L38" i="11"/>
  <c r="M38" i="11"/>
  <c r="I43" i="11"/>
  <c r="C40" i="17"/>
  <c r="D22" i="12"/>
  <c r="L28" i="12"/>
  <c r="N28" i="12" s="1"/>
  <c r="L19" i="17"/>
  <c r="N19" i="17" s="1"/>
  <c r="L39" i="12"/>
  <c r="N39" i="12" s="1"/>
  <c r="G33" i="12"/>
  <c r="D33" i="12"/>
  <c r="E35" i="12"/>
  <c r="L34" i="12"/>
  <c r="L35" i="12" s="1"/>
  <c r="E33" i="12"/>
  <c r="L30" i="12"/>
  <c r="L38" i="12"/>
  <c r="N38" i="12" s="1"/>
  <c r="M17" i="11"/>
  <c r="L17" i="11"/>
  <c r="K28" i="18"/>
  <c r="K30" i="18" s="1"/>
  <c r="I29" i="12"/>
  <c r="D30" i="14"/>
  <c r="K30" i="14" s="1"/>
  <c r="L30" i="17"/>
  <c r="E33" i="17"/>
  <c r="I46" i="11"/>
  <c r="M46" i="11" s="1"/>
  <c r="L44" i="11"/>
  <c r="L46" i="11" s="1"/>
  <c r="M44" i="11"/>
  <c r="D32" i="14"/>
  <c r="K32" i="14" s="1"/>
  <c r="L21" i="12"/>
  <c r="N21" i="12" s="1"/>
  <c r="L27" i="17"/>
  <c r="N27" i="17" s="1"/>
  <c r="F33" i="12"/>
  <c r="D24" i="14"/>
  <c r="K24" i="14" s="1"/>
  <c r="L24" i="17"/>
  <c r="N24" i="17" s="1"/>
  <c r="K37" i="11"/>
  <c r="M33" i="17"/>
  <c r="D40" i="14"/>
  <c r="K40" i="14" s="1"/>
  <c r="L13" i="17"/>
  <c r="N13" i="17" s="1"/>
  <c r="D54" i="11"/>
  <c r="M54" i="11" s="1"/>
  <c r="L54" i="11"/>
  <c r="J35" i="17"/>
  <c r="M9" i="17"/>
  <c r="F22" i="12"/>
  <c r="M35" i="12"/>
  <c r="E42" i="12"/>
  <c r="L41" i="12"/>
  <c r="L42" i="12" s="1"/>
  <c r="D35" i="17"/>
  <c r="J27" i="14"/>
  <c r="K33" i="12"/>
  <c r="L11" i="11"/>
  <c r="M11" i="11"/>
  <c r="H29" i="17"/>
  <c r="J52" i="14"/>
  <c r="J41" i="14"/>
  <c r="K15" i="14" l="1"/>
  <c r="L33" i="17"/>
  <c r="H56" i="14"/>
  <c r="C44" i="17"/>
  <c r="F56" i="14"/>
  <c r="L29" i="11"/>
  <c r="N41" i="17"/>
  <c r="N42" i="17" s="1"/>
  <c r="J54" i="14"/>
  <c r="E44" i="17"/>
  <c r="K44" i="12"/>
  <c r="M44" i="17"/>
  <c r="M44" i="12"/>
  <c r="N22" i="17"/>
  <c r="J48" i="14"/>
  <c r="K44" i="17"/>
  <c r="H44" i="17"/>
  <c r="N42" i="12"/>
  <c r="F44" i="17"/>
  <c r="D54" i="14"/>
  <c r="L43" i="11"/>
  <c r="L48" i="11" s="1"/>
  <c r="L29" i="12"/>
  <c r="L21" i="11"/>
  <c r="K8" i="14"/>
  <c r="D13" i="14"/>
  <c r="D19" i="14" s="1"/>
  <c r="D48" i="14"/>
  <c r="K48" i="14" s="1"/>
  <c r="L34" i="11"/>
  <c r="J56" i="14"/>
  <c r="F44" i="12"/>
  <c r="N41" i="12"/>
  <c r="N34" i="12"/>
  <c r="N35" i="12" s="1"/>
  <c r="G44" i="12"/>
  <c r="L40" i="12"/>
  <c r="H44" i="12"/>
  <c r="L29" i="17"/>
  <c r="I56" i="11"/>
  <c r="M56" i="11" s="1"/>
  <c r="L53" i="11"/>
  <c r="L56" i="11" s="1"/>
  <c r="D53" i="11"/>
  <c r="D56" i="11" s="1"/>
  <c r="M53" i="11"/>
  <c r="G44" i="17"/>
  <c r="K48" i="11"/>
  <c r="J48" i="11"/>
  <c r="I44" i="12"/>
  <c r="C44" i="12"/>
  <c r="I48" i="11"/>
  <c r="M48" i="11" s="1"/>
  <c r="M43" i="11"/>
  <c r="K17" i="14"/>
  <c r="G19" i="14"/>
  <c r="I44" i="17"/>
  <c r="N30" i="17"/>
  <c r="N33" i="17" s="1"/>
  <c r="J44" i="12"/>
  <c r="N29" i="12"/>
  <c r="E44" i="12"/>
  <c r="N30" i="12"/>
  <c r="N33" i="12" s="1"/>
  <c r="L33" i="12"/>
  <c r="D44" i="12"/>
  <c r="K50" i="14"/>
  <c r="N36" i="17"/>
  <c r="N40" i="17" s="1"/>
  <c r="L40" i="17"/>
  <c r="L44" i="17" s="1"/>
  <c r="N23" i="17"/>
  <c r="N29" i="17" s="1"/>
  <c r="J44" i="17"/>
  <c r="N10" i="12"/>
  <c r="N22" i="12" s="1"/>
  <c r="L22" i="12"/>
  <c r="D44" i="17"/>
  <c r="J13" i="14"/>
  <c r="J19" i="14" s="1"/>
  <c r="N36" i="12"/>
  <c r="N40" i="12" s="1"/>
  <c r="I56" i="14"/>
  <c r="N34" i="17"/>
  <c r="N35" i="17" s="1"/>
  <c r="N8" i="12"/>
  <c r="N9" i="12" s="1"/>
  <c r="L22" i="17"/>
  <c r="K13" i="14" l="1"/>
  <c r="N44" i="17"/>
  <c r="L44" i="12"/>
  <c r="N44" i="12"/>
  <c r="K54" i="14"/>
  <c r="D56" i="14"/>
  <c r="G56" i="14"/>
  <c r="K19" i="14"/>
  <c r="K56" i="14" l="1"/>
</calcChain>
</file>

<file path=xl/sharedStrings.xml><?xml version="1.0" encoding="utf-8"?>
<sst xmlns="http://schemas.openxmlformats.org/spreadsheetml/2006/main" count="798" uniqueCount="433">
  <si>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</si>
  <si>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</si>
  <si>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</si>
  <si>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</si>
  <si>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</si>
  <si>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</si>
  <si>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</si>
  <si>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</si>
  <si>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</si>
  <si>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</si>
  <si>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</si>
  <si>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</si>
  <si>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</si>
  <si>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</si>
  <si>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</si>
  <si>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</si>
  <si>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Texas Families Program</t>
  </si>
  <si>
    <t>Child Abuse Prevention Grants</t>
  </si>
  <si>
    <t>APS Direct Delivery Staff</t>
  </si>
  <si>
    <t>Child Care Regulation</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</si>
  <si>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</si>
  <si>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</si>
  <si>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</si>
  <si>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</si>
  <si>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</si>
  <si>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</si>
  <si>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</si>
  <si>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</si>
  <si>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</si>
  <si>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</si>
  <si>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</si>
  <si>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</si>
  <si>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</si>
  <si>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</si>
  <si>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</si>
  <si>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</si>
  <si>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</si>
  <si>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</si>
  <si>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</si>
  <si>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</si>
  <si>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</si>
  <si>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</si>
  <si>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</si>
  <si>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</si>
  <si>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</si>
  <si>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</si>
  <si>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</si>
  <si>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</si>
  <si>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Average Daily Investigative Caseload per CPS Worker - YTD</t>
  </si>
  <si>
    <t>Operating 
Budget</t>
  </si>
  <si>
    <t>Expenditures 
YTD</t>
  </si>
  <si>
    <t>Method of Finance</t>
  </si>
  <si>
    <t>Subtotal GR-Related</t>
  </si>
  <si>
    <t xml:space="preserve">Operating </t>
  </si>
  <si>
    <t>Expenditures</t>
  </si>
  <si>
    <t>CFDA</t>
  </si>
  <si>
    <t>YTD</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</si>
  <si>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</si>
  <si>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</si>
  <si>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</si>
  <si>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</si>
  <si>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</si>
  <si>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</si>
  <si>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</si>
  <si>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</si>
  <si>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</si>
  <si>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</si>
  <si>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</si>
  <si>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</si>
  <si>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</si>
  <si>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</si>
  <si>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</si>
  <si>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</si>
  <si>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</si>
  <si>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</si>
  <si>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</si>
  <si>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</si>
  <si>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</si>
  <si>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</si>
  <si>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</si>
  <si>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</si>
  <si>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</si>
  <si>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</si>
  <si>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</si>
  <si>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</si>
  <si>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</si>
  <si>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</si>
  <si>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</si>
  <si>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</si>
  <si>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</si>
  <si>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</si>
  <si>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</si>
  <si>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</si>
  <si>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</si>
  <si>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</si>
  <si>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</si>
  <si>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</si>
  <si>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</si>
  <si>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</si>
  <si>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</si>
  <si>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</si>
  <si>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</si>
  <si>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</si>
  <si>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</si>
  <si>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</si>
  <si>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</si>
  <si>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</si>
  <si>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</si>
  <si>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</si>
  <si>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</si>
  <si>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</si>
  <si>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F.1.2</t>
  </si>
  <si>
    <t>F.1.3</t>
  </si>
  <si>
    <t>F.1.4</t>
  </si>
  <si>
    <t>B.1.6</t>
  </si>
  <si>
    <t>B.1.7</t>
  </si>
  <si>
    <t>B.1.8</t>
  </si>
  <si>
    <t>B.1.9</t>
  </si>
  <si>
    <t>B.1.10</t>
  </si>
  <si>
    <t>B.1.11</t>
  </si>
  <si>
    <t>B.1.12</t>
  </si>
  <si>
    <t>C.1.2</t>
  </si>
  <si>
    <t>C.1.3</t>
  </si>
  <si>
    <t>C.1.6</t>
  </si>
  <si>
    <t>APS Program Support</t>
  </si>
  <si>
    <t>Agency-Wide Automated Systems</t>
  </si>
  <si>
    <t>Subtotal, Goal A:  Statewide Intake Services</t>
  </si>
  <si>
    <t>Subtotal, Goal B:  Child Protective Services</t>
  </si>
  <si>
    <t>Subtotal, Goal C:  Prevention Programs</t>
  </si>
  <si>
    <t>Subtotal, Goal D:  Adult Protective Services</t>
  </si>
  <si>
    <t xml:space="preserve">Subtotal, Goal E:  Child Care Regulation </t>
  </si>
  <si>
    <t>Subtotal, Goal F: Indirect Administration</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</si>
  <si>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</si>
  <si>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</si>
  <si>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</si>
  <si>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</si>
  <si>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</si>
  <si>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</si>
  <si>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</si>
  <si>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</si>
  <si>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</si>
  <si>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</si>
  <si>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</si>
  <si>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</si>
  <si>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</si>
  <si>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</si>
  <si>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</si>
  <si>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</si>
  <si>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</si>
  <si>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</si>
  <si>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</si>
  <si>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</si>
  <si>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</si>
  <si>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</si>
  <si>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</si>
  <si>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</si>
  <si>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</si>
  <si>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</si>
  <si>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</si>
  <si>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</si>
  <si>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</si>
  <si>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</si>
  <si>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</si>
  <si>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</si>
  <si>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</si>
  <si>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</si>
  <si>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</si>
  <si>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</si>
  <si>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</si>
  <si>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</si>
  <si>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</si>
  <si>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</si>
  <si>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</si>
  <si>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</si>
  <si>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</si>
  <si>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</si>
  <si>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</si>
  <si>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Compter Devices Lease Payments</t>
  </si>
  <si>
    <t>IMPACT Upgrades</t>
  </si>
  <si>
    <t xml:space="preserve">Software Licenses </t>
  </si>
  <si>
    <t>CLASS Upgrades</t>
  </si>
  <si>
    <t>Casework System Modernization and Accessibility</t>
  </si>
  <si>
    <t>Current Month Notes:</t>
  </si>
  <si>
    <t>0802</t>
  </si>
  <si>
    <t>License Plate Trust Fund</t>
  </si>
  <si>
    <t>G</t>
  </si>
  <si>
    <t>Average Number of Children (FTE) Served in Paid Foster Care per Month*</t>
  </si>
  <si>
    <t>*</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</si>
  <si>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</si>
  <si>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</si>
  <si>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</si>
  <si>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</si>
  <si>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</si>
  <si>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</si>
  <si>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</si>
  <si>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</si>
  <si>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</si>
  <si>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</si>
  <si>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</si>
  <si>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G.1.1</t>
  </si>
  <si>
    <t>Adj Cap and Current Month Paid Variance</t>
  </si>
  <si>
    <t>Substance Abuse Purchased Services</t>
  </si>
  <si>
    <t>Texas Families:  Together and Safe</t>
  </si>
  <si>
    <t>APS Purchased Emergency Client Services</t>
  </si>
  <si>
    <t>Agency-wide Automated Systems</t>
  </si>
  <si>
    <t>Subtotal, Goal G: Agency-wide Automated Systems</t>
  </si>
  <si>
    <t>Variance (HB 1 vs. Projected)</t>
  </si>
  <si>
    <t>Number of Reports of APS In-Home Adult Abuse/Neglect/Exploitation</t>
  </si>
  <si>
    <t>Number of Reports of APS Facility Adult Abuse/Neglect/Exploitation</t>
  </si>
  <si>
    <t>Number of Completed APS In-Home Investigations</t>
  </si>
  <si>
    <t>Number of Completed Investigations in Facility Settings</t>
  </si>
  <si>
    <t>Average Daily Caseload per APS In-Home Worker - YTD</t>
  </si>
  <si>
    <t>Number of Completed Inspections of Child Care Facilities</t>
  </si>
  <si>
    <t>**</t>
  </si>
  <si>
    <t>Art IX, Sec 13.01, Federal Funds/Block Grants (2016-17 GAA) Fed Ent</t>
  </si>
  <si>
    <t>E</t>
  </si>
  <si>
    <t>A</t>
  </si>
  <si>
    <t>Projections Provided by HHSC System Forecasting.</t>
  </si>
  <si>
    <t>Title IVE Waiver</t>
  </si>
  <si>
    <t>Subtotal, Goal G: Agency-Wide Automated Systems</t>
  </si>
  <si>
    <t>Administrative Systems</t>
  </si>
  <si>
    <t>PEI Databases</t>
  </si>
  <si>
    <t>Refresh Smart Phones</t>
  </si>
  <si>
    <t>FINDRS</t>
  </si>
  <si>
    <t>Cybersecurity Advancement</t>
  </si>
  <si>
    <t>TITLE IVE WAIVER</t>
  </si>
  <si>
    <t>93.505.000</t>
  </si>
  <si>
    <t>93.505.001</t>
  </si>
  <si>
    <t>MIECHV Home Visiting Program</t>
  </si>
  <si>
    <t>Hm Visiting Grnt-Competitive</t>
  </si>
  <si>
    <t>Art IX, Sec 13.01, Federal Funds/Block Grants (2016-17 GAA)</t>
  </si>
  <si>
    <t>Data Through the End of September 2016</t>
  </si>
  <si>
    <t>FY 2017 Monthly Financial Report: Strategy Budget and Variance, All Funds</t>
  </si>
  <si>
    <t>Conf. Comm. Appropriated</t>
  </si>
  <si>
    <t>54001</t>
  </si>
  <si>
    <t>54002</t>
  </si>
  <si>
    <t>54003</t>
  </si>
  <si>
    <t>54004</t>
  </si>
  <si>
    <t>54005</t>
  </si>
  <si>
    <t>54006</t>
  </si>
  <si>
    <t>54007</t>
  </si>
  <si>
    <t>54008</t>
  </si>
  <si>
    <t>54009</t>
  </si>
  <si>
    <t>54010</t>
  </si>
  <si>
    <t>54011</t>
  </si>
  <si>
    <t>54012</t>
  </si>
  <si>
    <t>TITLE IV E</t>
  </si>
  <si>
    <t>93.505 
MIECHV</t>
  </si>
  <si>
    <t>Other CFDA</t>
  </si>
  <si>
    <t>ABEST Code/</t>
  </si>
  <si>
    <t>Subtotal, Other Funds</t>
  </si>
  <si>
    <t>Cumulative Notes</t>
  </si>
  <si>
    <t>93.558/93.714
TANF</t>
  </si>
  <si>
    <t>93.575 
CCDBG</t>
  </si>
  <si>
    <t>93.667
TITLE XX</t>
  </si>
  <si>
    <t>93.778
TITLE XIX</t>
  </si>
  <si>
    <t>FY 2017 Monthly Financial Report: Strategy Variance by MOF</t>
  </si>
  <si>
    <t>Subtotal</t>
  </si>
  <si>
    <t>GRAND TOTAL</t>
  </si>
  <si>
    <t>FY 2017 Monthly Financial Report: Capital Projects</t>
  </si>
  <si>
    <t>FY 2017 Monthly Financial Report: Strategy Budget and Variance, Detailed MOF</t>
  </si>
  <si>
    <t>FY 2017 Monthly Financial Report: Strategy Projections by MOF</t>
  </si>
  <si>
    <t>FY 2017 Monthly Financial Report:  Select Performance Measures</t>
  </si>
  <si>
    <t>Target FY 2017 HB 1</t>
  </si>
  <si>
    <t>FY 2017       YTD Actual</t>
  </si>
  <si>
    <t>Statewide Intake (SWI) Automated Call Distributor (ACD) Replacement</t>
  </si>
  <si>
    <t>FY 2017 Monthly Financial Report: Full-Time Employee (FTE) Cap and Filled Positions</t>
  </si>
  <si>
    <t>C</t>
  </si>
  <si>
    <t>Art I, Informational Listing, Sec 2, Benefit Replacement Pay (2016-17 GAA)</t>
  </si>
  <si>
    <t>D</t>
  </si>
  <si>
    <t>Art IX, Sec.18.02, Appropriation for a Salary Increase for General State Employees (2016-17 GAA)</t>
  </si>
  <si>
    <t>F</t>
  </si>
  <si>
    <t>Art IX, Sec 8.02, Reimbursements and Payments (2016-17 GAA)</t>
  </si>
  <si>
    <t>B</t>
  </si>
  <si>
    <t>J</t>
  </si>
  <si>
    <t>Art II, Rider 10, Appropriation Transfer Between Fiscal Years (2016-17 GAA)</t>
  </si>
  <si>
    <t>Art II, Special Provisions Relating to All Health and Human Services Agencies, Sec 10 (2016-17 GAA)</t>
  </si>
  <si>
    <t>T</t>
  </si>
  <si>
    <t>Art IX, Sec. 18.35, Contingency for HB 19</t>
  </si>
  <si>
    <t>Department of Family and Protective Svcs</t>
  </si>
  <si>
    <t>Operating Budget Adjustments</t>
  </si>
  <si>
    <t xml:space="preserve">TITLE IVE WAIVER
</t>
  </si>
  <si>
    <t>Federal</t>
  </si>
  <si>
    <t>Prior Adjustments</t>
  </si>
  <si>
    <t>E,O</t>
  </si>
  <si>
    <t>O</t>
  </si>
  <si>
    <t>Current Month</t>
  </si>
  <si>
    <t>Art IX, Sec 14.03(i), Limitation on Expenditures - Capital Budget UB (2016-17 GAA)</t>
  </si>
  <si>
    <t>54013</t>
  </si>
  <si>
    <t>Notes: Estimated appropriated amount is $680,258. (Art IX, Sec. 13.11(b))</t>
  </si>
  <si>
    <t>Ending Balance</t>
  </si>
  <si>
    <t>Total Deductions</t>
  </si>
  <si>
    <t xml:space="preserve">     Other Cash Transfers w/i Fund/Account, Between Agencies</t>
  </si>
  <si>
    <t>Deductions:</t>
  </si>
  <si>
    <t>Total Estimated Revenue</t>
  </si>
  <si>
    <t xml:space="preserve">     Other Cash Transfers Between Funds/Accounts</t>
  </si>
  <si>
    <t xml:space="preserve">     Federal Receipts-Earned Credit</t>
  </si>
  <si>
    <t xml:space="preserve">     Federal Pass - Through Revenue</t>
  </si>
  <si>
    <t xml:space="preserve">     3851 Interest on State Deposits and Treasury Investments</t>
  </si>
  <si>
    <t>Estimated Revenue:</t>
  </si>
  <si>
    <t xml:space="preserve">Beginning Balance : </t>
  </si>
  <si>
    <t>Earned Federal Funds - Appropriated (Fund 0888)</t>
  </si>
  <si>
    <t>Texas Department of Family and Protective Services</t>
  </si>
  <si>
    <t>Children's Trust Fund - Unappropriated (Fund 5085)</t>
  </si>
  <si>
    <t xml:space="preserve">     3707 Marriage License Fees/Informal Declarations</t>
  </si>
  <si>
    <t xml:space="preserve">     Other Cash Transfers Between Funds/Accounts (from Fund 5084)</t>
  </si>
  <si>
    <t xml:space="preserve">     Unexpended Cash Balance Forward (CTF UB)</t>
  </si>
  <si>
    <t>Return Prior Year Unexpended Balance</t>
  </si>
  <si>
    <t xml:space="preserve">     7968 Operating Transfers w/i Agency, Fund/Account and FY</t>
  </si>
  <si>
    <t xml:space="preserve">     7972 Other Cash Transfers Between Funds/Accounts </t>
  </si>
  <si>
    <t>Children's Trust Fund - Appropriated (Fund 5084)</t>
  </si>
  <si>
    <t xml:space="preserve">     Marriage License Fees/Informal Declarations</t>
  </si>
  <si>
    <t xml:space="preserve">     Interest on State Deposits and Treasury Investments</t>
  </si>
  <si>
    <t xml:space="preserve">    3972 Other Transfers In Between Funds/Accounts (from Fund 5085)</t>
  </si>
  <si>
    <t xml:space="preserve">     Expenditures</t>
  </si>
  <si>
    <t xml:space="preserve">       Less: Vouchers Payable</t>
  </si>
  <si>
    <t>Note: Appropriated amount is $5,685,701.</t>
  </si>
  <si>
    <t>Note: Expenditures are estimated and have not been entered into USAS as of reporting time.</t>
  </si>
  <si>
    <t>Appropriated Receipts (Fund 666)</t>
  </si>
  <si>
    <t>Beginning Balance :</t>
  </si>
  <si>
    <t xml:space="preserve">     3802 Reimbursements-Third Party</t>
  </si>
  <si>
    <t xml:space="preserve">     3802 Reimbursements-Third Party (Stipends)</t>
  </si>
  <si>
    <t xml:space="preserve">     3802 Reimbursements-Third Party (County)</t>
  </si>
  <si>
    <t xml:space="preserve">     3802 Reimbursements-Third Party (Employee Equipment)</t>
  </si>
  <si>
    <t xml:space="preserve">     3722 Conf/Seminar/Training Registration Fees</t>
  </si>
  <si>
    <t>Appropriated Receipts - Child Support Collections (Fund 8093)</t>
  </si>
  <si>
    <t xml:space="preserve">     3802 Reimbursements-Third Party (Child Support Collections - St)</t>
  </si>
  <si>
    <t xml:space="preserve">     Expenditures (Strategy B.1.9)</t>
  </si>
  <si>
    <t>Notes: Estimated appropriated amount is $982,500.</t>
  </si>
  <si>
    <t>License Plate Trust Fund - Appropriated (Fund 0802)</t>
  </si>
  <si>
    <t xml:space="preserve">     3014 MTR Vehicle Registration Fees</t>
  </si>
  <si>
    <t xml:space="preserve">     7623 Grants to Community Svc Prog</t>
  </si>
  <si>
    <t>Notes: Estimated appropriated amount is $8,792.</t>
  </si>
  <si>
    <t>Child Care Licensing Fee Collection</t>
  </si>
  <si>
    <t>SB1, Art II Appropriated</t>
  </si>
  <si>
    <t>84th Legislature, SB1 Art IX, Sec 13.01 Federal Funds/Block Grants (2016-17 GAA)</t>
  </si>
  <si>
    <t>84th Legislature, SB1 Art II, Special Provisions Relating to All Health and Human Services Agencies, Sec 10 (2016-17 GAA)</t>
  </si>
  <si>
    <t>84th Legislature, SB1 Art IX, Sec.18.02, Appropriation for a Salary Increase for General State Employees (2016-17 GAA)</t>
  </si>
  <si>
    <t>84th Legislature, SB1 Art IX, Sec 13.01, Federal Funds/Block Grants (2016-17 GAA) Fed Entitlements</t>
  </si>
  <si>
    <t>84th Legislature, SB1 Art IX, Sec 8.02, Reimbursements and Payments (2016-17 GAA)</t>
  </si>
  <si>
    <t>84th Legislature, SB1 Art IX, Sec 14.01, Appropriation Transfers (2016-17 GAA)</t>
  </si>
  <si>
    <t>84th Legislature, SB1 Art IX, Sec. 18.35, Contingency for HB 19</t>
  </si>
  <si>
    <t>V</t>
  </si>
  <si>
    <t>84th Legislature, Regular Session, House Bill 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</si>
  <si>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</si>
  <si>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</si>
  <si>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</si>
  <si>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</si>
  <si>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</si>
  <si>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 xml:space="preserve">Subtotal, Goal E:  </t>
    </r>
    <r>
      <rPr>
        <b/>
        <i/>
        <sz val="12"/>
        <rFont val="Times New Roman"/>
        <family val="1"/>
      </rPr>
      <t xml:space="preserve">Child Care Regulation </t>
    </r>
  </si>
  <si>
    <r>
      <t xml:space="preserve">Subtotal, Goal F: </t>
    </r>
    <r>
      <rPr>
        <b/>
        <i/>
        <sz val="12"/>
        <rFont val="Times New Roman"/>
        <family val="1"/>
      </rPr>
      <t>Indirect Administration</t>
    </r>
  </si>
  <si>
    <r>
      <t>GRAND TOTAL</t>
    </r>
    <r>
      <rPr>
        <b/>
        <i/>
        <sz val="12"/>
        <rFont val="Times New Roman"/>
        <family val="1"/>
      </rPr>
      <t xml:space="preserve"> DFPS</t>
    </r>
  </si>
  <si>
    <t>Art IX, Sec 14.01, Appropriation Transfers (2016-17 GAA)</t>
  </si>
  <si>
    <t>HB 1, 84th Leg, RS, Fiscal Size-Up, modified to reflect technical correction to allocate funding between HHS agencies</t>
  </si>
  <si>
    <r>
      <t xml:space="preserve">93.558/93.714
</t>
    </r>
    <r>
      <rPr>
        <b/>
        <sz val="12"/>
        <rFont val="Times New Roman"/>
        <family val="1"/>
      </rPr>
      <t>TANF</t>
    </r>
  </si>
  <si>
    <r>
      <t xml:space="preserve">93.575
</t>
    </r>
    <r>
      <rPr>
        <b/>
        <sz val="12"/>
        <rFont val="Times New Roman"/>
        <family val="1"/>
      </rPr>
      <t>CCDBG</t>
    </r>
  </si>
  <si>
    <r>
      <t xml:space="preserve">93.667
</t>
    </r>
    <r>
      <rPr>
        <b/>
        <sz val="12"/>
        <rFont val="Times New Roman"/>
        <family val="1"/>
      </rPr>
      <t>TITLE XX</t>
    </r>
  </si>
  <si>
    <r>
      <t xml:space="preserve">93.778
</t>
    </r>
    <r>
      <rPr>
        <b/>
        <sz val="12"/>
        <rFont val="Times New Roman"/>
        <family val="1"/>
      </rPr>
      <t>TITLE XIX</t>
    </r>
  </si>
  <si>
    <r>
      <t xml:space="preserve">Subtotal, Goal E: </t>
    </r>
    <r>
      <rPr>
        <b/>
        <i/>
        <sz val="12"/>
        <rFont val="Times New Roman"/>
        <family val="1"/>
      </rPr>
      <t xml:space="preserve"> Child Care Regulation </t>
    </r>
  </si>
  <si>
    <r>
      <t xml:space="preserve">Subtotal, Goal G: </t>
    </r>
    <r>
      <rPr>
        <b/>
        <i/>
        <sz val="12"/>
        <rFont val="Times New Roman"/>
        <family val="1"/>
      </rPr>
      <t>Indirect Administration</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</si>
  <si>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</si>
  <si>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</si>
  <si>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</si>
  <si>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</si>
  <si>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Subtotal, Goal E:</t>
    </r>
    <r>
      <rPr>
        <b/>
        <i/>
        <sz val="12"/>
        <rFont val="Times New Roman"/>
        <family val="1"/>
      </rPr>
      <t xml:space="preserve">  Child Care Regulation </t>
    </r>
  </si>
  <si>
    <r>
      <rPr>
        <b/>
        <sz val="12"/>
        <rFont val="Times New Roman"/>
        <family val="1"/>
      </rPr>
      <t xml:space="preserve">Subtotal, Goal F: </t>
    </r>
    <r>
      <rPr>
        <b/>
        <i/>
        <sz val="12"/>
        <rFont val="Times New Roman"/>
        <family val="1"/>
      </rPr>
      <t>Indirect Administration</t>
    </r>
  </si>
  <si>
    <r>
      <rPr>
        <b/>
        <sz val="12"/>
        <rFont val="Times New Roman"/>
        <family val="1"/>
      </rPr>
      <t>Subtotal, Goal G:</t>
    </r>
    <r>
      <rPr>
        <b/>
        <i/>
        <sz val="12"/>
        <rFont val="Times New Roman"/>
        <family val="1"/>
      </rPr>
      <t xml:space="preserve"> Indirect Administration</t>
    </r>
  </si>
  <si>
    <r>
      <rPr>
        <b/>
        <sz val="12"/>
        <rFont val="Times New Roman"/>
        <family val="1"/>
      </rPr>
      <t>GRAND TOTAL</t>
    </r>
    <r>
      <rPr>
        <b/>
        <i/>
        <sz val="12"/>
        <rFont val="Times New Roman"/>
        <family val="1"/>
      </rPr>
      <t xml:space="preserve"> DFPS</t>
    </r>
  </si>
  <si>
    <t>Budgeted (Adjusted CAP)</t>
  </si>
  <si>
    <t>Adjusted CAP:</t>
  </si>
  <si>
    <t>(1) 84th Leg (GAA 16-17) Article II, S.P. Sec. 10 Home Visiting Programs Consolidation (letter dated 12/01/15)</t>
  </si>
  <si>
    <t>Avg. # of Children in FPS Conservatorship per Month Living in Out-of-Home Care</t>
  </si>
  <si>
    <t>W</t>
  </si>
  <si>
    <t>Art II, Rider 6 (c) Foster Care Rates (2016-17 GAA)</t>
  </si>
  <si>
    <t>K</t>
  </si>
  <si>
    <t>Art IX, Sec 13.10, Request to Expend TANF- Federal Funds/Block Grants (2016-17 GAA)</t>
  </si>
  <si>
    <t>D,E,G</t>
  </si>
  <si>
    <t>A,D,G</t>
  </si>
  <si>
    <t>D,E,F,G</t>
  </si>
  <si>
    <t>A,D,E,G</t>
  </si>
  <si>
    <t>(Note: Legal cite "C" has been excluded in the November report)</t>
  </si>
  <si>
    <t>B,E</t>
  </si>
  <si>
    <t>B,D,E,G</t>
  </si>
  <si>
    <t>B,D,E,F,G</t>
  </si>
  <si>
    <t>B,E,O</t>
  </si>
  <si>
    <t xml:space="preserve">     3986  CTF UB Forward In, 403</t>
  </si>
  <si>
    <t>FY 2017 Projected **</t>
  </si>
  <si>
    <t>Average Number of Children Provided Adoption Subsidy per Month*</t>
  </si>
  <si>
    <t>Average Number of STAR Youth Served per Month*</t>
  </si>
  <si>
    <t>Average Number of CYD Youth Served per Month*</t>
  </si>
  <si>
    <t>As of Date:</t>
  </si>
  <si>
    <t>Period</t>
  </si>
  <si>
    <t>.</t>
  </si>
  <si>
    <t>Fiscal Year:</t>
  </si>
  <si>
    <t>2017</t>
  </si>
  <si>
    <t>Period Ending Date:</t>
  </si>
  <si>
    <t>Prior Fiscal Year:</t>
  </si>
  <si>
    <t>(2) 84th Leg (GAA 16-17) Article II, S.P. Sec. 10 Exceeding Full-Time Equivalent (FTE) Authority (letter dated 11/22/16)</t>
  </si>
  <si>
    <t>(3) Budgeted (Adjusted CAP) includes 60.0 Administrative FTEs that transferred to HHSC on 09/01/16, letter of authority is pending.</t>
  </si>
  <si>
    <t>(4) FTE alignment between strategies to meet agency needs are reflected in Budgeted (Adjusted CAP) column.</t>
  </si>
  <si>
    <t>B,E,G,T</t>
  </si>
  <si>
    <t xml:space="preserve">     Other Cash Transfers Between Funds/Accounts </t>
  </si>
  <si>
    <t>A,G</t>
  </si>
  <si>
    <t>Private Institution Leases - Child Care Fees Unappropriated (Fund 0001)</t>
  </si>
  <si>
    <t xml:space="preserve">     3611 Private Institution Licenses (Licensing Fees)</t>
  </si>
  <si>
    <t xml:space="preserve">     3611 Private Institution Licenses (Administrators License)</t>
  </si>
  <si>
    <t xml:space="preserve">     3611 Private Institution Licenses (CHC-Admin Penalties)</t>
  </si>
  <si>
    <t>Unapprop Rcpts Swept by Compt</t>
  </si>
  <si>
    <t>E,Z</t>
  </si>
  <si>
    <t>A,B,D,E,G,K,O,W,Z</t>
  </si>
  <si>
    <t>Z</t>
  </si>
  <si>
    <t>A,B,D,E,F,G,Z</t>
  </si>
  <si>
    <t>E,J,K,W,Z</t>
  </si>
  <si>
    <t>E,J,Z</t>
  </si>
  <si>
    <t>A,B,D,E,G,P,V</t>
  </si>
  <si>
    <t>B,E,O,Z</t>
  </si>
  <si>
    <t>P</t>
  </si>
  <si>
    <t>Art IX, Sec 13.11(i), Amounts Contingent on Collection of EFF (2016-17 GAA)</t>
  </si>
  <si>
    <t>85th Legislature, Regular Session, House Bill 2</t>
  </si>
  <si>
    <t>84th Legislature, SB1 Art IX, Sec 13.11(i), Amounts Contingent on Collection of EFF (2016-17 GAA)</t>
  </si>
  <si>
    <t>YTD for #11-14 are projections provided by HHSC System Forecasting</t>
  </si>
  <si>
    <t>NOTE:  DFPS MRS provides actuals and HHSC Forecasting provides projections.</t>
  </si>
  <si>
    <t>A,E,G</t>
  </si>
  <si>
    <t xml:space="preserve">     3802 Reimbursements-Third Party (Non-County)</t>
  </si>
  <si>
    <t>Data Through August 2017</t>
  </si>
  <si>
    <t>Data Through the End of August 2017</t>
  </si>
  <si>
    <t>Data Through August 31, 2017</t>
  </si>
  <si>
    <t xml:space="preserve">FY2017 Projections are the August 2017 Forecasts </t>
  </si>
  <si>
    <t>The YTD actuals for the below measures are provided by HHSC Forecasting.  They report completed data through August 2017 but if actual data is not available, forecasted points are reported.  The forecasted points reported are noted below.</t>
  </si>
  <si>
    <t>Average Number of Children (FTE) Served in Paid Foster Care per Month* - August 2017 is a forecasted data point.</t>
  </si>
  <si>
    <t>Average Number of Children Provided Adoption Subsidy per Month*: YTD data is through August 2017</t>
  </si>
  <si>
    <t>Average Number of STAR Youth Served per Month* - August 2017 are forecasted data points.</t>
  </si>
  <si>
    <t>Average Number of CYD Youth Served per Month* - June&amp;July&amp;August 2017 are forecasted data points.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</si>
</sst>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s>
  <fonts count="89">
    <font>
      <sz val="10"/>
      <name val="Arial"/>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i/>
      <sz val="12"/>
      <color theme="1"/>
      <name val="Times New Roman"/>
      <family val="1"/>
    </font>
    <font>
      <b/>
      <i/>
      <sz val="12"/>
      <color indexed="9"/>
      <name val="Times New Roman"/>
      <family val="1"/>
    </font>
    <font>
      <u/>
      <sz val="12"/>
      <color theme="10"/>
      <name val="Times New Roman"/>
      <family val="1"/>
    </font>
    <font>
      <sz val="12"/>
      <color indexed="12"/>
      <name val="Times New Roman"/>
      <family val="1"/>
    </font>
    <font>
      <i/>
      <sz val="10"/>
      <name val="Times New Roman"/>
      <family val="1"/>
    </font>
  </fonts>
  <fills count="30">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indexed="41"/>
        <bgColor indexed="64"/>
      </patternFill>
    </fill>
  </fills>
  <borders count="72">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rgb="FF999999"/>
      </left>
      <right/>
      <top style="medium">
        <color indexed="64"/>
      </top>
      <bottom/>
      <diagonal/>
    </border>
    <border>
      <left style="thin">
        <color rgb="FF999999"/>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auto="1"/>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0941">
    <xf numFmtId="0" fontId="0" fillId="0" borderId="0"/>
    <xf numFmtId="43" fontId="18" fillId="0" borderId="0" applyFont="0" applyFill="0" applyBorder="0" applyAlignment="0" applyProtection="0"/>
    <xf numFmtId="44" fontId="18" fillId="0" borderId="0" applyFont="0" applyFill="0" applyBorder="0" applyAlignment="0" applyProtection="0"/>
    <xf numFmtId="0" fontId="22" fillId="0" borderId="0"/>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0" fontId="24" fillId="0" borderId="1">
      <alignment horizontal="center"/>
    </xf>
    <xf numFmtId="3" fontId="23" fillId="0" borderId="0" applyFont="0" applyFill="0" applyBorder="0" applyAlignment="0" applyProtection="0"/>
    <xf numFmtId="0" fontId="23" fillId="2" borderId="0" applyNumberFormat="0" applyFont="0" applyBorder="0" applyAlignment="0" applyProtection="0"/>
    <xf numFmtId="0" fontId="26" fillId="0" borderId="0"/>
    <xf numFmtId="0" fontId="26" fillId="0" borderId="0"/>
    <xf numFmtId="0" fontId="18" fillId="0" borderId="0"/>
    <xf numFmtId="43" fontId="27" fillId="0" borderId="0" applyFont="0" applyFill="0" applyBorder="0" applyAlignment="0" applyProtection="0"/>
    <xf numFmtId="44" fontId="27" fillId="0" borderId="0" applyFont="0" applyFill="0" applyBorder="0" applyAlignment="0" applyProtection="0"/>
    <xf numFmtId="0" fontId="17"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68" fontId="26" fillId="0" borderId="0" applyFont="0" applyFill="0" applyBorder="0" applyAlignment="0" applyProtection="0"/>
    <xf numFmtId="0" fontId="29"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7" fillId="0" borderId="0"/>
    <xf numFmtId="0" fontId="17" fillId="0" borderId="0"/>
    <xf numFmtId="0" fontId="28" fillId="0" borderId="0"/>
    <xf numFmtId="0" fontId="17" fillId="0" borderId="0"/>
    <xf numFmtId="0" fontId="17" fillId="0" borderId="0"/>
    <xf numFmtId="0" fontId="18" fillId="0" borderId="0"/>
    <xf numFmtId="9" fontId="18" fillId="0" borderId="0" applyFont="0" applyFill="0" applyBorder="0" applyAlignment="0" applyProtection="0"/>
    <xf numFmtId="0" fontId="17" fillId="0" borderId="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4" fillId="24" borderId="15"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0" fontId="35" fillId="25" borderId="16"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2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19"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9" fillId="0" borderId="0" applyNumberFormat="0" applyFill="0" applyBorder="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43" fillId="11" borderId="15" applyNumberFormat="0" applyAlignment="0" applyProtection="0"/>
    <xf numFmtId="0" fontId="19" fillId="3" borderId="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4" fillId="0" borderId="20" applyNumberFormat="0" applyFill="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0" borderId="0"/>
    <xf numFmtId="0" fontId="18" fillId="0" borderId="0"/>
    <xf numFmtId="0" fontId="46"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30" fillId="27" borderId="21" applyNumberFormat="0" applyFon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0" fontId="47" fillId="24" borderId="22"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3" fillId="0" borderId="0" applyNumberFormat="0" applyFont="0" applyFill="0" applyBorder="0" applyAlignment="0" applyProtection="0">
      <alignment horizontal="left"/>
    </xf>
    <xf numFmtId="0" fontId="23" fillId="0" borderId="0" applyNumberFormat="0" applyFont="0" applyFill="0" applyBorder="0" applyAlignment="0" applyProtection="0">
      <alignment horizontal="left"/>
    </xf>
    <xf numFmtId="15" fontId="23" fillId="0" borderId="0" applyFont="0" applyFill="0" applyBorder="0" applyAlignment="0" applyProtection="0"/>
    <xf numFmtId="15" fontId="23" fillId="0" borderId="0" applyFont="0" applyFill="0" applyBorder="0" applyAlignment="0" applyProtection="0"/>
    <xf numFmtId="4" fontId="23" fillId="0" borderId="0" applyFont="0" applyFill="0" applyBorder="0" applyAlignment="0" applyProtection="0"/>
    <xf numFmtId="4" fontId="23" fillId="0" borderId="0" applyFont="0" applyFill="0" applyBorder="0" applyAlignment="0" applyProtection="0"/>
    <xf numFmtId="0" fontId="24" fillId="0" borderId="1">
      <alignment horizontal="center"/>
    </xf>
    <xf numFmtId="0" fontId="24" fillId="0" borderId="1">
      <alignment horizontal="center"/>
    </xf>
    <xf numFmtId="3" fontId="23" fillId="0" borderId="0" applyFont="0" applyFill="0" applyBorder="0" applyAlignment="0" applyProtection="0"/>
    <xf numFmtId="3" fontId="23" fillId="0" borderId="0" applyFont="0" applyFill="0" applyBorder="0" applyAlignment="0" applyProtection="0"/>
    <xf numFmtId="0" fontId="23" fillId="2" borderId="0" applyNumberFormat="0" applyFont="0" applyBorder="0" applyAlignment="0" applyProtection="0"/>
    <xf numFmtId="0" fontId="23" fillId="2" borderId="0" applyNumberFormat="0" applyFont="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16" fillId="0" borderId="0"/>
    <xf numFmtId="44" fontId="18" fillId="0" borderId="0" applyFont="0" applyFill="0" applyBorder="0" applyAlignment="0" applyProtection="0"/>
    <xf numFmtId="9" fontId="16" fillId="0" borderId="0" applyFont="0" applyFill="0" applyBorder="0" applyAlignment="0" applyProtection="0"/>
    <xf numFmtId="0" fontId="18" fillId="0" borderId="0"/>
    <xf numFmtId="0" fontId="16" fillId="0" borderId="0"/>
    <xf numFmtId="0" fontId="15" fillId="0" borderId="0"/>
    <xf numFmtId="0" fontId="14" fillId="0" borderId="0"/>
    <xf numFmtId="0" fontId="51" fillId="0" borderId="0"/>
    <xf numFmtId="0" fontId="13" fillId="0" borderId="0"/>
    <xf numFmtId="9" fontId="13"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0" fontId="12" fillId="0" borderId="0"/>
    <xf numFmtId="0" fontId="11" fillId="0" borderId="0"/>
    <xf numFmtId="9" fontId="11"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27"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52" fillId="0" borderId="0"/>
    <xf numFmtId="0" fontId="53"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43" fontId="27" fillId="0" borderId="0" applyFont="0" applyFill="0" applyBorder="0" applyAlignment="0" applyProtection="0"/>
    <xf numFmtId="44" fontId="27"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28" fillId="0" borderId="0"/>
    <xf numFmtId="0" fontId="5" fillId="0" borderId="0"/>
    <xf numFmtId="0" fontId="5" fillId="0" borderId="0"/>
    <xf numFmtId="0" fontId="18" fillId="0" borderId="0"/>
    <xf numFmtId="9" fontId="18"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27" fillId="0" borderId="0"/>
    <xf numFmtId="0" fontId="27" fillId="0" borderId="0"/>
    <xf numFmtId="0" fontId="5"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43" fontId="18" fillId="0" borderId="0" applyFont="0" applyFill="0" applyBorder="0" applyAlignment="0" applyProtection="0"/>
    <xf numFmtId="0" fontId="3" fillId="0" borderId="0"/>
    <xf numFmtId="0" fontId="2" fillId="0" borderId="0"/>
    <xf numFmtId="43" fontId="27" fillId="0" borderId="0" applyFont="0" applyFill="0" applyBorder="0" applyAlignment="0" applyProtection="0"/>
    <xf numFmtId="0" fontId="1" fillId="0" borderId="0"/>
    <xf numFmtId="0" fontId="18" fillId="0" borderId="0"/>
    <xf numFmtId="0" fontId="18" fillId="0" borderId="0"/>
  </cellStyleXfs>
  <cellXfs count="561">
    <xf numFmtId="0" fontId="0" fillId="0" borderId="0" xfId="0"/>
    <xf numFmtId="0" fontId="25" fillId="0" borderId="0" xfId="0" applyFont="1" applyFill="1"/>
    <xf numFmtId="0" fontId="21" fillId="0" borderId="0" xfId="0" applyFont="1" applyFill="1" applyAlignment="1">
      <alignment horizontal="center"/>
    </xf>
    <xf numFmtId="0" fontId="18" fillId="0" borderId="0" xfId="0" applyFont="1"/>
    <xf numFmtId="0" fontId="55" fillId="0" borderId="0" xfId="0" applyFont="1" applyFill="1"/>
    <xf numFmtId="0" fontId="18" fillId="0" borderId="0" xfId="0" applyFont="1" applyFill="1"/>
    <xf numFmtId="3" fontId="18" fillId="0" borderId="0" xfId="0" applyNumberFormat="1" applyFont="1" applyFill="1"/>
    <xf numFmtId="0" fontId="25" fillId="0" borderId="0" xfId="0" applyFont="1"/>
    <xf numFmtId="0" fontId="56" fillId="0" borderId="0" xfId="3" applyFont="1" applyFill="1" applyAlignment="1">
      <alignment horizontal="center"/>
    </xf>
    <xf numFmtId="0" fontId="25" fillId="0" borderId="0" xfId="3" applyFont="1" applyFill="1"/>
    <xf numFmtId="0" fontId="55" fillId="0" borderId="0" xfId="3" applyFont="1" applyFill="1"/>
    <xf numFmtId="0" fontId="58" fillId="0" borderId="0" xfId="3" applyFont="1" applyFill="1"/>
    <xf numFmtId="49" fontId="58" fillId="0" borderId="0" xfId="3" applyNumberFormat="1" applyFont="1" applyFill="1" applyAlignment="1">
      <alignment horizontal="left" indent="1"/>
    </xf>
    <xf numFmtId="3" fontId="25" fillId="0" borderId="0" xfId="0" applyNumberFormat="1" applyFont="1" applyFill="1" applyAlignment="1"/>
    <xf numFmtId="3" fontId="25" fillId="0" borderId="0" xfId="0" applyNumberFormat="1" applyFont="1" applyFill="1"/>
    <xf numFmtId="0" fontId="60" fillId="0" borderId="0" xfId="0" applyFont="1" applyFill="1"/>
    <xf numFmtId="37" fontId="60" fillId="0" borderId="0" xfId="0" applyNumberFormat="1" applyFont="1" applyFill="1"/>
    <xf numFmtId="3" fontId="60" fillId="0" borderId="0" xfId="0" applyNumberFormat="1" applyFont="1" applyFill="1"/>
    <xf numFmtId="0" fontId="60" fillId="0" borderId="0" xfId="0" applyFont="1"/>
    <xf numFmtId="0" fontId="60" fillId="0" borderId="0" xfId="0" applyFont="1" applyFill="1" applyBorder="1"/>
    <xf numFmtId="0" fontId="59" fillId="5" borderId="25" xfId="3" applyFont="1" applyFill="1" applyBorder="1"/>
    <xf numFmtId="0" fontId="59" fillId="5" borderId="26" xfId="3" applyFont="1" applyFill="1" applyBorder="1" applyAlignment="1">
      <alignment horizontal="center" wrapText="1"/>
    </xf>
    <xf numFmtId="0" fontId="59" fillId="5" borderId="27" xfId="3" applyFont="1" applyFill="1" applyBorder="1" applyAlignment="1">
      <alignment horizontal="center"/>
    </xf>
    <xf numFmtId="38" fontId="60" fillId="0" borderId="29" xfId="1" applyNumberFormat="1" applyFont="1" applyBorder="1" applyAlignment="1">
      <alignment horizontal="right"/>
    </xf>
    <xf numFmtId="38" fontId="60" fillId="0" borderId="29" xfId="0" applyNumberFormat="1" applyFont="1" applyBorder="1"/>
    <xf numFmtId="0" fontId="60" fillId="0" borderId="31" xfId="0" applyFont="1" applyBorder="1"/>
    <xf numFmtId="0" fontId="59" fillId="5" borderId="29" xfId="3" applyFont="1" applyFill="1" applyBorder="1" applyAlignment="1">
      <alignment horizontal="center"/>
    </xf>
    <xf numFmtId="38" fontId="60" fillId="0" borderId="34" xfId="0" applyNumberFormat="1" applyFont="1" applyBorder="1"/>
    <xf numFmtId="0" fontId="60" fillId="0" borderId="0" xfId="3" applyFont="1" applyFill="1" applyAlignment="1">
      <alignment wrapText="1"/>
    </xf>
    <xf numFmtId="0" fontId="60" fillId="0" borderId="0" xfId="3" applyFont="1" applyFill="1"/>
    <xf numFmtId="43" fontId="63" fillId="0" borderId="0" xfId="1" applyFont="1" applyFill="1"/>
    <xf numFmtId="0" fontId="59" fillId="0" borderId="0" xfId="3" applyFont="1" applyFill="1"/>
    <xf numFmtId="0" fontId="59" fillId="0" borderId="0" xfId="3" applyFont="1" applyFill="1" applyBorder="1"/>
    <xf numFmtId="165" fontId="64" fillId="0" borderId="0" xfId="1" applyNumberFormat="1" applyFont="1" applyFill="1"/>
    <xf numFmtId="0" fontId="61" fillId="0" borderId="0" xfId="3" applyFont="1" applyFill="1"/>
    <xf numFmtId="0" fontId="62" fillId="0" borderId="0" xfId="3" applyFont="1" applyFill="1"/>
    <xf numFmtId="49" fontId="62" fillId="0" borderId="0" xfId="3" applyNumberFormat="1" applyFont="1" applyFill="1" applyAlignment="1">
      <alignment horizontal="left" wrapText="1"/>
    </xf>
    <xf numFmtId="49" fontId="60" fillId="0" borderId="0" xfId="3" applyNumberFormat="1" applyFont="1" applyFill="1" applyAlignment="1">
      <alignment horizontal="left" indent="1"/>
    </xf>
    <xf numFmtId="49" fontId="60" fillId="0" borderId="0" xfId="3" applyNumberFormat="1" applyFont="1" applyFill="1"/>
    <xf numFmtId="165" fontId="60" fillId="0" borderId="0" xfId="3" applyNumberFormat="1" applyFont="1" applyFill="1"/>
    <xf numFmtId="0" fontId="63" fillId="0" borderId="0" xfId="0" applyFont="1" applyFill="1"/>
    <xf numFmtId="0" fontId="60" fillId="0" borderId="0" xfId="0" applyFont="1" applyFill="1" applyAlignment="1">
      <alignment horizontal="center"/>
    </xf>
    <xf numFmtId="3" fontId="60" fillId="0" borderId="0" xfId="0" applyNumberFormat="1" applyFont="1" applyFill="1" applyAlignment="1"/>
    <xf numFmtId="0" fontId="59" fillId="0" borderId="0" xfId="0" applyFont="1" applyFill="1" applyAlignment="1">
      <alignment horizontal="center"/>
    </xf>
    <xf numFmtId="0" fontId="62" fillId="0" borderId="0" xfId="0" applyFont="1"/>
    <xf numFmtId="0" fontId="57" fillId="0" borderId="0" xfId="3" applyFont="1" applyFill="1" applyAlignment="1">
      <alignment horizontal="centerContinuous"/>
    </xf>
    <xf numFmtId="165" fontId="65" fillId="0" borderId="0" xfId="1" applyNumberFormat="1" applyFont="1" applyFill="1" applyAlignment="1">
      <alignment horizontal="center"/>
    </xf>
    <xf numFmtId="0" fontId="65" fillId="0" borderId="0" xfId="3" applyFont="1" applyFill="1" applyAlignment="1">
      <alignment horizontal="center"/>
    </xf>
    <xf numFmtId="0" fontId="66" fillId="0" borderId="0" xfId="3" applyFont="1" applyFill="1"/>
    <xf numFmtId="0" fontId="21" fillId="0" borderId="0" xfId="3" applyFont="1" applyFill="1" applyAlignment="1">
      <alignment horizontal="centerContinuous"/>
    </xf>
    <xf numFmtId="165" fontId="67" fillId="0" borderId="0" xfId="1" applyNumberFormat="1" applyFont="1" applyFill="1" applyAlignment="1">
      <alignment horizontal="center"/>
    </xf>
    <xf numFmtId="0" fontId="67" fillId="0" borderId="0" xfId="3" applyFont="1" applyFill="1" applyAlignment="1">
      <alignment horizontal="center"/>
    </xf>
    <xf numFmtId="0" fontId="54" fillId="0" borderId="0" xfId="3" applyFont="1" applyFill="1"/>
    <xf numFmtId="0" fontId="62" fillId="0" borderId="30" xfId="0" applyFont="1" applyBorder="1"/>
    <xf numFmtId="0" fontId="62" fillId="0" borderId="3" xfId="0" applyFont="1" applyBorder="1"/>
    <xf numFmtId="0" fontId="62" fillId="0" borderId="28" xfId="0" applyFont="1" applyBorder="1"/>
    <xf numFmtId="0" fontId="62" fillId="0" borderId="0" xfId="0" applyFont="1" applyBorder="1"/>
    <xf numFmtId="0" fontId="61" fillId="5" borderId="28" xfId="3" applyFont="1" applyFill="1" applyBorder="1"/>
    <xf numFmtId="0" fontId="61" fillId="5" borderId="3" xfId="3" applyFont="1" applyFill="1" applyBorder="1" applyAlignment="1">
      <alignment horizontal="center" wrapText="1"/>
    </xf>
    <xf numFmtId="0" fontId="62" fillId="0" borderId="32" xfId="0" applyFont="1" applyBorder="1"/>
    <xf numFmtId="0" fontId="62" fillId="0" borderId="33" xfId="0" applyFont="1" applyBorder="1"/>
    <xf numFmtId="49" fontId="62" fillId="0" borderId="0" xfId="3" applyNumberFormat="1" applyFont="1" applyFill="1"/>
    <xf numFmtId="0" fontId="62" fillId="0" borderId="0" xfId="0" applyFont="1" applyFill="1"/>
    <xf numFmtId="5" fontId="60" fillId="0" borderId="0" xfId="0" applyNumberFormat="1" applyFont="1" applyFill="1" applyBorder="1" applyAlignment="1">
      <alignment vertical="center"/>
    </xf>
    <xf numFmtId="37" fontId="60" fillId="0" borderId="0" xfId="0" applyNumberFormat="1" applyFont="1" applyFill="1" applyBorder="1" applyAlignment="1">
      <alignment vertical="center"/>
    </xf>
    <xf numFmtId="0" fontId="55" fillId="0" borderId="0" xfId="0" applyFont="1" applyFill="1" applyAlignment="1">
      <alignment vertical="center"/>
    </xf>
    <xf numFmtId="43" fontId="25" fillId="0" borderId="0" xfId="1" applyFont="1" applyFill="1" applyAlignment="1">
      <alignment vertical="center"/>
    </xf>
    <xf numFmtId="0" fontId="25" fillId="0" borderId="0" xfId="0" applyFont="1" applyFill="1" applyAlignment="1">
      <alignment vertical="center"/>
    </xf>
    <xf numFmtId="43" fontId="18" fillId="0" borderId="0" xfId="1" applyFont="1" applyFill="1" applyAlignment="1">
      <alignment vertical="center"/>
    </xf>
    <xf numFmtId="0" fontId="18" fillId="0" borderId="0" xfId="0" applyFont="1" applyFill="1" applyAlignment="1">
      <alignment vertical="center"/>
    </xf>
    <xf numFmtId="43" fontId="60" fillId="0" borderId="0" xfId="1" applyFont="1" applyFill="1" applyAlignment="1">
      <alignment vertical="center"/>
    </xf>
    <xf numFmtId="0" fontId="60" fillId="0" borderId="0" xfId="0" applyFont="1" applyFill="1" applyAlignment="1">
      <alignment vertical="center"/>
    </xf>
    <xf numFmtId="5" fontId="69" fillId="0" borderId="0" xfId="0" applyNumberFormat="1" applyFont="1" applyFill="1" applyBorder="1" applyAlignment="1">
      <alignment vertical="center"/>
    </xf>
    <xf numFmtId="164" fontId="60" fillId="0" borderId="0" xfId="0" applyNumberFormat="1" applyFont="1" applyFill="1" applyBorder="1" applyAlignment="1">
      <alignment vertical="center"/>
    </xf>
    <xf numFmtId="37" fontId="69" fillId="0" borderId="0" xfId="0" applyNumberFormat="1" applyFont="1" applyFill="1" applyBorder="1" applyAlignment="1">
      <alignment vertical="center"/>
    </xf>
    <xf numFmtId="164" fontId="69" fillId="0" borderId="0" xfId="0" applyNumberFormat="1" applyFont="1" applyFill="1" applyBorder="1" applyAlignment="1">
      <alignment vertical="center"/>
    </xf>
    <xf numFmtId="0" fontId="60" fillId="0" borderId="0" xfId="0" applyFont="1" applyFill="1" applyBorder="1" applyAlignment="1">
      <alignment vertical="center"/>
    </xf>
    <xf numFmtId="3" fontId="60" fillId="0" borderId="0" xfId="0" applyNumberFormat="1" applyFont="1" applyFill="1" applyBorder="1" applyAlignment="1">
      <alignment vertical="center"/>
    </xf>
    <xf numFmtId="3" fontId="60" fillId="0" borderId="0" xfId="0" applyNumberFormat="1" applyFont="1" applyFill="1" applyAlignment="1">
      <alignment vertical="center"/>
    </xf>
    <xf numFmtId="3" fontId="60" fillId="0" borderId="0" xfId="0" applyNumberFormat="1" applyFont="1" applyFill="1" applyAlignment="1">
      <alignment horizontal="left" vertical="center"/>
    </xf>
    <xf numFmtId="3" fontId="18" fillId="0" borderId="0" xfId="0" applyNumberFormat="1" applyFont="1" applyFill="1" applyAlignment="1">
      <alignment vertical="center"/>
    </xf>
    <xf numFmtId="3" fontId="18" fillId="0" borderId="0" xfId="0" applyNumberFormat="1" applyFont="1" applyFill="1" applyAlignment="1">
      <alignment horizontal="left" vertical="center"/>
    </xf>
    <xf numFmtId="0" fontId="68" fillId="4" borderId="14" xfId="0" applyFont="1" applyFill="1" applyBorder="1" applyAlignment="1">
      <alignment vertical="center"/>
    </xf>
    <xf numFmtId="0" fontId="60" fillId="0" borderId="0" xfId="0" applyFont="1" applyFill="1" applyAlignment="1">
      <alignment horizontal="left" vertical="center"/>
    </xf>
    <xf numFmtId="164" fontId="59" fillId="0" borderId="0" xfId="0" applyNumberFormat="1" applyFont="1" applyFill="1" applyAlignment="1">
      <alignment horizontal="left" vertical="center"/>
    </xf>
    <xf numFmtId="0" fontId="72" fillId="0" borderId="6" xfId="12" applyFont="1" applyFill="1" applyBorder="1"/>
    <xf numFmtId="0" fontId="72" fillId="0" borderId="2" xfId="12" applyFont="1" applyFill="1" applyBorder="1"/>
    <xf numFmtId="167" fontId="72" fillId="0" borderId="7" xfId="50934" applyNumberFormat="1" applyFont="1" applyFill="1" applyBorder="1"/>
    <xf numFmtId="164" fontId="70" fillId="0" borderId="5" xfId="12" applyNumberFormat="1" applyFont="1" applyFill="1" applyBorder="1" applyAlignment="1">
      <alignment horizontal="left" indent="3"/>
    </xf>
    <xf numFmtId="0" fontId="70" fillId="0" borderId="5" xfId="12" applyFont="1" applyFill="1" applyBorder="1"/>
    <xf numFmtId="167" fontId="70" fillId="0" borderId="3" xfId="50934" applyNumberFormat="1" applyFont="1" applyFill="1" applyBorder="1"/>
    <xf numFmtId="167" fontId="72" fillId="0" borderId="6" xfId="50934" applyNumberFormat="1" applyFont="1" applyFill="1" applyBorder="1"/>
    <xf numFmtId="0" fontId="72" fillId="0" borderId="7" xfId="12" applyFont="1" applyFill="1" applyBorder="1"/>
    <xf numFmtId="0" fontId="72" fillId="0" borderId="9" xfId="12" applyFont="1" applyFill="1" applyBorder="1"/>
    <xf numFmtId="164" fontId="70" fillId="0" borderId="13" xfId="12" applyNumberFormat="1" applyFont="1" applyFill="1" applyBorder="1"/>
    <xf numFmtId="164" fontId="70" fillId="0" borderId="5" xfId="12" applyNumberFormat="1" applyFont="1" applyFill="1" applyBorder="1"/>
    <xf numFmtId="0" fontId="72" fillId="0" borderId="0" xfId="12" applyFont="1" applyFill="1"/>
    <xf numFmtId="167" fontId="72" fillId="0" borderId="0" xfId="13" applyNumberFormat="1" applyFont="1" applyFill="1"/>
    <xf numFmtId="0" fontId="73" fillId="0" borderId="0" xfId="12" applyFont="1"/>
    <xf numFmtId="3" fontId="70" fillId="3" borderId="3" xfId="0" applyNumberFormat="1" applyFont="1" applyFill="1" applyBorder="1" applyAlignment="1">
      <alignment horizontal="center" wrapText="1"/>
    </xf>
    <xf numFmtId="3" fontId="74" fillId="0" borderId="0" xfId="0" applyNumberFormat="1" applyFont="1" applyFill="1"/>
    <xf numFmtId="41" fontId="72" fillId="0" borderId="0" xfId="4300" applyNumberFormat="1" applyFont="1"/>
    <xf numFmtId="41" fontId="72" fillId="0" borderId="0" xfId="1" applyNumberFormat="1" applyFont="1"/>
    <xf numFmtId="41" fontId="72" fillId="0" borderId="0" xfId="1" applyNumberFormat="1" applyFont="1" applyAlignment="1"/>
    <xf numFmtId="41" fontId="72" fillId="0" borderId="0" xfId="50939" applyNumberFormat="1" applyFont="1" applyAlignment="1"/>
    <xf numFmtId="41" fontId="70" fillId="0" borderId="13" xfId="1" applyNumberFormat="1" applyFont="1" applyBorder="1" applyAlignment="1"/>
    <xf numFmtId="41" fontId="70" fillId="0" borderId="0" xfId="50939" applyNumberFormat="1" applyFont="1" applyAlignment="1"/>
    <xf numFmtId="41" fontId="72" fillId="0" borderId="0" xfId="50940" applyNumberFormat="1" applyFont="1" applyAlignment="1"/>
    <xf numFmtId="41" fontId="70" fillId="0" borderId="0" xfId="50939" applyNumberFormat="1" applyFont="1" applyAlignment="1">
      <alignment horizontal="left"/>
    </xf>
    <xf numFmtId="43" fontId="72" fillId="0" borderId="0" xfId="1" applyFont="1" applyAlignment="1"/>
    <xf numFmtId="41" fontId="72" fillId="0" borderId="0" xfId="50939" applyNumberFormat="1" applyFont="1" applyAlignment="1">
      <alignment horizontal="left"/>
    </xf>
    <xf numFmtId="41" fontId="70" fillId="0" borderId="0" xfId="1" applyNumberFormat="1" applyFont="1"/>
    <xf numFmtId="41" fontId="70" fillId="0" borderId="0" xfId="50940" applyNumberFormat="1" applyFont="1" applyFill="1" applyBorder="1" applyAlignment="1"/>
    <xf numFmtId="41" fontId="70" fillId="0" borderId="0" xfId="50940" applyNumberFormat="1" applyFont="1" applyBorder="1" applyAlignment="1"/>
    <xf numFmtId="41" fontId="72" fillId="0" borderId="0" xfId="50940" applyNumberFormat="1" applyFont="1" applyFill="1" applyAlignment="1"/>
    <xf numFmtId="41" fontId="70" fillId="0" borderId="0" xfId="50940" applyNumberFormat="1" applyFont="1" applyAlignment="1"/>
    <xf numFmtId="41" fontId="70" fillId="0" borderId="13" xfId="50940" applyNumberFormat="1" applyFont="1" applyBorder="1" applyAlignment="1"/>
    <xf numFmtId="41" fontId="72" fillId="0" borderId="0" xfId="4300" applyNumberFormat="1" applyFont="1" applyAlignment="1">
      <alignment horizontal="left"/>
    </xf>
    <xf numFmtId="41" fontId="72" fillId="0" borderId="0" xfId="4300" applyNumberFormat="1" applyFont="1" applyAlignment="1"/>
    <xf numFmtId="41" fontId="72" fillId="0" borderId="0" xfId="4300" quotePrefix="1" applyNumberFormat="1" applyFont="1" applyAlignment="1">
      <alignment horizontal="center"/>
    </xf>
    <xf numFmtId="41" fontId="72" fillId="0" borderId="0" xfId="4300" applyNumberFormat="1" applyFont="1" applyFill="1" applyAlignment="1">
      <alignment horizontal="left"/>
    </xf>
    <xf numFmtId="165" fontId="72" fillId="0" borderId="0" xfId="1" applyNumberFormat="1" applyFont="1" applyAlignment="1"/>
    <xf numFmtId="0" fontId="72" fillId="0" borderId="0" xfId="50940" applyFont="1" applyAlignment="1"/>
    <xf numFmtId="169" fontId="72" fillId="0" borderId="0" xfId="50940" applyNumberFormat="1" applyFont="1" applyAlignment="1"/>
    <xf numFmtId="41" fontId="72" fillId="0" borderId="0" xfId="16" applyNumberFormat="1" applyFont="1"/>
    <xf numFmtId="41" fontId="72" fillId="0" borderId="0" xfId="16" quotePrefix="1" applyNumberFormat="1" applyFont="1" applyAlignment="1">
      <alignment horizontal="center"/>
    </xf>
    <xf numFmtId="0" fontId="72" fillId="0" borderId="0" xfId="50940" applyFont="1" applyAlignment="1">
      <alignment horizontal="left"/>
    </xf>
    <xf numFmtId="165" fontId="72" fillId="0" borderId="0" xfId="2234" applyNumberFormat="1" applyFont="1" applyAlignment="1"/>
    <xf numFmtId="0" fontId="72" fillId="0" borderId="0" xfId="4300" applyFont="1" applyBorder="1"/>
    <xf numFmtId="38" fontId="72" fillId="0" borderId="0" xfId="50940" applyNumberFormat="1" applyFont="1" applyAlignment="1"/>
    <xf numFmtId="41" fontId="72" fillId="0" borderId="0" xfId="16" applyNumberFormat="1" applyFont="1" applyAlignment="1"/>
    <xf numFmtId="0" fontId="70" fillId="0" borderId="0" xfId="50940" applyFont="1" applyAlignment="1"/>
    <xf numFmtId="0" fontId="72" fillId="0" borderId="0" xfId="4300" applyFont="1"/>
    <xf numFmtId="8" fontId="72" fillId="0" borderId="0" xfId="4300" applyNumberFormat="1" applyFont="1"/>
    <xf numFmtId="0" fontId="72" fillId="0" borderId="0" xfId="50940" applyFont="1" applyFill="1" applyAlignment="1"/>
    <xf numFmtId="165" fontId="72" fillId="0" borderId="0" xfId="1" applyNumberFormat="1" applyFont="1" applyFill="1" applyAlignment="1"/>
    <xf numFmtId="165" fontId="72" fillId="0" borderId="0" xfId="2234" applyNumberFormat="1" applyFont="1" applyFill="1" applyAlignment="1"/>
    <xf numFmtId="166" fontId="60" fillId="0" borderId="0" xfId="3" applyNumberFormat="1" applyFont="1" applyFill="1"/>
    <xf numFmtId="43" fontId="76" fillId="0" borderId="0" xfId="1" applyFont="1" applyFill="1" applyAlignment="1">
      <alignment horizontal="center" vertical="center"/>
    </xf>
    <xf numFmtId="43" fontId="72" fillId="0" borderId="0" xfId="1" applyFont="1" applyFill="1" applyAlignment="1">
      <alignment vertical="center"/>
    </xf>
    <xf numFmtId="0" fontId="70" fillId="3" borderId="12" xfId="0" applyFont="1" applyFill="1" applyBorder="1" applyAlignment="1">
      <alignment vertical="center"/>
    </xf>
    <xf numFmtId="0" fontId="70" fillId="3" borderId="35" xfId="0" applyFont="1" applyFill="1" applyBorder="1" applyAlignment="1">
      <alignment horizontal="center" vertical="center"/>
    </xf>
    <xf numFmtId="3" fontId="70" fillId="3" borderId="3" xfId="0" applyNumberFormat="1" applyFont="1" applyFill="1" applyBorder="1" applyAlignment="1">
      <alignment horizontal="center" vertical="center" wrapText="1"/>
    </xf>
    <xf numFmtId="3" fontId="70" fillId="3" borderId="3" xfId="0" applyNumberFormat="1" applyFont="1" applyFill="1" applyBorder="1" applyAlignment="1">
      <alignment horizontal="center" vertical="center"/>
    </xf>
    <xf numFmtId="5" fontId="73" fillId="0" borderId="0" xfId="10" applyNumberFormat="1" applyFont="1" applyFill="1" applyBorder="1" applyAlignment="1">
      <alignment horizontal="left" vertical="center"/>
    </xf>
    <xf numFmtId="5" fontId="73" fillId="0" borderId="0" xfId="10" applyNumberFormat="1" applyFont="1" applyFill="1" applyBorder="1" applyAlignment="1">
      <alignment vertical="center"/>
    </xf>
    <xf numFmtId="42" fontId="72" fillId="0" borderId="0" xfId="1" applyNumberFormat="1" applyFont="1" applyFill="1" applyBorder="1" applyAlignment="1">
      <alignment horizontal="left" vertical="center"/>
    </xf>
    <xf numFmtId="42" fontId="72" fillId="0" borderId="0" xfId="1" applyNumberFormat="1" applyFont="1" applyFill="1" applyBorder="1" applyAlignment="1">
      <alignment horizontal="center" vertical="center"/>
    </xf>
    <xf numFmtId="42" fontId="72" fillId="0" borderId="0" xfId="1" applyNumberFormat="1" applyFont="1" applyBorder="1" applyAlignment="1">
      <alignment horizontal="center" vertical="center"/>
    </xf>
    <xf numFmtId="165" fontId="72" fillId="0" borderId="0" xfId="1" applyNumberFormat="1" applyFont="1" applyFill="1" applyBorder="1" applyAlignment="1">
      <alignment vertical="center"/>
    </xf>
    <xf numFmtId="164" fontId="70" fillId="0" borderId="5" xfId="10" applyNumberFormat="1" applyFont="1" applyFill="1" applyBorder="1" applyAlignment="1">
      <alignment horizontal="left" vertical="center"/>
    </xf>
    <xf numFmtId="0" fontId="72" fillId="0" borderId="10" xfId="10" applyFont="1" applyBorder="1" applyAlignment="1">
      <alignment horizontal="center" vertical="center"/>
    </xf>
    <xf numFmtId="42" fontId="70" fillId="0" borderId="3" xfId="1" applyNumberFormat="1" applyFont="1" applyFill="1" applyBorder="1" applyAlignment="1">
      <alignment horizontal="left" vertical="center"/>
    </xf>
    <xf numFmtId="42" fontId="70" fillId="0" borderId="3" xfId="1" applyNumberFormat="1" applyFont="1" applyFill="1" applyBorder="1" applyAlignment="1">
      <alignment horizontal="center" vertical="center"/>
    </xf>
    <xf numFmtId="37" fontId="73" fillId="0" borderId="0" xfId="10" applyNumberFormat="1" applyFont="1" applyFill="1" applyBorder="1" applyAlignment="1">
      <alignment horizontal="left" vertical="center"/>
    </xf>
    <xf numFmtId="0" fontId="73" fillId="0" borderId="0" xfId="10" applyFont="1" applyFill="1" applyBorder="1" applyAlignment="1">
      <alignment vertical="center"/>
    </xf>
    <xf numFmtId="37" fontId="70" fillId="0" borderId="5" xfId="10" applyNumberFormat="1" applyFont="1" applyFill="1" applyBorder="1" applyAlignment="1">
      <alignment horizontal="left" vertical="center"/>
    </xf>
    <xf numFmtId="37" fontId="73" fillId="0" borderId="0" xfId="10" applyNumberFormat="1" applyFont="1" applyFill="1" applyBorder="1" applyAlignment="1">
      <alignment vertical="center"/>
    </xf>
    <xf numFmtId="0" fontId="73" fillId="0" borderId="0" xfId="10" applyFont="1" applyFill="1" applyBorder="1" applyAlignment="1">
      <alignment horizontal="left" vertical="center"/>
    </xf>
    <xf numFmtId="164" fontId="70" fillId="0" borderId="0" xfId="10" applyNumberFormat="1" applyFont="1" applyFill="1" applyBorder="1" applyAlignment="1">
      <alignment horizontal="left" vertical="center"/>
    </xf>
    <xf numFmtId="0" fontId="72" fillId="0" borderId="0" xfId="10" applyFont="1" applyBorder="1" applyAlignment="1">
      <alignment horizontal="center" vertical="center"/>
    </xf>
    <xf numFmtId="42" fontId="70" fillId="0" borderId="0" xfId="1" applyNumberFormat="1" applyFont="1" applyFill="1" applyBorder="1" applyAlignment="1">
      <alignment horizontal="left" vertical="center"/>
    </xf>
    <xf numFmtId="42" fontId="70" fillId="0" borderId="0" xfId="1" applyNumberFormat="1" applyFont="1" applyFill="1" applyBorder="1" applyAlignment="1">
      <alignment horizontal="center" vertical="center"/>
    </xf>
    <xf numFmtId="164" fontId="70" fillId="0" borderId="36" xfId="10" applyNumberFormat="1" applyFont="1" applyFill="1" applyBorder="1" applyAlignment="1">
      <alignment horizontal="left" vertical="center"/>
    </xf>
    <xf numFmtId="164" fontId="72" fillId="0" borderId="37" xfId="10" applyNumberFormat="1" applyFont="1" applyFill="1" applyBorder="1" applyAlignment="1">
      <alignment vertical="center"/>
    </xf>
    <xf numFmtId="42" fontId="70" fillId="0" borderId="39" xfId="1" applyNumberFormat="1" applyFont="1" applyFill="1" applyBorder="1" applyAlignment="1">
      <alignment horizontal="left" vertical="center"/>
    </xf>
    <xf numFmtId="42" fontId="70" fillId="0" borderId="39" xfId="1" applyNumberFormat="1" applyFont="1" applyFill="1" applyBorder="1" applyAlignment="1">
      <alignment horizontal="center" vertical="center"/>
    </xf>
    <xf numFmtId="0" fontId="75" fillId="0" borderId="0" xfId="10" applyFont="1" applyFill="1" applyBorder="1" applyAlignment="1">
      <alignment horizontal="left" vertical="center"/>
    </xf>
    <xf numFmtId="0" fontId="77" fillId="0" borderId="0" xfId="10" applyFont="1" applyFill="1" applyBorder="1" applyAlignment="1">
      <alignment horizontal="left" vertical="center"/>
    </xf>
    <xf numFmtId="164" fontId="73" fillId="0" borderId="0" xfId="10" applyNumberFormat="1" applyFont="1" applyFill="1" applyBorder="1" applyAlignment="1">
      <alignment horizontal="left" vertical="center"/>
    </xf>
    <xf numFmtId="164" fontId="73" fillId="0" borderId="0" xfId="10" applyNumberFormat="1" applyFont="1" applyFill="1" applyBorder="1" applyAlignment="1">
      <alignment horizontal="center" vertical="center"/>
    </xf>
    <xf numFmtId="164" fontId="72" fillId="0" borderId="13" xfId="10" applyNumberFormat="1" applyFont="1" applyFill="1" applyBorder="1" applyAlignment="1">
      <alignment vertical="center"/>
    </xf>
    <xf numFmtId="0" fontId="25" fillId="0" borderId="0" xfId="0" applyFont="1" applyFill="1" applyBorder="1" applyAlignment="1">
      <alignment vertical="center"/>
    </xf>
    <xf numFmtId="3" fontId="25" fillId="0" borderId="0" xfId="0" applyNumberFormat="1" applyFont="1" applyFill="1" applyBorder="1" applyAlignment="1">
      <alignment vertical="center"/>
    </xf>
    <xf numFmtId="3" fontId="25" fillId="0" borderId="0" xfId="0" applyNumberFormat="1" applyFont="1" applyFill="1" applyBorder="1" applyAlignment="1">
      <alignment horizontal="left" vertical="center"/>
    </xf>
    <xf numFmtId="43" fontId="25" fillId="0" borderId="0" xfId="1" applyFont="1" applyFill="1" applyBorder="1" applyAlignment="1">
      <alignment vertical="center"/>
    </xf>
    <xf numFmtId="3" fontId="25" fillId="0" borderId="0" xfId="0" applyNumberFormat="1" applyFont="1" applyFill="1" applyAlignment="1">
      <alignment vertical="center"/>
    </xf>
    <xf numFmtId="3" fontId="25" fillId="0" borderId="0" xfId="0" applyNumberFormat="1" applyFont="1" applyFill="1" applyAlignment="1">
      <alignment horizontal="left" vertical="center"/>
    </xf>
    <xf numFmtId="0" fontId="70" fillId="0" borderId="0" xfId="0" applyFont="1" applyFill="1" applyAlignment="1">
      <alignment vertical="center"/>
    </xf>
    <xf numFmtId="0" fontId="72" fillId="0" borderId="0" xfId="0" applyFont="1" applyFill="1" applyAlignment="1">
      <alignment vertical="center"/>
    </xf>
    <xf numFmtId="3" fontId="72" fillId="0" borderId="0" xfId="0" applyNumberFormat="1" applyFont="1" applyFill="1" applyAlignment="1">
      <alignment vertical="center"/>
    </xf>
    <xf numFmtId="3" fontId="72" fillId="0" borderId="0" xfId="0" applyNumberFormat="1" applyFont="1" applyFill="1" applyAlignment="1">
      <alignment horizontal="left" vertical="center"/>
    </xf>
    <xf numFmtId="0" fontId="72" fillId="0" borderId="0" xfId="0" applyFont="1" applyFill="1" applyAlignment="1">
      <alignment vertical="top" wrapText="1"/>
    </xf>
    <xf numFmtId="2" fontId="55" fillId="0" borderId="0" xfId="0" applyNumberFormat="1" applyFont="1" applyFill="1"/>
    <xf numFmtId="2" fontId="25" fillId="0" borderId="0" xfId="0" applyNumberFormat="1" applyFont="1" applyFill="1"/>
    <xf numFmtId="2" fontId="60" fillId="0" borderId="0" xfId="0" applyNumberFormat="1" applyFont="1" applyFill="1"/>
    <xf numFmtId="44" fontId="60" fillId="0" borderId="0" xfId="0" applyNumberFormat="1" applyFont="1" applyFill="1"/>
    <xf numFmtId="0" fontId="75" fillId="0" borderId="0" xfId="0" applyFont="1" applyFill="1" applyBorder="1" applyAlignment="1">
      <alignment horizontal="centerContinuous"/>
    </xf>
    <xf numFmtId="0" fontId="70" fillId="0" borderId="0" xfId="0" applyFont="1" applyFill="1" applyBorder="1" applyAlignment="1">
      <alignment horizontal="centerContinuous"/>
    </xf>
    <xf numFmtId="0" fontId="72" fillId="0" borderId="0" xfId="0" applyFont="1" applyFill="1"/>
    <xf numFmtId="0" fontId="70" fillId="0" borderId="0" xfId="0" applyFont="1" applyFill="1" applyAlignment="1">
      <alignment horizontal="center"/>
    </xf>
    <xf numFmtId="3" fontId="72" fillId="0" borderId="0" xfId="0" applyNumberFormat="1" applyFont="1" applyFill="1" applyAlignment="1"/>
    <xf numFmtId="3" fontId="72" fillId="0" borderId="0" xfId="0" applyNumberFormat="1" applyFont="1" applyFill="1"/>
    <xf numFmtId="0" fontId="70" fillId="3" borderId="9" xfId="0" applyFont="1" applyFill="1" applyBorder="1"/>
    <xf numFmtId="3" fontId="70" fillId="3" borderId="9" xfId="0" applyNumberFormat="1" applyFont="1" applyFill="1" applyBorder="1" applyAlignment="1">
      <alignment horizontal="center"/>
    </xf>
    <xf numFmtId="3" fontId="70" fillId="3" borderId="7" xfId="0" applyNumberFormat="1" applyFont="1" applyFill="1" applyBorder="1"/>
    <xf numFmtId="3" fontId="70" fillId="5" borderId="7" xfId="0" applyNumberFormat="1" applyFont="1" applyFill="1" applyBorder="1" applyAlignment="1">
      <alignment horizontal="center"/>
    </xf>
    <xf numFmtId="3" fontId="70" fillId="3" borderId="7" xfId="0" applyNumberFormat="1" applyFont="1" applyFill="1" applyBorder="1" applyAlignment="1">
      <alignment horizontal="center"/>
    </xf>
    <xf numFmtId="3" fontId="70" fillId="0" borderId="7" xfId="0" applyNumberFormat="1" applyFont="1" applyFill="1" applyBorder="1" applyAlignment="1">
      <alignment horizontal="center"/>
    </xf>
    <xf numFmtId="0" fontId="70" fillId="3" borderId="12" xfId="11" applyFont="1" applyFill="1" applyBorder="1" applyAlignment="1">
      <alignment horizontal="center"/>
    </xf>
    <xf numFmtId="3" fontId="70" fillId="3" borderId="12" xfId="11" applyNumberFormat="1" applyFont="1" applyFill="1" applyBorder="1" applyAlignment="1">
      <alignment horizontal="center"/>
    </xf>
    <xf numFmtId="3" fontId="70" fillId="3" borderId="24" xfId="11" applyNumberFormat="1" applyFont="1" applyFill="1" applyBorder="1" applyAlignment="1">
      <alignment horizontal="center"/>
    </xf>
    <xf numFmtId="3" fontId="70" fillId="5" borderId="24" xfId="11" applyNumberFormat="1" applyFont="1" applyFill="1" applyBorder="1" applyAlignment="1">
      <alignment horizontal="center"/>
    </xf>
    <xf numFmtId="3" fontId="70" fillId="3" borderId="24" xfId="0" applyNumberFormat="1" applyFont="1" applyFill="1" applyBorder="1" applyAlignment="1">
      <alignment horizontal="center"/>
    </xf>
    <xf numFmtId="3" fontId="70" fillId="0" borderId="24" xfId="0" applyNumberFormat="1" applyFont="1" applyFill="1" applyBorder="1" applyAlignment="1">
      <alignment horizontal="center"/>
    </xf>
    <xf numFmtId="0" fontId="70" fillId="0" borderId="0" xfId="11" applyFont="1" applyFill="1" applyBorder="1" applyAlignment="1">
      <alignment horizontal="center"/>
    </xf>
    <xf numFmtId="3" fontId="70" fillId="0" borderId="0" xfId="11" applyNumberFormat="1" applyFont="1" applyFill="1" applyBorder="1" applyAlignment="1">
      <alignment horizontal="center"/>
    </xf>
    <xf numFmtId="3" fontId="70" fillId="0" borderId="0" xfId="0" applyNumberFormat="1" applyFont="1" applyFill="1" applyBorder="1" applyAlignment="1">
      <alignment horizontal="center"/>
    </xf>
    <xf numFmtId="0" fontId="73" fillId="0" borderId="0" xfId="10" applyFont="1" applyFill="1" applyBorder="1" applyAlignment="1">
      <alignment horizontal="left"/>
    </xf>
    <xf numFmtId="3" fontId="73" fillId="0" borderId="0" xfId="10" quotePrefix="1" applyNumberFormat="1" applyFont="1" applyFill="1" applyBorder="1" applyAlignment="1">
      <alignment horizontal="center"/>
    </xf>
    <xf numFmtId="42" fontId="72" fillId="0" borderId="0" xfId="0" applyNumberFormat="1" applyFont="1" applyFill="1" applyBorder="1" applyAlignment="1"/>
    <xf numFmtId="43" fontId="72" fillId="0" borderId="0" xfId="1" applyFont="1" applyFill="1"/>
    <xf numFmtId="1" fontId="73" fillId="0" borderId="0" xfId="10" quotePrefix="1" applyNumberFormat="1" applyFont="1" applyFill="1" applyBorder="1" applyAlignment="1">
      <alignment horizontal="center"/>
    </xf>
    <xf numFmtId="164" fontId="70" fillId="0" borderId="5" xfId="10" applyNumberFormat="1" applyFont="1" applyFill="1" applyBorder="1" applyAlignment="1">
      <alignment horizontal="left" indent="3"/>
    </xf>
    <xf numFmtId="164" fontId="75" fillId="0" borderId="10" xfId="10" quotePrefix="1" applyNumberFormat="1" applyFont="1" applyFill="1" applyBorder="1" applyAlignment="1">
      <alignment horizontal="center"/>
    </xf>
    <xf numFmtId="42" fontId="70" fillId="0" borderId="3" xfId="0" applyNumberFormat="1" applyFont="1" applyFill="1" applyBorder="1" applyAlignment="1"/>
    <xf numFmtId="164" fontId="75" fillId="0" borderId="0" xfId="10" applyNumberFormat="1" applyFont="1" applyFill="1" applyBorder="1" applyAlignment="1">
      <alignment horizontal="left" indent="3"/>
    </xf>
    <xf numFmtId="164" fontId="75" fillId="0" borderId="0" xfId="10" quotePrefix="1" applyNumberFormat="1" applyFont="1" applyFill="1" applyBorder="1" applyAlignment="1">
      <alignment horizontal="center"/>
    </xf>
    <xf numFmtId="42" fontId="70" fillId="0" borderId="0" xfId="0" applyNumberFormat="1" applyFont="1" applyFill="1" applyBorder="1" applyAlignment="1"/>
    <xf numFmtId="0" fontId="73" fillId="0" borderId="0" xfId="0" applyFont="1" applyFill="1" applyBorder="1" applyAlignment="1">
      <alignment horizontal="left"/>
    </xf>
    <xf numFmtId="3" fontId="73" fillId="0" borderId="0" xfId="0" quotePrefix="1" applyNumberFormat="1" applyFont="1" applyFill="1" applyBorder="1" applyAlignment="1">
      <alignment horizontal="center"/>
    </xf>
    <xf numFmtId="164" fontId="75" fillId="0" borderId="10" xfId="10" applyNumberFormat="1" applyFont="1" applyFill="1" applyBorder="1" applyAlignment="1">
      <alignment horizontal="center"/>
    </xf>
    <xf numFmtId="164" fontId="75" fillId="0" borderId="0" xfId="10" applyNumberFormat="1" applyFont="1" applyFill="1" applyBorder="1" applyAlignment="1">
      <alignment horizontal="center"/>
    </xf>
    <xf numFmtId="0" fontId="73" fillId="0" borderId="0" xfId="10" applyFont="1" applyBorder="1"/>
    <xf numFmtId="0" fontId="73" fillId="0" borderId="0" xfId="10" quotePrefix="1" applyFont="1" applyBorder="1" applyAlignment="1">
      <alignment horizontal="center"/>
    </xf>
    <xf numFmtId="0" fontId="73" fillId="0" borderId="0" xfId="10" applyFont="1" applyBorder="1" applyAlignment="1">
      <alignment horizontal="center"/>
    </xf>
    <xf numFmtId="164" fontId="73" fillId="0" borderId="0" xfId="10" applyNumberFormat="1" applyFont="1" applyFill="1" applyBorder="1" applyAlignment="1">
      <alignment horizontal="left"/>
    </xf>
    <xf numFmtId="164" fontId="73" fillId="0" borderId="0" xfId="10" quotePrefix="1" applyNumberFormat="1" applyFont="1" applyFill="1" applyBorder="1" applyAlignment="1">
      <alignment horizontal="center"/>
    </xf>
    <xf numFmtId="0" fontId="73" fillId="0" borderId="0" xfId="10" applyFont="1" applyFill="1" applyBorder="1"/>
    <xf numFmtId="0" fontId="73" fillId="0" borderId="0" xfId="10" quotePrefix="1" applyFont="1" applyFill="1" applyBorder="1" applyAlignment="1">
      <alignment horizontal="center"/>
    </xf>
    <xf numFmtId="0" fontId="73" fillId="0" borderId="0" xfId="10" applyFont="1" applyBorder="1" applyAlignment="1">
      <alignment horizontal="center" wrapText="1"/>
    </xf>
    <xf numFmtId="42" fontId="70" fillId="0" borderId="10" xfId="0" applyNumberFormat="1" applyFont="1" applyFill="1" applyBorder="1" applyAlignment="1"/>
    <xf numFmtId="0" fontId="73" fillId="0" borderId="0" xfId="10" applyFont="1" applyBorder="1" applyAlignment="1">
      <alignment horizontal="left"/>
    </xf>
    <xf numFmtId="164" fontId="70" fillId="0" borderId="10" xfId="10" applyNumberFormat="1" applyFont="1" applyFill="1" applyBorder="1" applyAlignment="1">
      <alignment horizontal="center"/>
    </xf>
    <xf numFmtId="164" fontId="70" fillId="0" borderId="0" xfId="10" applyNumberFormat="1" applyFont="1" applyFill="1" applyBorder="1" applyAlignment="1">
      <alignment horizontal="left" indent="3"/>
    </xf>
    <xf numFmtId="164" fontId="70" fillId="0" borderId="0" xfId="10" applyNumberFormat="1" applyFont="1" applyFill="1" applyBorder="1" applyAlignment="1">
      <alignment horizontal="center"/>
    </xf>
    <xf numFmtId="164" fontId="70" fillId="0" borderId="36" xfId="10" applyNumberFormat="1" applyFont="1" applyFill="1" applyBorder="1"/>
    <xf numFmtId="164" fontId="70" fillId="0" borderId="37" xfId="10" applyNumberFormat="1" applyFont="1" applyFill="1" applyBorder="1" applyAlignment="1">
      <alignment horizontal="center"/>
    </xf>
    <xf numFmtId="42" fontId="70" fillId="0" borderId="37" xfId="0" applyNumberFormat="1" applyFont="1" applyFill="1" applyBorder="1" applyAlignment="1"/>
    <xf numFmtId="42" fontId="70" fillId="0" borderId="39" xfId="0" applyNumberFormat="1" applyFont="1" applyFill="1" applyBorder="1" applyAlignment="1"/>
    <xf numFmtId="0" fontId="75" fillId="0" borderId="0" xfId="0" applyFont="1" applyFill="1" applyAlignment="1">
      <alignment horizontal="centerContinuous"/>
    </xf>
    <xf numFmtId="0" fontId="70" fillId="0" borderId="0" xfId="0" applyFont="1" applyFill="1" applyAlignment="1">
      <alignment horizontal="centerContinuous"/>
    </xf>
    <xf numFmtId="0" fontId="72" fillId="5" borderId="11" xfId="0" applyFont="1" applyFill="1" applyBorder="1" applyAlignment="1">
      <alignment horizontal="center"/>
    </xf>
    <xf numFmtId="0" fontId="72" fillId="5" borderId="7" xfId="0" applyFont="1" applyFill="1" applyBorder="1" applyAlignment="1"/>
    <xf numFmtId="0" fontId="72" fillId="5" borderId="7" xfId="0" applyFont="1" applyFill="1" applyBorder="1" applyAlignment="1">
      <alignment horizontal="center"/>
    </xf>
    <xf numFmtId="0" fontId="72" fillId="5" borderId="8" xfId="0" applyFont="1" applyFill="1" applyBorder="1" applyAlignment="1">
      <alignment horizontal="center"/>
    </xf>
    <xf numFmtId="0" fontId="75" fillId="3" borderId="12" xfId="0" applyFont="1" applyFill="1" applyBorder="1" applyAlignment="1">
      <alignment horizontal="center" vertical="center"/>
    </xf>
    <xf numFmtId="0" fontId="75" fillId="3" borderId="4" xfId="0" applyFont="1" applyFill="1" applyBorder="1" applyAlignment="1">
      <alignment horizontal="center" vertical="center"/>
    </xf>
    <xf numFmtId="3" fontId="70" fillId="3" borderId="24" xfId="0" applyNumberFormat="1" applyFont="1" applyFill="1" applyBorder="1" applyAlignment="1">
      <alignment horizontal="center" vertical="center"/>
    </xf>
    <xf numFmtId="3" fontId="75" fillId="3" borderId="4" xfId="0" applyNumberFormat="1" applyFont="1" applyFill="1" applyBorder="1" applyAlignment="1">
      <alignment horizontal="center" vertical="center" wrapText="1"/>
    </xf>
    <xf numFmtId="3" fontId="70" fillId="3" borderId="4" xfId="0" applyNumberFormat="1" applyFont="1" applyFill="1" applyBorder="1" applyAlignment="1">
      <alignment horizontal="center" vertical="center" wrapText="1"/>
    </xf>
    <xf numFmtId="3" fontId="70" fillId="3" borderId="13" xfId="0" applyNumberFormat="1" applyFont="1" applyFill="1" applyBorder="1" applyAlignment="1">
      <alignment horizontal="center" vertical="center" wrapText="1"/>
    </xf>
    <xf numFmtId="3" fontId="70" fillId="3" borderId="24" xfId="0" applyNumberFormat="1" applyFont="1" applyFill="1" applyBorder="1" applyAlignment="1">
      <alignment horizontal="center" vertical="center" wrapText="1"/>
    </xf>
    <xf numFmtId="3" fontId="70" fillId="3" borderId="35" xfId="0" applyNumberFormat="1" applyFont="1" applyFill="1" applyBorder="1" applyAlignment="1">
      <alignment horizontal="center" vertical="center" wrapText="1"/>
    </xf>
    <xf numFmtId="0" fontId="75" fillId="0" borderId="0" xfId="0" applyFont="1" applyFill="1" applyBorder="1" applyAlignment="1">
      <alignment horizontal="center" vertical="center"/>
    </xf>
    <xf numFmtId="3" fontId="70" fillId="0" borderId="0" xfId="0" applyNumberFormat="1" applyFont="1" applyFill="1" applyBorder="1" applyAlignment="1">
      <alignment horizontal="center" vertical="center"/>
    </xf>
    <xf numFmtId="3" fontId="75" fillId="0" borderId="0" xfId="0" applyNumberFormat="1" applyFont="1" applyFill="1" applyBorder="1" applyAlignment="1">
      <alignment horizontal="center" vertical="center" wrapText="1"/>
    </xf>
    <xf numFmtId="3" fontId="70" fillId="0" borderId="0" xfId="0" applyNumberFormat="1" applyFont="1" applyFill="1" applyBorder="1" applyAlignment="1">
      <alignment horizontal="center" vertical="center" wrapText="1"/>
    </xf>
    <xf numFmtId="42" fontId="72" fillId="0" borderId="0" xfId="0" applyNumberFormat="1" applyFont="1" applyFill="1" applyBorder="1" applyAlignment="1">
      <alignment horizontal="right" vertical="center"/>
    </xf>
    <xf numFmtId="42" fontId="70" fillId="0" borderId="3" xfId="0" applyNumberFormat="1" applyFont="1" applyFill="1" applyBorder="1" applyAlignment="1">
      <alignment horizontal="right" vertical="center"/>
    </xf>
    <xf numFmtId="5" fontId="70" fillId="0" borderId="0" xfId="0" applyNumberFormat="1" applyFont="1" applyFill="1" applyBorder="1" applyAlignment="1">
      <alignment horizontal="left" vertical="center"/>
    </xf>
    <xf numFmtId="37" fontId="70" fillId="0" borderId="0" xfId="0" applyNumberFormat="1" applyFont="1" applyFill="1" applyBorder="1" applyAlignment="1">
      <alignment horizontal="left" vertical="center"/>
    </xf>
    <xf numFmtId="164" fontId="75" fillId="0" borderId="38" xfId="10" applyNumberFormat="1" applyFont="1" applyFill="1" applyBorder="1" applyAlignment="1">
      <alignment horizontal="left" vertical="center"/>
    </xf>
    <xf numFmtId="42" fontId="70" fillId="0" borderId="38" xfId="0" applyNumberFormat="1" applyFont="1" applyFill="1" applyBorder="1" applyAlignment="1">
      <alignment horizontal="left" vertical="center"/>
    </xf>
    <xf numFmtId="42" fontId="70" fillId="0" borderId="37" xfId="0" applyNumberFormat="1" applyFont="1" applyFill="1" applyBorder="1" applyAlignment="1">
      <alignment horizontal="left" vertical="center"/>
    </xf>
    <xf numFmtId="0" fontId="72" fillId="0" borderId="0" xfId="0" applyFont="1" applyFill="1" applyBorder="1" applyAlignment="1">
      <alignment horizontal="center"/>
    </xf>
    <xf numFmtId="0" fontId="72" fillId="5" borderId="9" xfId="0" applyFont="1" applyFill="1" applyBorder="1" applyAlignment="1">
      <alignment horizontal="center"/>
    </xf>
    <xf numFmtId="0" fontId="75" fillId="0" borderId="0" xfId="3" applyFont="1" applyFill="1" applyAlignment="1">
      <alignment horizontal="centerContinuous"/>
    </xf>
    <xf numFmtId="0" fontId="70" fillId="0" borderId="0" xfId="3" applyFont="1" applyFill="1" applyAlignment="1">
      <alignment horizontal="centerContinuous"/>
    </xf>
    <xf numFmtId="0" fontId="78" fillId="0" borderId="0" xfId="3" applyFont="1" applyFill="1" applyAlignment="1">
      <alignment horizontal="center"/>
    </xf>
    <xf numFmtId="49" fontId="78" fillId="0" borderId="0" xfId="3" applyNumberFormat="1" applyFont="1" applyFill="1" applyAlignment="1">
      <alignment horizontal="left" indent="1"/>
    </xf>
    <xf numFmtId="0" fontId="70" fillId="3" borderId="0" xfId="3" applyFont="1" applyFill="1" applyBorder="1" applyAlignment="1">
      <alignment horizontal="center" wrapText="1"/>
    </xf>
    <xf numFmtId="0" fontId="25" fillId="0" borderId="0" xfId="3" applyFont="1" applyFill="1" applyAlignment="1">
      <alignment wrapText="1"/>
    </xf>
    <xf numFmtId="0" fontId="72" fillId="0" borderId="0" xfId="3" applyFont="1" applyFill="1" applyBorder="1"/>
    <xf numFmtId="49" fontId="72" fillId="0" borderId="0" xfId="3" applyNumberFormat="1" applyFont="1" applyFill="1" applyBorder="1" applyAlignment="1">
      <alignment horizontal="left" indent="1"/>
    </xf>
    <xf numFmtId="0" fontId="72" fillId="0" borderId="0" xfId="3" applyFont="1" applyFill="1"/>
    <xf numFmtId="0" fontId="73" fillId="0" borderId="0" xfId="1" quotePrefix="1" applyNumberFormat="1" applyFont="1" applyFill="1" applyBorder="1" applyAlignment="1">
      <alignment vertical="top"/>
    </xf>
    <xf numFmtId="165" fontId="73" fillId="0" borderId="0" xfId="1" applyNumberFormat="1" applyFont="1" applyFill="1" applyBorder="1" applyAlignment="1">
      <alignment vertical="top" wrapText="1"/>
    </xf>
    <xf numFmtId="166" fontId="72" fillId="0" borderId="0" xfId="2" applyNumberFormat="1" applyFont="1" applyFill="1" applyBorder="1"/>
    <xf numFmtId="49" fontId="72" fillId="0" borderId="0" xfId="2" applyNumberFormat="1" applyFont="1" applyFill="1" applyBorder="1" applyAlignment="1">
      <alignment horizontal="center"/>
    </xf>
    <xf numFmtId="43" fontId="79" fillId="0" borderId="0" xfId="1" applyFont="1" applyFill="1"/>
    <xf numFmtId="49" fontId="72" fillId="0" borderId="0" xfId="1" applyNumberFormat="1" applyFont="1" applyFill="1" applyBorder="1" applyAlignment="1">
      <alignment horizontal="center"/>
    </xf>
    <xf numFmtId="0" fontId="70" fillId="0" borderId="3" xfId="3" applyFont="1" applyFill="1" applyBorder="1" applyAlignment="1"/>
    <xf numFmtId="0" fontId="75" fillId="0" borderId="3" xfId="3" applyFont="1" applyFill="1" applyBorder="1"/>
    <xf numFmtId="166" fontId="70" fillId="0" borderId="3" xfId="2" applyNumberFormat="1" applyFont="1" applyFill="1" applyBorder="1"/>
    <xf numFmtId="165" fontId="80" fillId="0" borderId="0" xfId="1" applyNumberFormat="1" applyFont="1" applyFill="1" applyBorder="1"/>
    <xf numFmtId="165" fontId="78" fillId="0" borderId="0" xfId="1" applyNumberFormat="1" applyFont="1" applyFill="1" applyBorder="1" applyAlignment="1">
      <alignment horizontal="center"/>
    </xf>
    <xf numFmtId="165" fontId="81" fillId="0" borderId="0" xfId="1" applyNumberFormat="1" applyFont="1" applyFill="1" applyBorder="1"/>
    <xf numFmtId="49" fontId="80" fillId="0" borderId="0" xfId="1" applyNumberFormat="1" applyFont="1" applyFill="1" applyBorder="1" applyAlignment="1">
      <alignment horizontal="center"/>
    </xf>
    <xf numFmtId="43" fontId="80" fillId="0" borderId="0" xfId="1" applyFont="1" applyFill="1" applyBorder="1" applyAlignment="1">
      <alignment horizontal="center"/>
    </xf>
    <xf numFmtId="0" fontId="70" fillId="0" borderId="39" xfId="3" applyFont="1" applyFill="1" applyBorder="1"/>
    <xf numFmtId="0" fontId="75" fillId="0" borderId="39" xfId="3" applyFont="1" applyFill="1" applyBorder="1"/>
    <xf numFmtId="166" fontId="70" fillId="0" borderId="39" xfId="2" applyNumberFormat="1" applyFont="1" applyFill="1" applyBorder="1"/>
    <xf numFmtId="0" fontId="77" fillId="0" borderId="0" xfId="3" applyFont="1" applyFill="1" applyBorder="1"/>
    <xf numFmtId="0" fontId="75" fillId="0" borderId="0" xfId="3" applyFont="1" applyFill="1" applyBorder="1"/>
    <xf numFmtId="166" fontId="70" fillId="0" borderId="0" xfId="2" applyNumberFormat="1" applyFont="1" applyFill="1" applyBorder="1"/>
    <xf numFmtId="49" fontId="70" fillId="0" borderId="0" xfId="2" applyNumberFormat="1" applyFont="1" applyFill="1" applyBorder="1" applyAlignment="1">
      <alignment horizontal="center"/>
    </xf>
    <xf numFmtId="43" fontId="70" fillId="0" borderId="0" xfId="1" applyFont="1" applyFill="1" applyBorder="1" applyAlignment="1">
      <alignment horizontal="center"/>
    </xf>
    <xf numFmtId="0" fontId="73" fillId="0" borderId="0" xfId="3" applyFont="1" applyFill="1" applyBorder="1" applyAlignment="1">
      <alignment horizontal="left" indent="1"/>
    </xf>
    <xf numFmtId="0" fontId="73" fillId="0" borderId="0" xfId="3" applyFont="1" applyFill="1" applyBorder="1"/>
    <xf numFmtId="0" fontId="75" fillId="0" borderId="0" xfId="3" applyFont="1" applyFill="1" applyBorder="1" applyAlignment="1">
      <alignment horizontal="left" indent="1"/>
    </xf>
    <xf numFmtId="166" fontId="73" fillId="0" borderId="0" xfId="2" applyNumberFormat="1" applyFont="1" applyFill="1" applyBorder="1"/>
    <xf numFmtId="49" fontId="73" fillId="0" borderId="0" xfId="2" applyNumberFormat="1" applyFont="1" applyFill="1" applyBorder="1" applyAlignment="1">
      <alignment horizontal="center"/>
    </xf>
    <xf numFmtId="0" fontId="72" fillId="0" borderId="0" xfId="3" applyFont="1" applyFill="1" applyBorder="1" applyAlignment="1">
      <alignment horizontal="left" indent="1"/>
    </xf>
    <xf numFmtId="165" fontId="72" fillId="0" borderId="0" xfId="1" applyNumberFormat="1" applyFont="1" applyFill="1" applyBorder="1"/>
    <xf numFmtId="166" fontId="79" fillId="0" borderId="0" xfId="3" applyNumberFormat="1" applyFont="1" applyFill="1" applyBorder="1"/>
    <xf numFmtId="0" fontId="70" fillId="0" borderId="0" xfId="3" applyFont="1" applyFill="1" applyBorder="1"/>
    <xf numFmtId="0" fontId="73" fillId="0" borderId="0" xfId="3" applyNumberFormat="1" applyFont="1" applyFill="1" applyAlignment="1">
      <alignment horizontal="left"/>
    </xf>
    <xf numFmtId="49" fontId="73" fillId="0" borderId="0" xfId="3" applyNumberFormat="1" applyFont="1" applyFill="1" applyAlignment="1">
      <alignment wrapText="1"/>
    </xf>
    <xf numFmtId="43" fontId="73" fillId="0" borderId="0" xfId="1" applyFont="1" applyFill="1" applyAlignment="1">
      <alignment wrapText="1"/>
    </xf>
    <xf numFmtId="0" fontId="72" fillId="0" borderId="0" xfId="0" applyFont="1"/>
    <xf numFmtId="49" fontId="73" fillId="0" borderId="0" xfId="3" applyNumberFormat="1" applyFont="1" applyFill="1" applyAlignment="1">
      <alignment horizontal="left" wrapText="1"/>
    </xf>
    <xf numFmtId="0" fontId="72" fillId="0" borderId="0" xfId="4300" applyFont="1" applyFill="1"/>
    <xf numFmtId="0" fontId="70" fillId="0" borderId="0" xfId="4300" applyFont="1" applyAlignment="1">
      <alignment horizontal="left"/>
    </xf>
    <xf numFmtId="0" fontId="70" fillId="0" borderId="0" xfId="4300" applyFont="1" applyAlignment="1"/>
    <xf numFmtId="49" fontId="70" fillId="0" borderId="0" xfId="4300" applyNumberFormat="1" applyFont="1" applyAlignment="1">
      <alignment horizontal="left"/>
    </xf>
    <xf numFmtId="0" fontId="70" fillId="0" borderId="0" xfId="4300" applyFont="1" applyAlignment="1">
      <alignment horizontal="center"/>
    </xf>
    <xf numFmtId="41" fontId="70" fillId="0" borderId="0" xfId="4300" applyNumberFormat="1" applyFont="1" applyAlignment="1">
      <alignment horizontal="center"/>
    </xf>
    <xf numFmtId="38" fontId="72" fillId="0" borderId="49" xfId="4300" applyNumberFormat="1" applyFont="1" applyBorder="1" applyAlignment="1">
      <alignment horizontal="center"/>
    </xf>
    <xf numFmtId="38" fontId="72" fillId="0" borderId="40" xfId="4300" applyNumberFormat="1" applyFont="1" applyBorder="1" applyAlignment="1">
      <alignment horizontal="center"/>
    </xf>
    <xf numFmtId="38" fontId="72" fillId="0" borderId="40" xfId="4300" applyNumberFormat="1" applyFont="1" applyFill="1" applyBorder="1" applyAlignment="1">
      <alignment horizontal="center"/>
    </xf>
    <xf numFmtId="38" fontId="72" fillId="0" borderId="41" xfId="4300" applyNumberFormat="1" applyFont="1" applyBorder="1" applyAlignment="1">
      <alignment horizontal="center"/>
    </xf>
    <xf numFmtId="38" fontId="72" fillId="0" borderId="0" xfId="4300" applyNumberFormat="1" applyFont="1" applyBorder="1" applyAlignment="1">
      <alignment horizontal="center" vertical="center" wrapText="1"/>
    </xf>
    <xf numFmtId="38" fontId="72" fillId="0" borderId="54" xfId="4300" applyNumberFormat="1" applyFont="1" applyBorder="1" applyAlignment="1">
      <alignment horizontal="center" vertical="center" wrapText="1"/>
    </xf>
    <xf numFmtId="38" fontId="72" fillId="0" borderId="42" xfId="4300" applyNumberFormat="1" applyFont="1" applyBorder="1" applyAlignment="1">
      <alignment horizontal="center" vertical="center" wrapText="1"/>
    </xf>
    <xf numFmtId="38" fontId="72" fillId="0" borderId="42" xfId="4300" applyNumberFormat="1" applyFont="1" applyFill="1" applyBorder="1" applyAlignment="1">
      <alignment horizontal="center" vertical="center" wrapText="1"/>
    </xf>
    <xf numFmtId="38" fontId="72" fillId="0" borderId="43" xfId="4300" applyNumberFormat="1" applyFont="1" applyBorder="1" applyAlignment="1">
      <alignment horizontal="center" vertical="center"/>
    </xf>
    <xf numFmtId="0" fontId="70" fillId="0" borderId="46" xfId="4300" applyFont="1" applyBorder="1" applyAlignment="1">
      <alignment horizontal="center"/>
    </xf>
    <xf numFmtId="0" fontId="70" fillId="28" borderId="55" xfId="4300" applyFont="1" applyFill="1" applyBorder="1" applyAlignment="1">
      <alignment horizontal="center"/>
    </xf>
    <xf numFmtId="41" fontId="72" fillId="0" borderId="56" xfId="4300" applyNumberFormat="1" applyFont="1" applyBorder="1"/>
    <xf numFmtId="41" fontId="72" fillId="0" borderId="57" xfId="4300" applyNumberFormat="1" applyFont="1" applyBorder="1"/>
    <xf numFmtId="41" fontId="72" fillId="0" borderId="58" xfId="4300" applyNumberFormat="1" applyFont="1" applyBorder="1"/>
    <xf numFmtId="41" fontId="72" fillId="0" borderId="56" xfId="4300" applyNumberFormat="1" applyFont="1" applyFill="1" applyBorder="1"/>
    <xf numFmtId="41" fontId="72" fillId="0" borderId="59" xfId="4300" applyNumberFormat="1" applyFont="1" applyFill="1" applyBorder="1"/>
    <xf numFmtId="41" fontId="72" fillId="0" borderId="60" xfId="4300" applyNumberFormat="1" applyFont="1" applyFill="1" applyBorder="1"/>
    <xf numFmtId="0" fontId="70" fillId="0" borderId="3" xfId="4300" applyFont="1" applyBorder="1" applyAlignment="1">
      <alignment horizontal="center"/>
    </xf>
    <xf numFmtId="0" fontId="72" fillId="0" borderId="3" xfId="4300" applyFont="1" applyFill="1" applyBorder="1" applyAlignment="1">
      <alignment vertical="center" wrapText="1"/>
    </xf>
    <xf numFmtId="0" fontId="72" fillId="0" borderId="7" xfId="4300" applyFont="1" applyFill="1" applyBorder="1" applyAlignment="1">
      <alignment vertical="center" wrapText="1"/>
    </xf>
    <xf numFmtId="41" fontId="72" fillId="0" borderId="6" xfId="4300" applyNumberFormat="1" applyFont="1" applyFill="1" applyBorder="1"/>
    <xf numFmtId="41" fontId="72" fillId="0" borderId="3" xfId="4300" applyNumberFormat="1" applyFont="1" applyFill="1" applyBorder="1"/>
    <xf numFmtId="0" fontId="70" fillId="0" borderId="3" xfId="4300" applyFont="1" applyFill="1" applyBorder="1" applyAlignment="1">
      <alignment horizontal="center" vertical="center"/>
    </xf>
    <xf numFmtId="0" fontId="72" fillId="0" borderId="10" xfId="4300" applyFont="1" applyFill="1" applyBorder="1" applyAlignment="1">
      <alignment vertical="center" wrapText="1"/>
    </xf>
    <xf numFmtId="43" fontId="72" fillId="0" borderId="3" xfId="4300" applyNumberFormat="1" applyFont="1" applyFill="1" applyBorder="1"/>
    <xf numFmtId="0" fontId="70" fillId="0" borderId="7" xfId="4300" applyFont="1" applyBorder="1" applyAlignment="1">
      <alignment horizontal="center"/>
    </xf>
    <xf numFmtId="0" fontId="70" fillId="28" borderId="46" xfId="4300" applyFont="1" applyFill="1" applyBorder="1" applyAlignment="1">
      <alignment horizontal="center"/>
    </xf>
    <xf numFmtId="0" fontId="70" fillId="28" borderId="48" xfId="4300" applyFont="1" applyFill="1" applyBorder="1" applyAlignment="1">
      <alignment horizontal="center" wrapText="1"/>
    </xf>
    <xf numFmtId="0" fontId="72" fillId="0" borderId="30" xfId="4300" applyFont="1" applyBorder="1"/>
    <xf numFmtId="0" fontId="75" fillId="0" borderId="47" xfId="4300" applyFont="1" applyFill="1" applyBorder="1" applyAlignment="1">
      <alignment horizontal="right" wrapText="1"/>
    </xf>
    <xf numFmtId="41" fontId="72" fillId="0" borderId="44" xfId="4300" applyNumberFormat="1" applyFont="1" applyBorder="1"/>
    <xf numFmtId="0" fontId="75" fillId="0" borderId="0" xfId="4300" applyFont="1" applyFill="1" applyBorder="1" applyAlignment="1">
      <alignment horizontal="right" wrapText="1"/>
    </xf>
    <xf numFmtId="41" fontId="72" fillId="0" borderId="45" xfId="4300" applyNumberFormat="1" applyFont="1" applyBorder="1"/>
    <xf numFmtId="0" fontId="72" fillId="28" borderId="46" xfId="4300" applyFont="1" applyFill="1" applyBorder="1"/>
    <xf numFmtId="0" fontId="72" fillId="0" borderId="0" xfId="4300" applyFont="1" applyAlignment="1">
      <alignment horizontal="center"/>
    </xf>
    <xf numFmtId="0" fontId="72" fillId="0" borderId="0" xfId="4300" applyFont="1" applyFill="1" applyBorder="1"/>
    <xf numFmtId="38" fontId="70" fillId="0" borderId="0" xfId="4300" applyNumberFormat="1" applyFont="1" applyBorder="1"/>
    <xf numFmtId="0" fontId="72" fillId="0" borderId="0" xfId="0" applyFont="1" applyFill="1" applyBorder="1"/>
    <xf numFmtId="0" fontId="72" fillId="0" borderId="2" xfId="0" applyFont="1" applyFill="1" applyBorder="1" applyAlignment="1">
      <alignment shrinkToFit="1"/>
    </xf>
    <xf numFmtId="165" fontId="72" fillId="0" borderId="6" xfId="13" applyNumberFormat="1" applyFont="1" applyFill="1" applyBorder="1"/>
    <xf numFmtId="39" fontId="72" fillId="0" borderId="6" xfId="13" applyNumberFormat="1" applyFont="1" applyFill="1" applyBorder="1" applyAlignment="1">
      <alignment horizontal="right"/>
    </xf>
    <xf numFmtId="167" fontId="72" fillId="0" borderId="6" xfId="13" applyNumberFormat="1" applyFont="1" applyFill="1" applyBorder="1" applyAlignment="1">
      <alignment horizontal="center"/>
    </xf>
    <xf numFmtId="167" fontId="72" fillId="0" borderId="6" xfId="13" applyNumberFormat="1" applyFont="1" applyFill="1" applyBorder="1"/>
    <xf numFmtId="165" fontId="72" fillId="0" borderId="6" xfId="13" applyNumberFormat="1" applyFont="1" applyFill="1" applyBorder="1" applyAlignment="1">
      <alignment horizontal="center"/>
    </xf>
    <xf numFmtId="166" fontId="70" fillId="0" borderId="0" xfId="14" applyNumberFormat="1" applyFont="1" applyFill="1" applyBorder="1"/>
    <xf numFmtId="0" fontId="73" fillId="0" borderId="0" xfId="0" applyFont="1" applyFill="1"/>
    <xf numFmtId="0" fontId="72" fillId="0" borderId="0" xfId="0" applyFont="1" applyBorder="1" applyAlignment="1">
      <alignment horizontal="center"/>
    </xf>
    <xf numFmtId="37" fontId="72" fillId="0" borderId="0" xfId="0" applyNumberFormat="1" applyFont="1" applyBorder="1" applyAlignment="1">
      <alignment horizontal="center"/>
    </xf>
    <xf numFmtId="0" fontId="70" fillId="3" borderId="12" xfId="0" applyFont="1" applyFill="1" applyBorder="1" applyAlignment="1">
      <alignment horizontal="center" vertical="center"/>
    </xf>
    <xf numFmtId="0" fontId="70" fillId="3" borderId="4" xfId="0" applyFont="1" applyFill="1" applyBorder="1" applyAlignment="1">
      <alignment horizontal="center" vertical="center"/>
    </xf>
    <xf numFmtId="3" fontId="70" fillId="3" borderId="35" xfId="0" applyNumberFormat="1" applyFont="1" applyFill="1" applyBorder="1" applyAlignment="1">
      <alignment horizontal="center" vertical="center"/>
    </xf>
    <xf numFmtId="3" fontId="75" fillId="3" borderId="10" xfId="0" applyNumberFormat="1" applyFont="1" applyFill="1" applyBorder="1" applyAlignment="1">
      <alignment horizontal="center" vertical="center" wrapText="1"/>
    </xf>
    <xf numFmtId="3" fontId="75" fillId="3" borderId="3" xfId="0" applyNumberFormat="1" applyFont="1" applyFill="1" applyBorder="1" applyAlignment="1">
      <alignment horizontal="center" vertical="center" wrapText="1"/>
    </xf>
    <xf numFmtId="3" fontId="70" fillId="3" borderId="5" xfId="0" applyNumberFormat="1" applyFont="1" applyFill="1" applyBorder="1" applyAlignment="1">
      <alignment horizontal="center" vertical="center" wrapText="1"/>
    </xf>
    <xf numFmtId="42" fontId="72" fillId="0" borderId="0" xfId="0" applyNumberFormat="1" applyFont="1" applyFill="1" applyBorder="1" applyAlignment="1">
      <alignment vertical="center"/>
    </xf>
    <xf numFmtId="42" fontId="70" fillId="0" borderId="3" xfId="0" applyNumberFormat="1" applyFont="1" applyFill="1" applyBorder="1" applyAlignment="1">
      <alignment vertical="center"/>
    </xf>
    <xf numFmtId="164" fontId="70" fillId="0" borderId="0" xfId="0" applyNumberFormat="1" applyFont="1" applyFill="1" applyAlignment="1">
      <alignment vertical="center"/>
    </xf>
    <xf numFmtId="164" fontId="73" fillId="0" borderId="0" xfId="10" applyNumberFormat="1" applyFont="1" applyFill="1" applyBorder="1" applyAlignment="1">
      <alignment vertical="center"/>
    </xf>
    <xf numFmtId="0" fontId="84" fillId="0" borderId="0" xfId="32600" applyFont="1" applyBorder="1" applyAlignment="1">
      <alignment vertical="center"/>
    </xf>
    <xf numFmtId="42" fontId="70" fillId="0" borderId="0" xfId="0" applyNumberFormat="1" applyFont="1" applyFill="1" applyBorder="1" applyAlignment="1">
      <alignment vertical="center"/>
    </xf>
    <xf numFmtId="164" fontId="75" fillId="0" borderId="39" xfId="10" applyNumberFormat="1" applyFont="1" applyFill="1" applyBorder="1" applyAlignment="1">
      <alignment vertical="center"/>
    </xf>
    <xf numFmtId="42" fontId="70" fillId="0" borderId="39" xfId="0" applyNumberFormat="1" applyFont="1" applyFill="1" applyBorder="1" applyAlignment="1">
      <alignment vertical="center"/>
    </xf>
    <xf numFmtId="0" fontId="85" fillId="4" borderId="14" xfId="0" applyFont="1" applyFill="1" applyBorder="1" applyAlignment="1">
      <alignment vertical="center"/>
    </xf>
    <xf numFmtId="167" fontId="72" fillId="0" borderId="7" xfId="16" applyNumberFormat="1" applyFont="1" applyFill="1" applyBorder="1"/>
    <xf numFmtId="167" fontId="72" fillId="0" borderId="6" xfId="16" applyNumberFormat="1" applyFont="1" applyFill="1" applyBorder="1"/>
    <xf numFmtId="167" fontId="70" fillId="0" borderId="3" xfId="16" applyNumberFormat="1" applyFont="1" applyFill="1" applyBorder="1"/>
    <xf numFmtId="167" fontId="70" fillId="0" borderId="3" xfId="16" applyNumberFormat="1" applyFont="1" applyFill="1" applyBorder="1" applyAlignment="1"/>
    <xf numFmtId="0" fontId="72" fillId="0" borderId="0" xfId="4300" applyFont="1" applyFill="1" applyBorder="1" applyAlignment="1">
      <alignment vertical="center" wrapText="1"/>
    </xf>
    <xf numFmtId="42" fontId="60" fillId="0" borderId="0" xfId="0" applyNumberFormat="1" applyFont="1" applyFill="1" applyBorder="1" applyAlignment="1">
      <alignment vertical="center"/>
    </xf>
    <xf numFmtId="0" fontId="72" fillId="0" borderId="0" xfId="12" applyFont="1" applyFill="1" applyBorder="1"/>
    <xf numFmtId="3" fontId="73" fillId="0" borderId="0" xfId="0" applyNumberFormat="1" applyFont="1" applyFill="1" applyAlignment="1">
      <alignment vertical="center"/>
    </xf>
    <xf numFmtId="0" fontId="70" fillId="3" borderId="3" xfId="12" applyFont="1" applyFill="1" applyBorder="1"/>
    <xf numFmtId="0" fontId="70" fillId="3" borderId="3" xfId="12" applyFont="1" applyFill="1" applyBorder="1" applyAlignment="1">
      <alignment horizontal="center"/>
    </xf>
    <xf numFmtId="167" fontId="70" fillId="3" borderId="3" xfId="50934" applyNumberFormat="1" applyFont="1" applyFill="1" applyBorder="1" applyAlignment="1">
      <alignment horizontal="center" wrapText="1"/>
    </xf>
    <xf numFmtId="167" fontId="70" fillId="3" borderId="3" xfId="50934" applyNumberFormat="1" applyFont="1" applyFill="1" applyBorder="1" applyAlignment="1">
      <alignment horizontal="center"/>
    </xf>
    <xf numFmtId="167" fontId="70" fillId="3" borderId="3" xfId="16" applyNumberFormat="1" applyFont="1" applyFill="1" applyBorder="1" applyAlignment="1">
      <alignment horizontal="center" wrapText="1"/>
    </xf>
    <xf numFmtId="0" fontId="82" fillId="0" borderId="0" xfId="50935" applyFont="1"/>
    <xf numFmtId="167" fontId="72" fillId="0" borderId="0" xfId="16" applyNumberFormat="1" applyFont="1" applyFill="1"/>
    <xf numFmtId="167" fontId="72" fillId="0" borderId="0" xfId="16" applyNumberFormat="1" applyFont="1" applyFill="1" applyBorder="1"/>
    <xf numFmtId="167" fontId="72" fillId="0" borderId="0" xfId="16" applyNumberFormat="1" applyFont="1" applyBorder="1"/>
    <xf numFmtId="164" fontId="70" fillId="0" borderId="0" xfId="12" applyNumberFormat="1" applyFont="1" applyFill="1"/>
    <xf numFmtId="43" fontId="72" fillId="0" borderId="0" xfId="12" applyNumberFormat="1" applyFont="1" applyFill="1"/>
    <xf numFmtId="0" fontId="70" fillId="0" borderId="0" xfId="12" applyFont="1"/>
    <xf numFmtId="167" fontId="72" fillId="0" borderId="0" xfId="50934" applyNumberFormat="1" applyFont="1" applyFill="1"/>
    <xf numFmtId="0" fontId="73" fillId="0" borderId="0" xfId="4300" applyFont="1"/>
    <xf numFmtId="167" fontId="82" fillId="0" borderId="0" xfId="50935" applyNumberFormat="1" applyFont="1"/>
    <xf numFmtId="0" fontId="73" fillId="0" borderId="0" xfId="50938" applyFont="1"/>
    <xf numFmtId="0" fontId="73" fillId="0" borderId="0" xfId="12" applyFont="1" applyFill="1"/>
    <xf numFmtId="167" fontId="72" fillId="0" borderId="0" xfId="50937" applyNumberFormat="1" applyFont="1" applyFill="1"/>
    <xf numFmtId="41" fontId="70" fillId="28" borderId="58" xfId="4300" applyNumberFormat="1" applyFont="1" applyFill="1" applyBorder="1"/>
    <xf numFmtId="42" fontId="72" fillId="0" borderId="0" xfId="1" applyNumberFormat="1" applyFont="1" applyFill="1" applyBorder="1" applyAlignment="1">
      <alignment horizontal="center"/>
    </xf>
    <xf numFmtId="42" fontId="70" fillId="0" borderId="3" xfId="1" applyNumberFormat="1" applyFont="1" applyFill="1" applyBorder="1" applyAlignment="1">
      <alignment horizontal="center"/>
    </xf>
    <xf numFmtId="42" fontId="70" fillId="0" borderId="0" xfId="1" applyNumberFormat="1" applyFont="1" applyFill="1" applyBorder="1" applyAlignment="1">
      <alignment horizontal="center"/>
    </xf>
    <xf numFmtId="42" fontId="70" fillId="0" borderId="39" xfId="1" applyNumberFormat="1" applyFont="1" applyFill="1" applyBorder="1" applyAlignment="1">
      <alignment horizontal="center"/>
    </xf>
    <xf numFmtId="0" fontId="70" fillId="0" borderId="11" xfId="0" applyFont="1" applyFill="1" applyBorder="1" applyAlignment="1">
      <alignment horizontal="center" vertical="center"/>
    </xf>
    <xf numFmtId="3" fontId="70" fillId="0" borderId="11" xfId="0" applyNumberFormat="1" applyFont="1" applyFill="1" applyBorder="1" applyAlignment="1">
      <alignment horizontal="center" vertical="center"/>
    </xf>
    <xf numFmtId="3" fontId="75" fillId="0" borderId="11" xfId="0" applyNumberFormat="1" applyFont="1" applyFill="1" applyBorder="1" applyAlignment="1">
      <alignment horizontal="center" vertical="center" wrapText="1"/>
    </xf>
    <xf numFmtId="3" fontId="70" fillId="0" borderId="11" xfId="0" applyNumberFormat="1" applyFont="1" applyFill="1" applyBorder="1" applyAlignment="1">
      <alignment horizontal="center" vertical="center" wrapText="1"/>
    </xf>
    <xf numFmtId="167" fontId="82" fillId="0" borderId="0" xfId="16" applyNumberFormat="1" applyFont="1"/>
    <xf numFmtId="167" fontId="72" fillId="0" borderId="0" xfId="12" applyNumberFormat="1" applyFont="1" applyFill="1"/>
    <xf numFmtId="0" fontId="78" fillId="0" borderId="0" xfId="0" applyFont="1" applyAlignment="1">
      <alignment horizontal="center"/>
    </xf>
    <xf numFmtId="0" fontId="83" fillId="0" borderId="0" xfId="0" applyFont="1" applyAlignment="1">
      <alignment horizontal="center"/>
    </xf>
    <xf numFmtId="0" fontId="70" fillId="3" borderId="3" xfId="0" applyFont="1" applyFill="1" applyBorder="1" applyAlignment="1">
      <alignment horizontal="center" wrapText="1"/>
    </xf>
    <xf numFmtId="0" fontId="70" fillId="3" borderId="5" xfId="0" applyFont="1" applyFill="1" applyBorder="1" applyAlignment="1">
      <alignment horizontal="center" wrapText="1"/>
    </xf>
    <xf numFmtId="0" fontId="72" fillId="0" borderId="0" xfId="0" applyFont="1" applyAlignment="1">
      <alignment wrapText="1"/>
    </xf>
    <xf numFmtId="0" fontId="72" fillId="0" borderId="6" xfId="0" applyFont="1" applyBorder="1"/>
    <xf numFmtId="0" fontId="72" fillId="0" borderId="2" xfId="0" applyFont="1" applyBorder="1"/>
    <xf numFmtId="0" fontId="72" fillId="0" borderId="6" xfId="0" applyFont="1" applyBorder="1" applyAlignment="1">
      <alignment shrinkToFit="1"/>
    </xf>
    <xf numFmtId="0" fontId="72" fillId="0" borderId="2" xfId="0" applyFont="1" applyBorder="1" applyAlignment="1">
      <alignment shrinkToFit="1"/>
    </xf>
    <xf numFmtId="165" fontId="72" fillId="0" borderId="6" xfId="13" applyNumberFormat="1" applyFont="1" applyBorder="1"/>
    <xf numFmtId="0" fontId="72" fillId="0" borderId="0" xfId="0" applyFont="1" applyBorder="1"/>
    <xf numFmtId="3" fontId="72" fillId="0" borderId="0" xfId="0" applyNumberFormat="1" applyFont="1" applyBorder="1"/>
    <xf numFmtId="0" fontId="70" fillId="0" borderId="0" xfId="0" applyFont="1" applyBorder="1"/>
    <xf numFmtId="3" fontId="70" fillId="0" borderId="0" xfId="0" applyNumberFormat="1" applyFont="1" applyBorder="1"/>
    <xf numFmtId="0" fontId="70" fillId="0" borderId="0" xfId="0" applyFont="1"/>
    <xf numFmtId="166" fontId="70" fillId="0" borderId="0" xfId="14" applyNumberFormat="1" applyFont="1" applyBorder="1"/>
    <xf numFmtId="0" fontId="0" fillId="0" borderId="0" xfId="0" applyFill="1"/>
    <xf numFmtId="41" fontId="71" fillId="0" borderId="0" xfId="4300" applyNumberFormat="1" applyFont="1" applyAlignment="1"/>
    <xf numFmtId="41" fontId="71" fillId="29" borderId="9" xfId="4300" applyNumberFormat="1" applyFont="1" applyFill="1" applyBorder="1" applyAlignment="1">
      <alignment horizontal="left"/>
    </xf>
    <xf numFmtId="41" fontId="71" fillId="29" borderId="8" xfId="4300" applyNumberFormat="1" applyFont="1" applyFill="1" applyBorder="1" applyAlignment="1">
      <alignment horizontal="left"/>
    </xf>
    <xf numFmtId="41" fontId="71" fillId="29" borderId="0" xfId="4300" quotePrefix="1" applyNumberFormat="1" applyFont="1" applyFill="1" applyBorder="1" applyAlignment="1"/>
    <xf numFmtId="41" fontId="71" fillId="29" borderId="2" xfId="4300" applyNumberFormat="1" applyFont="1" applyFill="1" applyBorder="1" applyAlignment="1">
      <alignment horizontal="left"/>
    </xf>
    <xf numFmtId="41" fontId="71" fillId="29" borderId="14" xfId="4300" applyNumberFormat="1" applyFont="1" applyFill="1" applyBorder="1" applyAlignment="1">
      <alignment horizontal="left"/>
    </xf>
    <xf numFmtId="41" fontId="71" fillId="0" borderId="0" xfId="50939" applyNumberFormat="1" applyFont="1" applyAlignment="1"/>
    <xf numFmtId="14" fontId="71" fillId="29" borderId="0" xfId="4300" quotePrefix="1" applyNumberFormat="1" applyFont="1" applyFill="1" applyBorder="1" applyAlignment="1"/>
    <xf numFmtId="41" fontId="71" fillId="0" borderId="0" xfId="4300" applyNumberFormat="1" applyFont="1"/>
    <xf numFmtId="41" fontId="71" fillId="29" borderId="0" xfId="4300" quotePrefix="1" applyNumberFormat="1" applyFont="1" applyFill="1" applyBorder="1"/>
    <xf numFmtId="41" fontId="70" fillId="0" borderId="61" xfId="4300" quotePrefix="1" applyNumberFormat="1" applyFont="1" applyBorder="1" applyAlignment="1">
      <alignment horizontal="center"/>
    </xf>
    <xf numFmtId="41" fontId="71" fillId="0" borderId="0" xfId="4300" quotePrefix="1" applyNumberFormat="1" applyFont="1" applyBorder="1"/>
    <xf numFmtId="41" fontId="71" fillId="0" borderId="0" xfId="4300" applyNumberFormat="1" applyFont="1" applyBorder="1"/>
    <xf numFmtId="41" fontId="18" fillId="0" borderId="0" xfId="4300" applyNumberFormat="1" applyAlignment="1"/>
    <xf numFmtId="41" fontId="71" fillId="0" borderId="0" xfId="50940" applyNumberFormat="1" applyFont="1" applyAlignment="1"/>
    <xf numFmtId="41" fontId="18" fillId="0" borderId="0" xfId="4300" applyNumberFormat="1"/>
    <xf numFmtId="41" fontId="70" fillId="0" borderId="0" xfId="4300" applyNumberFormat="1" applyFont="1"/>
    <xf numFmtId="43" fontId="0" fillId="0" borderId="0" xfId="1" applyFont="1"/>
    <xf numFmtId="41" fontId="25" fillId="0" borderId="0" xfId="4300" applyNumberFormat="1" applyFont="1"/>
    <xf numFmtId="0" fontId="71" fillId="0" borderId="0" xfId="4300" applyFont="1" applyAlignment="1"/>
    <xf numFmtId="43" fontId="71" fillId="0" borderId="0" xfId="1" applyFont="1" applyAlignment="1"/>
    <xf numFmtId="15" fontId="71" fillId="0" borderId="0" xfId="50940" applyNumberFormat="1" applyFont="1" applyAlignment="1"/>
    <xf numFmtId="41" fontId="71" fillId="0" borderId="0" xfId="16" applyNumberFormat="1" applyFont="1" applyAlignment="1"/>
    <xf numFmtId="0" fontId="71" fillId="0" borderId="0" xfId="50940" applyFont="1" applyAlignment="1"/>
    <xf numFmtId="41" fontId="71" fillId="0" borderId="0" xfId="16" applyNumberFormat="1" applyFont="1"/>
    <xf numFmtId="0" fontId="71" fillId="0" borderId="0" xfId="4300" applyFont="1"/>
    <xf numFmtId="43" fontId="71" fillId="0" borderId="0" xfId="1" applyFont="1"/>
    <xf numFmtId="169" fontId="71" fillId="0" borderId="0" xfId="4300" applyNumberFormat="1" applyFont="1"/>
    <xf numFmtId="165" fontId="71" fillId="0" borderId="0" xfId="4300" applyNumberFormat="1" applyFont="1"/>
    <xf numFmtId="8" fontId="71" fillId="0" borderId="0" xfId="4300" applyNumberFormat="1" applyFont="1"/>
    <xf numFmtId="0" fontId="71" fillId="0" borderId="0" xfId="4300" applyFont="1" applyFill="1"/>
    <xf numFmtId="43" fontId="71" fillId="0" borderId="0" xfId="1" applyFont="1" applyFill="1"/>
    <xf numFmtId="0" fontId="18" fillId="0" borderId="0" xfId="4300" applyAlignment="1"/>
    <xf numFmtId="0" fontId="18" fillId="0" borderId="0" xfId="4300"/>
    <xf numFmtId="169" fontId="18" fillId="0" borderId="0" xfId="4300" applyNumberFormat="1"/>
    <xf numFmtId="0" fontId="70" fillId="0" borderId="62" xfId="4300" applyFont="1" applyBorder="1" applyAlignment="1">
      <alignment horizontal="center"/>
    </xf>
    <xf numFmtId="0" fontId="72" fillId="0" borderId="62" xfId="4300" applyFont="1" applyFill="1" applyBorder="1" applyAlignment="1">
      <alignment vertical="center" wrapText="1"/>
    </xf>
    <xf numFmtId="41" fontId="72" fillId="0" borderId="63" xfId="4300" applyNumberFormat="1" applyFont="1" applyFill="1" applyBorder="1"/>
    <xf numFmtId="41" fontId="72" fillId="0" borderId="29" xfId="4300" applyNumberFormat="1" applyFont="1" applyFill="1" applyBorder="1"/>
    <xf numFmtId="165" fontId="72" fillId="0" borderId="62" xfId="13" applyNumberFormat="1" applyFont="1" applyFill="1" applyBorder="1"/>
    <xf numFmtId="0" fontId="72" fillId="0" borderId="62" xfId="0" applyFont="1" applyBorder="1" applyAlignment="1">
      <alignment shrinkToFit="1"/>
    </xf>
    <xf numFmtId="0" fontId="72" fillId="0" borderId="64" xfId="0" applyFont="1" applyBorder="1" applyAlignment="1">
      <alignment shrinkToFit="1"/>
    </xf>
    <xf numFmtId="41" fontId="71" fillId="29" borderId="64" xfId="4300" applyNumberFormat="1" applyFont="1" applyFill="1" applyBorder="1" applyAlignment="1">
      <alignment horizontal="left"/>
    </xf>
    <xf numFmtId="41" fontId="71" fillId="0" borderId="65" xfId="4300" applyNumberFormat="1" applyFont="1" applyBorder="1"/>
    <xf numFmtId="165" fontId="72" fillId="0" borderId="3" xfId="4300" applyNumberFormat="1" applyFont="1" applyFill="1" applyBorder="1"/>
    <xf numFmtId="41" fontId="70" fillId="0" borderId="66" xfId="4300" quotePrefix="1" applyNumberFormat="1" applyFont="1" applyBorder="1" applyAlignment="1">
      <alignment horizontal="center"/>
    </xf>
    <xf numFmtId="42" fontId="60" fillId="0" borderId="0" xfId="0" applyNumberFormat="1" applyFont="1" applyFill="1" applyAlignment="1">
      <alignment vertical="center"/>
    </xf>
    <xf numFmtId="17" fontId="70" fillId="0" borderId="0" xfId="0" applyNumberFormat="1" applyFont="1" applyBorder="1" applyAlignment="1">
      <alignment horizontal="center"/>
    </xf>
    <xf numFmtId="41" fontId="70" fillId="0" borderId="66" xfId="50939" quotePrefix="1" applyNumberFormat="1" applyFont="1" applyBorder="1" applyAlignment="1">
      <alignment horizontal="left"/>
    </xf>
    <xf numFmtId="41" fontId="70" fillId="0" borderId="66" xfId="50940" quotePrefix="1" applyNumberFormat="1" applyFont="1" applyBorder="1" applyAlignment="1">
      <alignment horizontal="left"/>
    </xf>
    <xf numFmtId="0" fontId="70" fillId="0" borderId="66" xfId="50940" quotePrefix="1" applyFont="1" applyBorder="1" applyAlignment="1">
      <alignment horizontal="left"/>
    </xf>
    <xf numFmtId="41" fontId="60" fillId="0" borderId="0" xfId="0" applyNumberFormat="1" applyFont="1"/>
    <xf numFmtId="0" fontId="60" fillId="0" borderId="0" xfId="0" applyFont="1" applyBorder="1"/>
    <xf numFmtId="0" fontId="70" fillId="0" borderId="67" xfId="12" applyFont="1" applyFill="1" applyBorder="1" applyAlignment="1">
      <alignment horizontal="center"/>
    </xf>
    <xf numFmtId="0" fontId="70" fillId="0" borderId="67" xfId="12" applyFont="1" applyBorder="1" applyAlignment="1">
      <alignment horizontal="center"/>
    </xf>
    <xf numFmtId="167" fontId="70" fillId="0" borderId="67" xfId="16" applyNumberFormat="1" applyFont="1" applyFill="1" applyBorder="1" applyAlignment="1">
      <alignment horizontal="center"/>
    </xf>
    <xf numFmtId="167" fontId="86" fillId="0" borderId="67" xfId="14204" applyNumberFormat="1" applyFont="1" applyFill="1" applyBorder="1" applyAlignment="1">
      <alignment horizontal="center"/>
    </xf>
    <xf numFmtId="41" fontId="70" fillId="0" borderId="61" xfId="50939" quotePrefix="1" applyNumberFormat="1" applyFont="1" applyBorder="1" applyAlignment="1">
      <alignment horizontal="center"/>
    </xf>
    <xf numFmtId="41" fontId="70" fillId="0" borderId="66" xfId="1" applyNumberFormat="1" applyFont="1" applyBorder="1" applyAlignment="1"/>
    <xf numFmtId="41" fontId="70" fillId="0" borderId="66" xfId="50940" applyNumberFormat="1" applyFont="1" applyBorder="1" applyAlignment="1"/>
    <xf numFmtId="41" fontId="72" fillId="0" borderId="0" xfId="4300" quotePrefix="1" applyNumberFormat="1" applyFont="1" applyAlignment="1">
      <alignment horizontal="left"/>
    </xf>
    <xf numFmtId="41" fontId="72" fillId="0" borderId="0" xfId="4300" applyNumberFormat="1" applyFont="1" applyBorder="1"/>
    <xf numFmtId="0" fontId="72" fillId="0" borderId="0" xfId="50940" applyFont="1" applyFill="1" applyAlignment="1">
      <alignment horizontal="left"/>
    </xf>
    <xf numFmtId="0" fontId="73" fillId="0" borderId="0" xfId="3" applyFont="1" applyFill="1"/>
    <xf numFmtId="165" fontId="72" fillId="0" borderId="3" xfId="1" applyNumberFormat="1" applyFont="1" applyFill="1" applyBorder="1"/>
    <xf numFmtId="41" fontId="72" fillId="0" borderId="68" xfId="4300" applyNumberFormat="1" applyFont="1" applyFill="1" applyBorder="1"/>
    <xf numFmtId="43" fontId="72" fillId="0" borderId="6" xfId="4300" applyNumberFormat="1" applyFont="1" applyFill="1" applyBorder="1"/>
    <xf numFmtId="165" fontId="72" fillId="0" borderId="6" xfId="1" applyNumberFormat="1" applyFont="1" applyFill="1" applyBorder="1"/>
    <xf numFmtId="41" fontId="70" fillId="28" borderId="70" xfId="4300" applyNumberFormat="1" applyFont="1" applyFill="1" applyBorder="1"/>
    <xf numFmtId="41" fontId="72" fillId="0" borderId="31" xfId="4300" applyNumberFormat="1" applyFont="1" applyFill="1" applyBorder="1"/>
    <xf numFmtId="41" fontId="70" fillId="28" borderId="71" xfId="4300" applyNumberFormat="1" applyFont="1" applyFill="1" applyBorder="1"/>
    <xf numFmtId="41" fontId="70" fillId="28" borderId="69" xfId="4300" applyNumberFormat="1" applyFont="1" applyFill="1" applyBorder="1"/>
    <xf numFmtId="171" fontId="72" fillId="0" borderId="6" xfId="13" applyNumberFormat="1" applyFont="1" applyBorder="1"/>
    <xf numFmtId="0" fontId="73" fillId="0" borderId="0" xfId="0" applyFont="1" applyBorder="1" applyAlignment="1">
      <alignment horizontal="right"/>
    </xf>
    <xf numFmtId="0" fontId="73" fillId="0" borderId="0" xfId="0" applyFont="1"/>
    <xf numFmtId="0" fontId="0" fillId="0" borderId="0" xfId="0" applyBorder="1"/>
    <xf numFmtId="0" fontId="72" fillId="0" borderId="0" xfId="0" applyFont="1" applyBorder="1" applyAlignment="1">
      <alignment shrinkToFit="1"/>
    </xf>
    <xf numFmtId="0" fontId="73" fillId="0" borderId="0" xfId="0" applyFont="1" applyBorder="1" applyAlignment="1">
      <alignment shrinkToFit="1"/>
    </xf>
    <xf numFmtId="14" fontId="70" fillId="0" borderId="61" xfId="50940" quotePrefix="1" applyNumberFormat="1" applyFont="1" applyBorder="1" applyAlignment="1">
      <alignment horizontal="center"/>
    </xf>
    <xf numFmtId="41" fontId="70" fillId="0" borderId="0" xfId="50939" applyNumberFormat="1" applyFont="1" applyAlignment="1">
      <alignment horizontal="center"/>
    </xf>
    <xf numFmtId="41" fontId="70" fillId="0" borderId="0" xfId="50940" applyNumberFormat="1" applyFont="1" applyAlignment="1">
      <alignment horizontal="center"/>
    </xf>
    <xf numFmtId="0" fontId="73" fillId="0" borderId="0" xfId="0" applyFont="1" applyBorder="1"/>
    <xf numFmtId="0" fontId="70" fillId="0" borderId="0" xfId="0" applyFont="1" applyAlignment="1">
      <alignment horizontal="center"/>
    </xf>
    <xf numFmtId="0" fontId="73" fillId="0" borderId="0" xfId="0" applyFont="1" applyBorder="1"/>
    <xf numFmtId="0" fontId="75" fillId="0" borderId="0" xfId="0" applyFont="1" applyFill="1" applyAlignment="1">
      <alignment horizontal="center" vertical="center"/>
    </xf>
    <xf numFmtId="0" fontId="70" fillId="0" borderId="0" xfId="0" applyFont="1" applyFill="1" applyAlignment="1">
      <alignment horizontal="center" vertical="center"/>
    </xf>
    <xf numFmtId="0" fontId="70" fillId="0" borderId="0" xfId="0" applyFont="1" applyFill="1" applyBorder="1" applyAlignment="1">
      <alignment horizontal="center" vertical="center"/>
    </xf>
    <xf numFmtId="0" fontId="70" fillId="0" borderId="50" xfId="4300" applyFont="1" applyFill="1" applyBorder="1" applyAlignment="1">
      <alignment horizontal="center"/>
    </xf>
    <xf numFmtId="0" fontId="70" fillId="0" borderId="51" xfId="4300" applyFont="1" applyFill="1" applyBorder="1" applyAlignment="1">
      <alignment horizontal="center"/>
    </xf>
    <xf numFmtId="0" fontId="70" fillId="0" borderId="52" xfId="4300" applyFont="1" applyFill="1" applyBorder="1" applyAlignment="1">
      <alignment horizontal="center" vertical="center"/>
    </xf>
    <xf numFmtId="0" fontId="70" fillId="0" borderId="53" xfId="4300" applyFont="1" applyFill="1" applyBorder="1" applyAlignment="1">
      <alignment horizontal="center" vertical="center"/>
    </xf>
    <xf numFmtId="0" fontId="70" fillId="0" borderId="0" xfId="12" applyFont="1" applyFill="1" applyAlignment="1">
      <alignment horizontal="center"/>
    </xf>
    <xf numFmtId="0" fontId="70" fillId="0" borderId="0" xfId="12" applyFont="1" applyFill="1" applyBorder="1" applyAlignment="1">
      <alignment horizontal="center"/>
    </xf>
    <xf numFmtId="0" fontId="70" fillId="0" borderId="5" xfId="12" applyFont="1" applyBorder="1" applyAlignment="1">
      <alignment horizontal="center"/>
    </xf>
    <xf numFmtId="0" fontId="70" fillId="0" borderId="10" xfId="12" applyFont="1" applyBorder="1" applyAlignment="1">
      <alignment horizontal="center"/>
    </xf>
    <xf numFmtId="0" fontId="70" fillId="0" borderId="5" xfId="10" applyFont="1" applyFill="1" applyBorder="1" applyAlignment="1">
      <alignment horizontal="right" vertical="center"/>
    </xf>
    <xf numFmtId="0" fontId="70" fillId="0" borderId="10" xfId="10" applyFont="1" applyFill="1" applyBorder="1" applyAlignment="1">
      <alignment horizontal="right" vertical="center"/>
    </xf>
    <xf numFmtId="0" fontId="72" fillId="5" borderId="9" xfId="0" applyFont="1" applyFill="1" applyBorder="1" applyAlignment="1">
      <alignment horizontal="center"/>
    </xf>
    <xf numFmtId="0" fontId="72" fillId="5" borderId="11" xfId="0" applyFont="1" applyFill="1" applyBorder="1" applyAlignment="1">
      <alignment horizontal="center"/>
    </xf>
    <xf numFmtId="0" fontId="70" fillId="5" borderId="5" xfId="0" applyFont="1" applyFill="1" applyBorder="1" applyAlignment="1">
      <alignment horizontal="center"/>
    </xf>
    <xf numFmtId="0" fontId="70" fillId="5" borderId="13" xfId="0" applyFont="1" applyFill="1" applyBorder="1" applyAlignment="1">
      <alignment horizontal="center"/>
    </xf>
    <xf numFmtId="0" fontId="75" fillId="0" borderId="5" xfId="10" applyFont="1" applyFill="1" applyBorder="1" applyAlignment="1">
      <alignment horizontal="right" vertical="center"/>
    </xf>
    <xf numFmtId="0" fontId="75" fillId="0" borderId="10" xfId="10" applyFont="1" applyFill="1" applyBorder="1" applyAlignment="1">
      <alignment horizontal="right" vertical="center"/>
    </xf>
    <xf numFmtId="41" fontId="75" fillId="0" borderId="0" xfId="50939" applyNumberFormat="1" applyFont="1" applyAlignment="1">
      <alignment horizontal="center"/>
    </xf>
    <xf numFmtId="41" fontId="70" fillId="0" borderId="0" xfId="50939" applyNumberFormat="1" applyFont="1" applyAlignment="1">
      <alignment horizontal="center"/>
    </xf>
    <xf numFmtId="170" fontId="70" fillId="0" borderId="0" xfId="50939" quotePrefix="1" applyNumberFormat="1" applyFont="1" applyAlignment="1">
      <alignment horizontal="center"/>
    </xf>
    <xf numFmtId="41" fontId="75" fillId="0" borderId="0" xfId="50940" applyNumberFormat="1" applyFont="1" applyAlignment="1">
      <alignment horizontal="center"/>
    </xf>
    <xf numFmtId="41" fontId="88" fillId="0" borderId="0" xfId="4300" applyNumberFormat="1" applyFont="1" applyAlignment="1">
      <alignment horizontal="center"/>
    </xf>
    <xf numFmtId="41" fontId="70" fillId="0" borderId="0" xfId="50940" applyNumberFormat="1" applyFont="1" applyAlignment="1">
      <alignment horizontal="center"/>
    </xf>
    <xf numFmtId="41" fontId="71" fillId="0" borderId="0" xfId="4300" applyNumberFormat="1" applyFont="1" applyAlignment="1">
      <alignment horizontal="center"/>
    </xf>
    <xf numFmtId="170" fontId="70" fillId="0" borderId="0" xfId="50940" quotePrefix="1" applyNumberFormat="1" applyFont="1" applyAlignment="1">
      <alignment horizontal="center"/>
    </xf>
    <xf numFmtId="170" fontId="71" fillId="0" borderId="0" xfId="4300" applyNumberFormat="1" applyFont="1" applyAlignment="1">
      <alignment horizontal="center"/>
    </xf>
    <xf numFmtId="0" fontId="75" fillId="0" borderId="0" xfId="50940" applyFont="1" applyAlignment="1">
      <alignment horizontal="center"/>
    </xf>
    <xf numFmtId="0" fontId="88" fillId="0" borderId="0" xfId="4300" applyFont="1" applyAlignment="1">
      <alignment horizontal="center"/>
    </xf>
    <xf numFmtId="0" fontId="70" fillId="0" borderId="0" xfId="50940" applyFont="1" applyAlignment="1">
      <alignment horizontal="center"/>
    </xf>
    <xf numFmtId="0" fontId="71" fillId="0" borderId="0" xfId="4300" applyFont="1" applyAlignment="1">
      <alignment horizontal="center"/>
    </xf>
    <xf numFmtId="0" fontId="75" fillId="0" borderId="0" xfId="3" applyFont="1" applyFill="1" applyBorder="1" applyAlignment="1">
      <alignment horizontal="left"/>
    </xf>
    <xf numFmtId="0" fontId="73" fillId="0" borderId="0" xfId="0" applyFont="1" applyBorder="1"/>
    <xf numFmtId="0" fontId="21" fillId="0" borderId="0" xfId="0" applyFont="1" applyFill="1" applyBorder="1" applyAlignment="1">
      <alignment horizontal="center"/>
    </xf>
    <xf numFmtId="0" fontId="57" fillId="0" borderId="0" xfId="3" applyFont="1" applyFill="1" applyAlignment="1">
      <alignment horizontal="center"/>
    </xf>
    <xf numFmtId="0" fontId="21" fillId="0" borderId="0" xfId="3" applyFont="1" applyFill="1" applyAlignment="1">
      <alignment horizontal="center"/>
    </xf>
    <xf numFmtId="0" fontId="70" fillId="0" borderId="0" xfId="0" applyFont="1" applyAlignment="1">
      <alignment horizontal="center"/>
    </xf>
    <xf numFmtId="49" fontId="70" fillId="0" borderId="0" xfId="0" applyNumberFormat="1" applyFont="1" applyAlignment="1">
      <alignment horizontal="center"/>
    </xf>
    <xf numFmtId="0" fontId="87" fillId="0" borderId="0" xfId="0" applyFont="1" applyAlignment="1">
      <alignment horizontal="center"/>
    </xf>
    <xf numFmtId="165" fontId="72" fillId="0" borderId="6" xfId="13" applyNumberFormat="1" applyFont="1" applyFill="1" applyBorder="1" applyAlignment="1">
      <alignment horizontal="right"/>
    </xf>
    <xf numFmtId="0" fontId="72" fillId="0" borderId="2" xfId="0" applyFont="1" applyBorder="1" applyAlignment="1"/>
  </cellXfs>
  <cellStyles count="50941">
    <cellStyle name="20% - Accent1 10" xfId="42"/>
    <cellStyle name="20% - Accent1 11" xfId="43"/>
    <cellStyle name="20% - Accent1 2" xfId="44"/>
    <cellStyle name="20% - Accent1 3" xfId="45"/>
    <cellStyle name="20% - Accent1 4" xfId="46"/>
    <cellStyle name="20% - Accent1 5" xfId="47"/>
    <cellStyle name="20% - Accent1 6" xfId="48"/>
    <cellStyle name="20% - Accent1 7" xfId="49"/>
    <cellStyle name="20% - Accent1 8" xfId="50"/>
    <cellStyle name="20% - Accent1 9" xfId="51"/>
    <cellStyle name="20% - Accent2 10" xfId="52"/>
    <cellStyle name="20% - Accent2 11" xfId="53"/>
    <cellStyle name="20% - Accent2 2" xfId="54"/>
    <cellStyle name="20% - Accent2 3" xfId="55"/>
    <cellStyle name="20% - Accent2 4" xfId="56"/>
    <cellStyle name="20% - Accent2 5" xfId="57"/>
    <cellStyle name="20% - Accent2 6" xfId="58"/>
    <cellStyle name="20% - Accent2 7" xfId="59"/>
    <cellStyle name="20% - Accent2 8" xfId="60"/>
    <cellStyle name="20% - Accent2 9" xfId="61"/>
    <cellStyle name="20% - Accent3 10" xfId="62"/>
    <cellStyle name="20% - Accent3 11" xfId="63"/>
    <cellStyle name="20% - Accent3 2" xfId="64"/>
    <cellStyle name="20% - Accent3 3" xfId="65"/>
    <cellStyle name="20% - Accent3 4" xfId="66"/>
    <cellStyle name="20% - Accent3 5" xfId="67"/>
    <cellStyle name="20% - Accent3 6" xfId="68"/>
    <cellStyle name="20% - Accent3 7" xfId="69"/>
    <cellStyle name="20% - Accent3 8" xfId="70"/>
    <cellStyle name="20% - Accent3 9" xfId="71"/>
    <cellStyle name="20% - Accent4 10" xfId="72"/>
    <cellStyle name="20% - Accent4 11" xfId="73"/>
    <cellStyle name="20% - Accent4 2" xfId="74"/>
    <cellStyle name="20% - Accent4 3" xfId="75"/>
    <cellStyle name="20% - Accent4 4" xfId="76"/>
    <cellStyle name="20% - Accent4 5" xfId="77"/>
    <cellStyle name="20% - Accent4 6" xfId="78"/>
    <cellStyle name="20% - Accent4 7" xfId="79"/>
    <cellStyle name="20% - Accent4 8" xfId="80"/>
    <cellStyle name="20% - Accent4 9" xfId="81"/>
    <cellStyle name="20% - Accent5 10" xfId="82"/>
    <cellStyle name="20% - Accent5 11" xfId="83"/>
    <cellStyle name="20% - Accent5 2" xfId="84"/>
    <cellStyle name="20% - Accent5 3" xfId="85"/>
    <cellStyle name="20% - Accent5 4" xfId="86"/>
    <cellStyle name="20% - Accent5 5" xfId="87"/>
    <cellStyle name="20% - Accent5 6" xfId="88"/>
    <cellStyle name="20% - Accent5 7" xfId="89"/>
    <cellStyle name="20% - Accent5 8" xfId="90"/>
    <cellStyle name="20% - Accent5 9" xfId="91"/>
    <cellStyle name="20% - Accent6 10" xfId="92"/>
    <cellStyle name="20% - Accent6 11" xfId="93"/>
    <cellStyle name="20% - Accent6 2" xfId="94"/>
    <cellStyle name="20% - Accent6 3" xfId="95"/>
    <cellStyle name="20% - Accent6 4" xfId="96"/>
    <cellStyle name="20% - Accent6 5" xfId="97"/>
    <cellStyle name="20% - Accent6 6" xfId="98"/>
    <cellStyle name="20% - Accent6 7" xfId="99"/>
    <cellStyle name="20% - Accent6 8" xfId="100"/>
    <cellStyle name="20% - Accent6 9" xfId="101"/>
    <cellStyle name="40% - Accent1 10" xfId="102"/>
    <cellStyle name="40% - Accent1 11" xfId="103"/>
    <cellStyle name="40% - Accent1 2" xfId="104"/>
    <cellStyle name="40% - Accent1 3" xfId="105"/>
    <cellStyle name="40% - Accent1 4" xfId="106"/>
    <cellStyle name="40% - Accent1 5" xfId="107"/>
    <cellStyle name="40% - Accent1 6" xfId="108"/>
    <cellStyle name="40% - Accent1 7" xfId="109"/>
    <cellStyle name="40% - Accent1 8" xfId="110"/>
    <cellStyle name="40% - Accent1 9" xfId="111"/>
    <cellStyle name="40% - Accent2 10" xfId="112"/>
    <cellStyle name="40% - Accent2 11" xfId="113"/>
    <cellStyle name="40% - Accent2 2" xfId="114"/>
    <cellStyle name="40% - Accent2 3" xfId="115"/>
    <cellStyle name="40% - Accent2 4" xfId="116"/>
    <cellStyle name="40% - Accent2 5" xfId="117"/>
    <cellStyle name="40% - Accent2 6" xfId="118"/>
    <cellStyle name="40% - Accent2 7" xfId="119"/>
    <cellStyle name="40% - Accent2 8" xfId="120"/>
    <cellStyle name="40% - Accent2 9" xfId="121"/>
    <cellStyle name="40% - Accent3 10" xfId="122"/>
    <cellStyle name="40% - Accent3 11" xfId="123"/>
    <cellStyle name="40% - Accent3 2"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10" xfId="132"/>
    <cellStyle name="40% - Accent4 11"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10" xfId="142"/>
    <cellStyle name="40% - Accent5 11" xfId="143"/>
    <cellStyle name="40% - Accent5 2" xfId="144"/>
    <cellStyle name="40% - Accent5 3" xfId="145"/>
    <cellStyle name="40% - Accent5 4" xfId="146"/>
    <cellStyle name="40% - Accent5 5" xfId="147"/>
    <cellStyle name="40% - Accent5 6" xfId="148"/>
    <cellStyle name="40% - Accent5 7" xfId="149"/>
    <cellStyle name="40% - Accent5 8" xfId="150"/>
    <cellStyle name="40% - Accent5 9" xfId="151"/>
    <cellStyle name="40% - Accent6 10" xfId="152"/>
    <cellStyle name="40% - Accent6 11" xfId="153"/>
    <cellStyle name="40% - Accent6 2" xfId="154"/>
    <cellStyle name="40% - Accent6 3" xfId="155"/>
    <cellStyle name="40% - Accent6 4" xfId="156"/>
    <cellStyle name="40% - Accent6 5" xfId="157"/>
    <cellStyle name="40% - Accent6 6" xfId="158"/>
    <cellStyle name="40% - Accent6 7" xfId="159"/>
    <cellStyle name="40% - Accent6 8" xfId="160"/>
    <cellStyle name="40% - Accent6 9" xfId="161"/>
    <cellStyle name="60% - Accent1 10" xfId="162"/>
    <cellStyle name="60% - Accent1 11" xfId="163"/>
    <cellStyle name="60% - Accent1 2" xfId="164"/>
    <cellStyle name="60% - Accent1 3" xfId="165"/>
    <cellStyle name="60% - Accent1 4" xfId="166"/>
    <cellStyle name="60% - Accent1 5" xfId="167"/>
    <cellStyle name="60% - Accent1 6" xfId="168"/>
    <cellStyle name="60% - Accent1 7" xfId="169"/>
    <cellStyle name="60% - Accent1 8" xfId="170"/>
    <cellStyle name="60% - Accent1 9" xfId="171"/>
    <cellStyle name="60% - Accent2 10" xfId="172"/>
    <cellStyle name="60% - Accent2 11" xfId="173"/>
    <cellStyle name="60% - Accent2 2" xfId="174"/>
    <cellStyle name="60% - Accent2 3" xfId="175"/>
    <cellStyle name="60% - Accent2 4" xfId="176"/>
    <cellStyle name="60% - Accent2 5" xfId="177"/>
    <cellStyle name="60% - Accent2 6" xfId="178"/>
    <cellStyle name="60% - Accent2 7" xfId="179"/>
    <cellStyle name="60% - Accent2 8" xfId="180"/>
    <cellStyle name="60% - Accent2 9" xfId="181"/>
    <cellStyle name="60% - Accent3 10" xfId="182"/>
    <cellStyle name="60% - Accent3 11" xfId="183"/>
    <cellStyle name="60% - Accent3 2" xfId="184"/>
    <cellStyle name="60% - Accent3 3" xfId="185"/>
    <cellStyle name="60% - Accent3 4" xfId="186"/>
    <cellStyle name="60% - Accent3 5" xfId="187"/>
    <cellStyle name="60% - Accent3 6" xfId="188"/>
    <cellStyle name="60% - Accent3 7" xfId="189"/>
    <cellStyle name="60% - Accent3 8" xfId="190"/>
    <cellStyle name="60% - Accent3 9" xfId="191"/>
    <cellStyle name="60% - Accent4 10" xfId="192"/>
    <cellStyle name="60% - Accent4 11" xfId="193"/>
    <cellStyle name="60% - Accent4 2" xfId="194"/>
    <cellStyle name="60% - Accent4 3" xfId="195"/>
    <cellStyle name="60% - Accent4 4" xfId="196"/>
    <cellStyle name="60% - Accent4 5" xfId="197"/>
    <cellStyle name="60% - Accent4 6" xfId="198"/>
    <cellStyle name="60% - Accent4 7" xfId="199"/>
    <cellStyle name="60% - Accent4 8" xfId="200"/>
    <cellStyle name="60% - Accent4 9" xfId="201"/>
    <cellStyle name="60% - Accent5 10" xfId="202"/>
    <cellStyle name="60% - Accent5 11" xfId="203"/>
    <cellStyle name="60% - Accent5 2" xfId="204"/>
    <cellStyle name="60% - Accent5 3" xfId="205"/>
    <cellStyle name="60% - Accent5 4" xfId="206"/>
    <cellStyle name="60% - Accent5 5" xfId="207"/>
    <cellStyle name="60% - Accent5 6" xfId="208"/>
    <cellStyle name="60% - Accent5 7" xfId="209"/>
    <cellStyle name="60% - Accent5 8" xfId="210"/>
    <cellStyle name="60% - Accent5 9" xfId="211"/>
    <cellStyle name="60% - Accent6 10" xfId="212"/>
    <cellStyle name="60% - Accent6 11" xfId="213"/>
    <cellStyle name="60% - Accent6 2" xfId="214"/>
    <cellStyle name="60% - Accent6 3" xfId="215"/>
    <cellStyle name="60% - Accent6 4" xfId="216"/>
    <cellStyle name="60% - Accent6 5" xfId="217"/>
    <cellStyle name="60% - Accent6 6" xfId="218"/>
    <cellStyle name="60% - Accent6 7" xfId="219"/>
    <cellStyle name="60% - Accent6 8" xfId="220"/>
    <cellStyle name="60% - Accent6 9" xfId="221"/>
    <cellStyle name="Accent1 10" xfId="222"/>
    <cellStyle name="Accent1 11" xfId="223"/>
    <cellStyle name="Accent1 2" xfId="224"/>
    <cellStyle name="Accent1 3" xfId="225"/>
    <cellStyle name="Accent1 4" xfId="226"/>
    <cellStyle name="Accent1 5" xfId="227"/>
    <cellStyle name="Accent1 6" xfId="228"/>
    <cellStyle name="Accent1 7" xfId="229"/>
    <cellStyle name="Accent1 8" xfId="230"/>
    <cellStyle name="Accent1 9" xfId="231"/>
    <cellStyle name="Accent2 10" xfId="232"/>
    <cellStyle name="Accent2 11" xfId="233"/>
    <cellStyle name="Accent2 2" xfId="234"/>
    <cellStyle name="Accent2 3" xfId="235"/>
    <cellStyle name="Accent2 4" xfId="236"/>
    <cellStyle name="Accent2 5" xfId="237"/>
    <cellStyle name="Accent2 6" xfId="238"/>
    <cellStyle name="Accent2 7" xfId="239"/>
    <cellStyle name="Accent2 8" xfId="240"/>
    <cellStyle name="Accent2 9" xfId="241"/>
    <cellStyle name="Accent3 10" xfId="242"/>
    <cellStyle name="Accent3 11" xfId="243"/>
    <cellStyle name="Accent3 2" xfId="244"/>
    <cellStyle name="Accent3 3" xfId="245"/>
    <cellStyle name="Accent3 4" xfId="246"/>
    <cellStyle name="Accent3 5" xfId="247"/>
    <cellStyle name="Accent3 6" xfId="248"/>
    <cellStyle name="Accent3 7" xfId="249"/>
    <cellStyle name="Accent3 8" xfId="250"/>
    <cellStyle name="Accent3 9" xfId="251"/>
    <cellStyle name="Accent4 10" xfId="252"/>
    <cellStyle name="Accent4 11" xfId="253"/>
    <cellStyle name="Accent4 2" xfId="254"/>
    <cellStyle name="Accent4 3" xfId="255"/>
    <cellStyle name="Accent4 4" xfId="256"/>
    <cellStyle name="Accent4 5" xfId="257"/>
    <cellStyle name="Accent4 6" xfId="258"/>
    <cellStyle name="Accent4 7" xfId="259"/>
    <cellStyle name="Accent4 8" xfId="260"/>
    <cellStyle name="Accent4 9" xfId="261"/>
    <cellStyle name="Accent5 10" xfId="262"/>
    <cellStyle name="Accent5 11" xfId="263"/>
    <cellStyle name="Accent5 2" xfId="264"/>
    <cellStyle name="Accent5 3" xfId="265"/>
    <cellStyle name="Accent5 4" xfId="266"/>
    <cellStyle name="Accent5 5" xfId="267"/>
    <cellStyle name="Accent5 6" xfId="268"/>
    <cellStyle name="Accent5 7" xfId="269"/>
    <cellStyle name="Accent5 8" xfId="270"/>
    <cellStyle name="Accent5 9" xfId="271"/>
    <cellStyle name="Accent6 10" xfId="272"/>
    <cellStyle name="Accent6 11" xfId="273"/>
    <cellStyle name="Accent6 2" xfId="274"/>
    <cellStyle name="Accent6 3" xfId="275"/>
    <cellStyle name="Accent6 4" xfId="276"/>
    <cellStyle name="Accent6 5" xfId="277"/>
    <cellStyle name="Accent6 6" xfId="278"/>
    <cellStyle name="Accent6 7" xfId="279"/>
    <cellStyle name="Accent6 8" xfId="280"/>
    <cellStyle name="Accent6 9" xfId="281"/>
    <cellStyle name="Bad 10" xfId="282"/>
    <cellStyle name="Bad 11" xfId="283"/>
    <cellStyle name="Bad 2" xfId="284"/>
    <cellStyle name="Bad 3" xfId="285"/>
    <cellStyle name="Bad 4" xfId="286"/>
    <cellStyle name="Bad 5" xfId="287"/>
    <cellStyle name="Bad 6" xfId="288"/>
    <cellStyle name="Bad 7" xfId="289"/>
    <cellStyle name="Bad 8" xfId="290"/>
    <cellStyle name="Bad 9" xfId="291"/>
    <cellStyle name="Calculation 10" xfId="292"/>
    <cellStyle name="Calculation 10 2" xfId="293"/>
    <cellStyle name="Calculation 10 2 2" xfId="294"/>
    <cellStyle name="Calculation 10 2 2 2" xfId="295"/>
    <cellStyle name="Calculation 10 2 2 3" xfId="296"/>
    <cellStyle name="Calculation 10 2 2 4" xfId="297"/>
    <cellStyle name="Calculation 10 2 3" xfId="298"/>
    <cellStyle name="Calculation 10 2 3 2" xfId="299"/>
    <cellStyle name="Calculation 10 2 3 3" xfId="300"/>
    <cellStyle name="Calculation 10 2 3 4" xfId="301"/>
    <cellStyle name="Calculation 10 2 4" xfId="302"/>
    <cellStyle name="Calculation 10 2 4 2" xfId="303"/>
    <cellStyle name="Calculation 10 2 4 3" xfId="304"/>
    <cellStyle name="Calculation 10 2 5" xfId="305"/>
    <cellStyle name="Calculation 10 3" xfId="306"/>
    <cellStyle name="Calculation 10 3 2" xfId="307"/>
    <cellStyle name="Calculation 10 3 3" xfId="308"/>
    <cellStyle name="Calculation 10 3 4" xfId="309"/>
    <cellStyle name="Calculation 10 4" xfId="310"/>
    <cellStyle name="Calculation 10 4 2" xfId="311"/>
    <cellStyle name="Calculation 10 4 3" xfId="312"/>
    <cellStyle name="Calculation 10 4 4" xfId="313"/>
    <cellStyle name="Calculation 10 5" xfId="314"/>
    <cellStyle name="Calculation 10 5 2" xfId="315"/>
    <cellStyle name="Calculation 10 5 3" xfId="316"/>
    <cellStyle name="Calculation 10 6" xfId="317"/>
    <cellStyle name="Calculation 11" xfId="318"/>
    <cellStyle name="Calculation 11 2" xfId="319"/>
    <cellStyle name="Calculation 11 2 2" xfId="320"/>
    <cellStyle name="Calculation 11 2 3" xfId="321"/>
    <cellStyle name="Calculation 11 2 4" xfId="322"/>
    <cellStyle name="Calculation 11 3" xfId="323"/>
    <cellStyle name="Calculation 11 3 2" xfId="324"/>
    <cellStyle name="Calculation 11 3 3" xfId="325"/>
    <cellStyle name="Calculation 11 3 4" xfId="326"/>
    <cellStyle name="Calculation 11 4" xfId="327"/>
    <cellStyle name="Calculation 11 4 2" xfId="328"/>
    <cellStyle name="Calculation 11 4 3" xfId="329"/>
    <cellStyle name="Calculation 11 5" xfId="330"/>
    <cellStyle name="Calculation 12" xfId="331"/>
    <cellStyle name="Calculation 12 2" xfId="332"/>
    <cellStyle name="Calculation 12 3" xfId="333"/>
    <cellStyle name="Calculation 12 4" xfId="334"/>
    <cellStyle name="Calculation 13" xfId="335"/>
    <cellStyle name="Calculation 13 2" xfId="336"/>
    <cellStyle name="Calculation 13 3" xfId="337"/>
    <cellStyle name="Calculation 13 4" xfId="338"/>
    <cellStyle name="Calculation 14" xfId="339"/>
    <cellStyle name="Calculation 14 2" xfId="340"/>
    <cellStyle name="Calculation 14 3" xfId="341"/>
    <cellStyle name="Calculation 14 4" xfId="342"/>
    <cellStyle name="Calculation 15" xfId="343"/>
    <cellStyle name="Calculation 15 2" xfId="344"/>
    <cellStyle name="Calculation 15 3" xfId="345"/>
    <cellStyle name="Calculation 16" xfId="346"/>
    <cellStyle name="Calculation 16 2" xfId="347"/>
    <cellStyle name="Calculation 16 3" xfId="348"/>
    <cellStyle name="Calculation 2" xfId="349"/>
    <cellStyle name="Calculation 2 2" xfId="350"/>
    <cellStyle name="Calculation 2 2 2" xfId="351"/>
    <cellStyle name="Calculation 2 2 2 2" xfId="352"/>
    <cellStyle name="Calculation 2 2 2 2 2" xfId="353"/>
    <cellStyle name="Calculation 2 2 2 2 2 2" xfId="354"/>
    <cellStyle name="Calculation 2 2 2 2 2 2 2" xfId="355"/>
    <cellStyle name="Calculation 2 2 2 2 2 2 2 2" xfId="356"/>
    <cellStyle name="Calculation 2 2 2 2 2 2 2 3" xfId="357"/>
    <cellStyle name="Calculation 2 2 2 2 2 2 2 4" xfId="358"/>
    <cellStyle name="Calculation 2 2 2 2 2 2 3" xfId="359"/>
    <cellStyle name="Calculation 2 2 2 2 2 2 3 2" xfId="360"/>
    <cellStyle name="Calculation 2 2 2 2 2 2 3 3" xfId="361"/>
    <cellStyle name="Calculation 2 2 2 2 2 2 3 4" xfId="362"/>
    <cellStyle name="Calculation 2 2 2 2 2 2 4" xfId="363"/>
    <cellStyle name="Calculation 2 2 2 2 2 2 4 2" xfId="364"/>
    <cellStyle name="Calculation 2 2 2 2 2 2 4 3" xfId="365"/>
    <cellStyle name="Calculation 2 2 2 2 2 2 5" xfId="366"/>
    <cellStyle name="Calculation 2 2 2 2 2 3" xfId="367"/>
    <cellStyle name="Calculation 2 2 2 2 2 3 2" xfId="368"/>
    <cellStyle name="Calculation 2 2 2 2 2 3 3" xfId="369"/>
    <cellStyle name="Calculation 2 2 2 2 2 3 4" xfId="370"/>
    <cellStyle name="Calculation 2 2 2 2 2 4" xfId="371"/>
    <cellStyle name="Calculation 2 2 2 2 2 4 2" xfId="372"/>
    <cellStyle name="Calculation 2 2 2 2 2 4 3" xfId="373"/>
    <cellStyle name="Calculation 2 2 2 2 2 4 4" xfId="374"/>
    <cellStyle name="Calculation 2 2 2 2 2 5" xfId="375"/>
    <cellStyle name="Calculation 2 2 2 2 2 5 2" xfId="376"/>
    <cellStyle name="Calculation 2 2 2 2 2 5 3" xfId="377"/>
    <cellStyle name="Calculation 2 2 2 2 2 6" xfId="378"/>
    <cellStyle name="Calculation 2 2 2 2 3" xfId="379"/>
    <cellStyle name="Calculation 2 2 2 2 3 2" xfId="380"/>
    <cellStyle name="Calculation 2 2 2 2 3 2 2" xfId="381"/>
    <cellStyle name="Calculation 2 2 2 2 3 2 3" xfId="382"/>
    <cellStyle name="Calculation 2 2 2 2 3 2 4" xfId="383"/>
    <cellStyle name="Calculation 2 2 2 2 3 3" xfId="384"/>
    <cellStyle name="Calculation 2 2 2 2 3 3 2" xfId="385"/>
    <cellStyle name="Calculation 2 2 2 2 3 3 3" xfId="386"/>
    <cellStyle name="Calculation 2 2 2 2 3 3 4" xfId="387"/>
    <cellStyle name="Calculation 2 2 2 2 3 4" xfId="388"/>
    <cellStyle name="Calculation 2 2 2 2 3 4 2" xfId="389"/>
    <cellStyle name="Calculation 2 2 2 2 3 4 3" xfId="390"/>
    <cellStyle name="Calculation 2 2 2 2 3 5" xfId="391"/>
    <cellStyle name="Calculation 2 2 2 2 4" xfId="392"/>
    <cellStyle name="Calculation 2 2 2 2 4 2" xfId="393"/>
    <cellStyle name="Calculation 2 2 2 2 4 3" xfId="394"/>
    <cellStyle name="Calculation 2 2 2 2 4 4" xfId="395"/>
    <cellStyle name="Calculation 2 2 2 2 5" xfId="396"/>
    <cellStyle name="Calculation 2 2 2 2 5 2" xfId="397"/>
    <cellStyle name="Calculation 2 2 2 2 5 3" xfId="398"/>
    <cellStyle name="Calculation 2 2 2 2 5 4" xfId="399"/>
    <cellStyle name="Calculation 2 2 2 2 6" xfId="400"/>
    <cellStyle name="Calculation 2 2 2 2 6 2" xfId="401"/>
    <cellStyle name="Calculation 2 2 2 2 6 3" xfId="402"/>
    <cellStyle name="Calculation 2 2 2 2 7" xfId="403"/>
    <cellStyle name="Calculation 2 2 2 3" xfId="404"/>
    <cellStyle name="Calculation 2 2 2 3 2" xfId="405"/>
    <cellStyle name="Calculation 2 2 2 3 2 2" xfId="406"/>
    <cellStyle name="Calculation 2 2 2 3 2 2 2" xfId="407"/>
    <cellStyle name="Calculation 2 2 2 3 2 2 3" xfId="408"/>
    <cellStyle name="Calculation 2 2 2 3 2 2 4" xfId="409"/>
    <cellStyle name="Calculation 2 2 2 3 2 3" xfId="410"/>
    <cellStyle name="Calculation 2 2 2 3 2 3 2" xfId="411"/>
    <cellStyle name="Calculation 2 2 2 3 2 3 3" xfId="412"/>
    <cellStyle name="Calculation 2 2 2 3 2 3 4" xfId="413"/>
    <cellStyle name="Calculation 2 2 2 3 2 4" xfId="414"/>
    <cellStyle name="Calculation 2 2 2 3 2 4 2" xfId="415"/>
    <cellStyle name="Calculation 2 2 2 3 2 4 3" xfId="416"/>
    <cellStyle name="Calculation 2 2 2 3 2 5" xfId="417"/>
    <cellStyle name="Calculation 2 2 2 3 3" xfId="418"/>
    <cellStyle name="Calculation 2 2 2 3 3 2" xfId="419"/>
    <cellStyle name="Calculation 2 2 2 3 3 3" xfId="420"/>
    <cellStyle name="Calculation 2 2 2 3 3 4" xfId="421"/>
    <cellStyle name="Calculation 2 2 2 3 4" xfId="422"/>
    <cellStyle name="Calculation 2 2 2 3 4 2" xfId="423"/>
    <cellStyle name="Calculation 2 2 2 3 4 3" xfId="424"/>
    <cellStyle name="Calculation 2 2 2 3 4 4" xfId="425"/>
    <cellStyle name="Calculation 2 2 2 3 5" xfId="426"/>
    <cellStyle name="Calculation 2 2 2 3 5 2" xfId="427"/>
    <cellStyle name="Calculation 2 2 2 3 5 3" xfId="428"/>
    <cellStyle name="Calculation 2 2 2 3 6" xfId="429"/>
    <cellStyle name="Calculation 2 2 2 4" xfId="430"/>
    <cellStyle name="Calculation 2 2 2 4 2" xfId="431"/>
    <cellStyle name="Calculation 2 2 2 4 2 2" xfId="432"/>
    <cellStyle name="Calculation 2 2 2 4 2 3" xfId="433"/>
    <cellStyle name="Calculation 2 2 2 4 2 4" xfId="434"/>
    <cellStyle name="Calculation 2 2 2 4 3" xfId="435"/>
    <cellStyle name="Calculation 2 2 2 4 3 2" xfId="436"/>
    <cellStyle name="Calculation 2 2 2 4 3 3" xfId="437"/>
    <cellStyle name="Calculation 2 2 2 4 3 4" xfId="438"/>
    <cellStyle name="Calculation 2 2 2 4 4" xfId="439"/>
    <cellStyle name="Calculation 2 2 2 4 4 2" xfId="440"/>
    <cellStyle name="Calculation 2 2 2 4 4 3" xfId="441"/>
    <cellStyle name="Calculation 2 2 2 4 5" xfId="442"/>
    <cellStyle name="Calculation 2 2 2 5" xfId="443"/>
    <cellStyle name="Calculation 2 2 2 5 2" xfId="444"/>
    <cellStyle name="Calculation 2 2 2 5 3" xfId="445"/>
    <cellStyle name="Calculation 2 2 2 5 4" xfId="446"/>
    <cellStyle name="Calculation 2 2 2 6" xfId="447"/>
    <cellStyle name="Calculation 2 2 2 6 2" xfId="448"/>
    <cellStyle name="Calculation 2 2 2 6 3" xfId="449"/>
    <cellStyle name="Calculation 2 2 2 6 4" xfId="450"/>
    <cellStyle name="Calculation 2 2 2 7" xfId="451"/>
    <cellStyle name="Calculation 2 2 2 7 2" xfId="452"/>
    <cellStyle name="Calculation 2 2 2 7 3" xfId="453"/>
    <cellStyle name="Calculation 2 2 2 8" xfId="454"/>
    <cellStyle name="Calculation 2 2 3" xfId="455"/>
    <cellStyle name="Calculation 2 2 3 2" xfId="456"/>
    <cellStyle name="Calculation 2 2 3 3" xfId="457"/>
    <cellStyle name="Calculation 2 2 3 4" xfId="458"/>
    <cellStyle name="Calculation 2 2 4" xfId="459"/>
    <cellStyle name="Calculation 2 2 4 2" xfId="460"/>
    <cellStyle name="Calculation 2 2 4 3" xfId="461"/>
    <cellStyle name="Calculation 2 2 4 4" xfId="462"/>
    <cellStyle name="Calculation 2 2 5" xfId="463"/>
    <cellStyle name="Calculation 2 2 5 2" xfId="464"/>
    <cellStyle name="Calculation 2 2 5 3" xfId="465"/>
    <cellStyle name="Calculation 2 2 6" xfId="466"/>
    <cellStyle name="Calculation 2 2 6 2" xfId="467"/>
    <cellStyle name="Calculation 2 2 6 3" xfId="468"/>
    <cellStyle name="Calculation 2 2 7" xfId="469"/>
    <cellStyle name="Calculation 2 3" xfId="470"/>
    <cellStyle name="Calculation 2 3 2" xfId="471"/>
    <cellStyle name="Calculation 2 3 2 2" xfId="472"/>
    <cellStyle name="Calculation 2 3 2 2 2" xfId="473"/>
    <cellStyle name="Calculation 2 3 2 2 2 2" xfId="474"/>
    <cellStyle name="Calculation 2 3 2 2 2 2 2" xfId="475"/>
    <cellStyle name="Calculation 2 3 2 2 2 2 3" xfId="476"/>
    <cellStyle name="Calculation 2 3 2 2 2 2 4" xfId="477"/>
    <cellStyle name="Calculation 2 3 2 2 2 3" xfId="478"/>
    <cellStyle name="Calculation 2 3 2 2 2 3 2" xfId="479"/>
    <cellStyle name="Calculation 2 3 2 2 2 3 3" xfId="480"/>
    <cellStyle name="Calculation 2 3 2 2 2 3 4" xfId="481"/>
    <cellStyle name="Calculation 2 3 2 2 2 4" xfId="482"/>
    <cellStyle name="Calculation 2 3 2 2 2 4 2" xfId="483"/>
    <cellStyle name="Calculation 2 3 2 2 2 4 3" xfId="484"/>
    <cellStyle name="Calculation 2 3 2 2 2 5" xfId="485"/>
    <cellStyle name="Calculation 2 3 2 2 3" xfId="486"/>
    <cellStyle name="Calculation 2 3 2 2 3 2" xfId="487"/>
    <cellStyle name="Calculation 2 3 2 2 3 3" xfId="488"/>
    <cellStyle name="Calculation 2 3 2 2 3 4" xfId="489"/>
    <cellStyle name="Calculation 2 3 2 2 4" xfId="490"/>
    <cellStyle name="Calculation 2 3 2 2 4 2" xfId="491"/>
    <cellStyle name="Calculation 2 3 2 2 4 3" xfId="492"/>
    <cellStyle name="Calculation 2 3 2 2 4 4" xfId="493"/>
    <cellStyle name="Calculation 2 3 2 2 5" xfId="494"/>
    <cellStyle name="Calculation 2 3 2 2 5 2" xfId="495"/>
    <cellStyle name="Calculation 2 3 2 2 5 3" xfId="496"/>
    <cellStyle name="Calculation 2 3 2 2 6" xfId="497"/>
    <cellStyle name="Calculation 2 3 2 3" xfId="498"/>
    <cellStyle name="Calculation 2 3 2 3 2" xfId="499"/>
    <cellStyle name="Calculation 2 3 2 3 2 2" xfId="500"/>
    <cellStyle name="Calculation 2 3 2 3 2 3" xfId="501"/>
    <cellStyle name="Calculation 2 3 2 3 2 4" xfId="502"/>
    <cellStyle name="Calculation 2 3 2 3 3" xfId="503"/>
    <cellStyle name="Calculation 2 3 2 3 3 2" xfId="504"/>
    <cellStyle name="Calculation 2 3 2 3 3 3" xfId="505"/>
    <cellStyle name="Calculation 2 3 2 3 3 4" xfId="506"/>
    <cellStyle name="Calculation 2 3 2 3 4" xfId="507"/>
    <cellStyle name="Calculation 2 3 2 3 4 2" xfId="508"/>
    <cellStyle name="Calculation 2 3 2 3 4 3" xfId="509"/>
    <cellStyle name="Calculation 2 3 2 3 5" xfId="510"/>
    <cellStyle name="Calculation 2 3 2 4" xfId="511"/>
    <cellStyle name="Calculation 2 3 2 4 2" xfId="512"/>
    <cellStyle name="Calculation 2 3 2 4 3" xfId="513"/>
    <cellStyle name="Calculation 2 3 2 4 4" xfId="514"/>
    <cellStyle name="Calculation 2 3 2 5" xfId="515"/>
    <cellStyle name="Calculation 2 3 2 5 2" xfId="516"/>
    <cellStyle name="Calculation 2 3 2 5 3" xfId="517"/>
    <cellStyle name="Calculation 2 3 2 5 4" xfId="518"/>
    <cellStyle name="Calculation 2 3 2 6" xfId="519"/>
    <cellStyle name="Calculation 2 3 2 6 2" xfId="520"/>
    <cellStyle name="Calculation 2 3 2 6 3" xfId="521"/>
    <cellStyle name="Calculation 2 3 2 7" xfId="522"/>
    <cellStyle name="Calculation 2 3 3" xfId="523"/>
    <cellStyle name="Calculation 2 3 3 2" xfId="524"/>
    <cellStyle name="Calculation 2 3 3 2 2" xfId="525"/>
    <cellStyle name="Calculation 2 3 3 2 2 2" xfId="526"/>
    <cellStyle name="Calculation 2 3 3 2 2 3" xfId="527"/>
    <cellStyle name="Calculation 2 3 3 2 2 4" xfId="528"/>
    <cellStyle name="Calculation 2 3 3 2 3" xfId="529"/>
    <cellStyle name="Calculation 2 3 3 2 3 2" xfId="530"/>
    <cellStyle name="Calculation 2 3 3 2 3 3" xfId="531"/>
    <cellStyle name="Calculation 2 3 3 2 3 4" xfId="532"/>
    <cellStyle name="Calculation 2 3 3 2 4" xfId="533"/>
    <cellStyle name="Calculation 2 3 3 2 4 2" xfId="534"/>
    <cellStyle name="Calculation 2 3 3 2 4 3" xfId="535"/>
    <cellStyle name="Calculation 2 3 3 2 5" xfId="536"/>
    <cellStyle name="Calculation 2 3 3 3" xfId="537"/>
    <cellStyle name="Calculation 2 3 3 3 2" xfId="538"/>
    <cellStyle name="Calculation 2 3 3 3 3" xfId="539"/>
    <cellStyle name="Calculation 2 3 3 3 4" xfId="540"/>
    <cellStyle name="Calculation 2 3 3 4" xfId="541"/>
    <cellStyle name="Calculation 2 3 3 4 2" xfId="542"/>
    <cellStyle name="Calculation 2 3 3 4 3" xfId="543"/>
    <cellStyle name="Calculation 2 3 3 4 4" xfId="544"/>
    <cellStyle name="Calculation 2 3 3 5" xfId="545"/>
    <cellStyle name="Calculation 2 3 3 5 2" xfId="546"/>
    <cellStyle name="Calculation 2 3 3 5 3" xfId="547"/>
    <cellStyle name="Calculation 2 3 3 6" xfId="548"/>
    <cellStyle name="Calculation 2 3 4" xfId="549"/>
    <cellStyle name="Calculation 2 3 4 2" xfId="550"/>
    <cellStyle name="Calculation 2 3 4 2 2" xfId="551"/>
    <cellStyle name="Calculation 2 3 4 2 3" xfId="552"/>
    <cellStyle name="Calculation 2 3 4 2 4" xfId="553"/>
    <cellStyle name="Calculation 2 3 4 3" xfId="554"/>
    <cellStyle name="Calculation 2 3 4 3 2" xfId="555"/>
    <cellStyle name="Calculation 2 3 4 3 3" xfId="556"/>
    <cellStyle name="Calculation 2 3 4 3 4" xfId="557"/>
    <cellStyle name="Calculation 2 3 4 4" xfId="558"/>
    <cellStyle name="Calculation 2 3 4 4 2" xfId="559"/>
    <cellStyle name="Calculation 2 3 4 4 3" xfId="560"/>
    <cellStyle name="Calculation 2 3 4 5" xfId="561"/>
    <cellStyle name="Calculation 2 3 5" xfId="562"/>
    <cellStyle name="Calculation 2 3 5 2" xfId="563"/>
    <cellStyle name="Calculation 2 3 5 3" xfId="564"/>
    <cellStyle name="Calculation 2 3 5 4" xfId="565"/>
    <cellStyle name="Calculation 2 3 6" xfId="566"/>
    <cellStyle name="Calculation 2 3 6 2" xfId="567"/>
    <cellStyle name="Calculation 2 3 6 3" xfId="568"/>
    <cellStyle name="Calculation 2 3 6 4" xfId="569"/>
    <cellStyle name="Calculation 2 3 7" xfId="570"/>
    <cellStyle name="Calculation 2 3 7 2" xfId="571"/>
    <cellStyle name="Calculation 2 3 7 3" xfId="572"/>
    <cellStyle name="Calculation 2 3 8" xfId="573"/>
    <cellStyle name="Calculation 2 4" xfId="574"/>
    <cellStyle name="Calculation 2 4 2" xfId="575"/>
    <cellStyle name="Calculation 2 4 3" xfId="576"/>
    <cellStyle name="Calculation 2 4 4" xfId="577"/>
    <cellStyle name="Calculation 2 5" xfId="578"/>
    <cellStyle name="Calculation 2 5 2" xfId="579"/>
    <cellStyle name="Calculation 2 5 3" xfId="580"/>
    <cellStyle name="Calculation 2 5 4" xfId="581"/>
    <cellStyle name="Calculation 2 6" xfId="582"/>
    <cellStyle name="Calculation 2 6 2" xfId="583"/>
    <cellStyle name="Calculation 2 6 3" xfId="584"/>
    <cellStyle name="Calculation 2 7" xfId="585"/>
    <cellStyle name="Calculation 2 7 2" xfId="586"/>
    <cellStyle name="Calculation 2 7 3" xfId="587"/>
    <cellStyle name="Calculation 2 8" xfId="588"/>
    <cellStyle name="Calculation 3" xfId="589"/>
    <cellStyle name="Calculation 3 2" xfId="590"/>
    <cellStyle name="Calculation 3 2 2" xfId="591"/>
    <cellStyle name="Calculation 3 2 2 2" xfId="592"/>
    <cellStyle name="Calculation 3 2 2 2 2" xfId="593"/>
    <cellStyle name="Calculation 3 2 2 2 2 2" xfId="594"/>
    <cellStyle name="Calculation 3 2 2 2 2 2 2" xfId="595"/>
    <cellStyle name="Calculation 3 2 2 2 2 2 2 2" xfId="596"/>
    <cellStyle name="Calculation 3 2 2 2 2 2 2 3" xfId="597"/>
    <cellStyle name="Calculation 3 2 2 2 2 2 2 4" xfId="598"/>
    <cellStyle name="Calculation 3 2 2 2 2 2 3" xfId="599"/>
    <cellStyle name="Calculation 3 2 2 2 2 2 3 2" xfId="600"/>
    <cellStyle name="Calculation 3 2 2 2 2 2 3 3" xfId="601"/>
    <cellStyle name="Calculation 3 2 2 2 2 2 3 4" xfId="602"/>
    <cellStyle name="Calculation 3 2 2 2 2 2 4" xfId="603"/>
    <cellStyle name="Calculation 3 2 2 2 2 2 4 2" xfId="604"/>
    <cellStyle name="Calculation 3 2 2 2 2 2 4 3" xfId="605"/>
    <cellStyle name="Calculation 3 2 2 2 2 2 5" xfId="606"/>
    <cellStyle name="Calculation 3 2 2 2 2 3" xfId="607"/>
    <cellStyle name="Calculation 3 2 2 2 2 3 2" xfId="608"/>
    <cellStyle name="Calculation 3 2 2 2 2 3 3" xfId="609"/>
    <cellStyle name="Calculation 3 2 2 2 2 3 4" xfId="610"/>
    <cellStyle name="Calculation 3 2 2 2 2 4" xfId="611"/>
    <cellStyle name="Calculation 3 2 2 2 2 4 2" xfId="612"/>
    <cellStyle name="Calculation 3 2 2 2 2 4 3" xfId="613"/>
    <cellStyle name="Calculation 3 2 2 2 2 4 4" xfId="614"/>
    <cellStyle name="Calculation 3 2 2 2 2 5" xfId="615"/>
    <cellStyle name="Calculation 3 2 2 2 2 5 2" xfId="616"/>
    <cellStyle name="Calculation 3 2 2 2 2 5 3" xfId="617"/>
    <cellStyle name="Calculation 3 2 2 2 2 6" xfId="618"/>
    <cellStyle name="Calculation 3 2 2 2 3" xfId="619"/>
    <cellStyle name="Calculation 3 2 2 2 3 2" xfId="620"/>
    <cellStyle name="Calculation 3 2 2 2 3 2 2" xfId="621"/>
    <cellStyle name="Calculation 3 2 2 2 3 2 3" xfId="622"/>
    <cellStyle name="Calculation 3 2 2 2 3 2 4" xfId="623"/>
    <cellStyle name="Calculation 3 2 2 2 3 3" xfId="624"/>
    <cellStyle name="Calculation 3 2 2 2 3 3 2" xfId="625"/>
    <cellStyle name="Calculation 3 2 2 2 3 3 3" xfId="626"/>
    <cellStyle name="Calculation 3 2 2 2 3 3 4" xfId="627"/>
    <cellStyle name="Calculation 3 2 2 2 3 4" xfId="628"/>
    <cellStyle name="Calculation 3 2 2 2 3 4 2" xfId="629"/>
    <cellStyle name="Calculation 3 2 2 2 3 4 3" xfId="630"/>
    <cellStyle name="Calculation 3 2 2 2 3 5" xfId="631"/>
    <cellStyle name="Calculation 3 2 2 2 4" xfId="632"/>
    <cellStyle name="Calculation 3 2 2 2 4 2" xfId="633"/>
    <cellStyle name="Calculation 3 2 2 2 4 3" xfId="634"/>
    <cellStyle name="Calculation 3 2 2 2 4 4" xfId="635"/>
    <cellStyle name="Calculation 3 2 2 2 5" xfId="636"/>
    <cellStyle name="Calculation 3 2 2 2 5 2" xfId="637"/>
    <cellStyle name="Calculation 3 2 2 2 5 3" xfId="638"/>
    <cellStyle name="Calculation 3 2 2 2 5 4" xfId="639"/>
    <cellStyle name="Calculation 3 2 2 2 6" xfId="640"/>
    <cellStyle name="Calculation 3 2 2 2 6 2" xfId="641"/>
    <cellStyle name="Calculation 3 2 2 2 6 3" xfId="642"/>
    <cellStyle name="Calculation 3 2 2 2 7" xfId="643"/>
    <cellStyle name="Calculation 3 2 2 3" xfId="644"/>
    <cellStyle name="Calculation 3 2 2 3 2" xfId="645"/>
    <cellStyle name="Calculation 3 2 2 3 2 2" xfId="646"/>
    <cellStyle name="Calculation 3 2 2 3 2 2 2" xfId="647"/>
    <cellStyle name="Calculation 3 2 2 3 2 2 3" xfId="648"/>
    <cellStyle name="Calculation 3 2 2 3 2 2 4" xfId="649"/>
    <cellStyle name="Calculation 3 2 2 3 2 3" xfId="650"/>
    <cellStyle name="Calculation 3 2 2 3 2 3 2" xfId="651"/>
    <cellStyle name="Calculation 3 2 2 3 2 3 3" xfId="652"/>
    <cellStyle name="Calculation 3 2 2 3 2 3 4" xfId="653"/>
    <cellStyle name="Calculation 3 2 2 3 2 4" xfId="654"/>
    <cellStyle name="Calculation 3 2 2 3 2 4 2" xfId="655"/>
    <cellStyle name="Calculation 3 2 2 3 2 4 3" xfId="656"/>
    <cellStyle name="Calculation 3 2 2 3 2 5" xfId="657"/>
    <cellStyle name="Calculation 3 2 2 3 3" xfId="658"/>
    <cellStyle name="Calculation 3 2 2 3 3 2" xfId="659"/>
    <cellStyle name="Calculation 3 2 2 3 3 3" xfId="660"/>
    <cellStyle name="Calculation 3 2 2 3 3 4" xfId="661"/>
    <cellStyle name="Calculation 3 2 2 3 4" xfId="662"/>
    <cellStyle name="Calculation 3 2 2 3 4 2" xfId="663"/>
    <cellStyle name="Calculation 3 2 2 3 4 3" xfId="664"/>
    <cellStyle name="Calculation 3 2 2 3 4 4" xfId="665"/>
    <cellStyle name="Calculation 3 2 2 3 5" xfId="666"/>
    <cellStyle name="Calculation 3 2 2 3 5 2" xfId="667"/>
    <cellStyle name="Calculation 3 2 2 3 5 3" xfId="668"/>
    <cellStyle name="Calculation 3 2 2 3 6" xfId="669"/>
    <cellStyle name="Calculation 3 2 2 4" xfId="670"/>
    <cellStyle name="Calculation 3 2 2 4 2" xfId="671"/>
    <cellStyle name="Calculation 3 2 2 4 2 2" xfId="672"/>
    <cellStyle name="Calculation 3 2 2 4 2 3" xfId="673"/>
    <cellStyle name="Calculation 3 2 2 4 2 4" xfId="674"/>
    <cellStyle name="Calculation 3 2 2 4 3" xfId="675"/>
    <cellStyle name="Calculation 3 2 2 4 3 2" xfId="676"/>
    <cellStyle name="Calculation 3 2 2 4 3 3" xfId="677"/>
    <cellStyle name="Calculation 3 2 2 4 3 4" xfId="678"/>
    <cellStyle name="Calculation 3 2 2 4 4" xfId="679"/>
    <cellStyle name="Calculation 3 2 2 4 4 2" xfId="680"/>
    <cellStyle name="Calculation 3 2 2 4 4 3" xfId="681"/>
    <cellStyle name="Calculation 3 2 2 4 5" xfId="682"/>
    <cellStyle name="Calculation 3 2 2 5" xfId="683"/>
    <cellStyle name="Calculation 3 2 2 5 2" xfId="684"/>
    <cellStyle name="Calculation 3 2 2 5 3" xfId="685"/>
    <cellStyle name="Calculation 3 2 2 5 4" xfId="686"/>
    <cellStyle name="Calculation 3 2 2 6" xfId="687"/>
    <cellStyle name="Calculation 3 2 2 6 2" xfId="688"/>
    <cellStyle name="Calculation 3 2 2 6 3" xfId="689"/>
    <cellStyle name="Calculation 3 2 2 6 4" xfId="690"/>
    <cellStyle name="Calculation 3 2 2 7" xfId="691"/>
    <cellStyle name="Calculation 3 2 2 7 2" xfId="692"/>
    <cellStyle name="Calculation 3 2 2 7 3" xfId="693"/>
    <cellStyle name="Calculation 3 2 2 8" xfId="694"/>
    <cellStyle name="Calculation 3 2 3" xfId="695"/>
    <cellStyle name="Calculation 3 2 3 2" xfId="696"/>
    <cellStyle name="Calculation 3 2 3 3" xfId="697"/>
    <cellStyle name="Calculation 3 2 3 4" xfId="698"/>
    <cellStyle name="Calculation 3 2 4" xfId="699"/>
    <cellStyle name="Calculation 3 2 4 2" xfId="700"/>
    <cellStyle name="Calculation 3 2 4 3" xfId="701"/>
    <cellStyle name="Calculation 3 2 4 4" xfId="702"/>
    <cellStyle name="Calculation 3 2 5" xfId="703"/>
    <cellStyle name="Calculation 3 2 5 2" xfId="704"/>
    <cellStyle name="Calculation 3 2 5 3" xfId="705"/>
    <cellStyle name="Calculation 3 2 6" xfId="706"/>
    <cellStyle name="Calculation 3 2 6 2" xfId="707"/>
    <cellStyle name="Calculation 3 2 6 3" xfId="708"/>
    <cellStyle name="Calculation 3 2 7" xfId="709"/>
    <cellStyle name="Calculation 3 3" xfId="710"/>
    <cellStyle name="Calculation 3 3 2" xfId="711"/>
    <cellStyle name="Calculation 3 3 2 2" xfId="712"/>
    <cellStyle name="Calculation 3 3 2 2 2" xfId="713"/>
    <cellStyle name="Calculation 3 3 2 2 2 2" xfId="714"/>
    <cellStyle name="Calculation 3 3 2 2 2 2 2" xfId="715"/>
    <cellStyle name="Calculation 3 3 2 2 2 2 3" xfId="716"/>
    <cellStyle name="Calculation 3 3 2 2 2 2 4" xfId="717"/>
    <cellStyle name="Calculation 3 3 2 2 2 3" xfId="718"/>
    <cellStyle name="Calculation 3 3 2 2 2 3 2" xfId="719"/>
    <cellStyle name="Calculation 3 3 2 2 2 3 3" xfId="720"/>
    <cellStyle name="Calculation 3 3 2 2 2 3 4" xfId="721"/>
    <cellStyle name="Calculation 3 3 2 2 2 4" xfId="722"/>
    <cellStyle name="Calculation 3 3 2 2 2 4 2" xfId="723"/>
    <cellStyle name="Calculation 3 3 2 2 2 4 3" xfId="724"/>
    <cellStyle name="Calculation 3 3 2 2 2 5" xfId="725"/>
    <cellStyle name="Calculation 3 3 2 2 3" xfId="726"/>
    <cellStyle name="Calculation 3 3 2 2 3 2" xfId="727"/>
    <cellStyle name="Calculation 3 3 2 2 3 3" xfId="728"/>
    <cellStyle name="Calculation 3 3 2 2 3 4" xfId="729"/>
    <cellStyle name="Calculation 3 3 2 2 4" xfId="730"/>
    <cellStyle name="Calculation 3 3 2 2 4 2" xfId="731"/>
    <cellStyle name="Calculation 3 3 2 2 4 3" xfId="732"/>
    <cellStyle name="Calculation 3 3 2 2 4 4" xfId="733"/>
    <cellStyle name="Calculation 3 3 2 2 5" xfId="734"/>
    <cellStyle name="Calculation 3 3 2 2 5 2" xfId="735"/>
    <cellStyle name="Calculation 3 3 2 2 5 3" xfId="736"/>
    <cellStyle name="Calculation 3 3 2 2 6" xfId="737"/>
    <cellStyle name="Calculation 3 3 2 3" xfId="738"/>
    <cellStyle name="Calculation 3 3 2 3 2" xfId="739"/>
    <cellStyle name="Calculation 3 3 2 3 2 2" xfId="740"/>
    <cellStyle name="Calculation 3 3 2 3 2 3" xfId="741"/>
    <cellStyle name="Calculation 3 3 2 3 2 4" xfId="742"/>
    <cellStyle name="Calculation 3 3 2 3 3" xfId="743"/>
    <cellStyle name="Calculation 3 3 2 3 3 2" xfId="744"/>
    <cellStyle name="Calculation 3 3 2 3 3 3" xfId="745"/>
    <cellStyle name="Calculation 3 3 2 3 3 4" xfId="746"/>
    <cellStyle name="Calculation 3 3 2 3 4" xfId="747"/>
    <cellStyle name="Calculation 3 3 2 3 4 2" xfId="748"/>
    <cellStyle name="Calculation 3 3 2 3 4 3" xfId="749"/>
    <cellStyle name="Calculation 3 3 2 3 5" xfId="750"/>
    <cellStyle name="Calculation 3 3 2 4" xfId="751"/>
    <cellStyle name="Calculation 3 3 2 4 2" xfId="752"/>
    <cellStyle name="Calculation 3 3 2 4 3" xfId="753"/>
    <cellStyle name="Calculation 3 3 2 4 4" xfId="754"/>
    <cellStyle name="Calculation 3 3 2 5" xfId="755"/>
    <cellStyle name="Calculation 3 3 2 5 2" xfId="756"/>
    <cellStyle name="Calculation 3 3 2 5 3" xfId="757"/>
    <cellStyle name="Calculation 3 3 2 5 4" xfId="758"/>
    <cellStyle name="Calculation 3 3 2 6" xfId="759"/>
    <cellStyle name="Calculation 3 3 2 6 2" xfId="760"/>
    <cellStyle name="Calculation 3 3 2 6 3" xfId="761"/>
    <cellStyle name="Calculation 3 3 2 7" xfId="762"/>
    <cellStyle name="Calculation 3 3 3" xfId="763"/>
    <cellStyle name="Calculation 3 3 3 2" xfId="764"/>
    <cellStyle name="Calculation 3 3 3 2 2" xfId="765"/>
    <cellStyle name="Calculation 3 3 3 2 2 2" xfId="766"/>
    <cellStyle name="Calculation 3 3 3 2 2 3" xfId="767"/>
    <cellStyle name="Calculation 3 3 3 2 2 4" xfId="768"/>
    <cellStyle name="Calculation 3 3 3 2 3" xfId="769"/>
    <cellStyle name="Calculation 3 3 3 2 3 2" xfId="770"/>
    <cellStyle name="Calculation 3 3 3 2 3 3" xfId="771"/>
    <cellStyle name="Calculation 3 3 3 2 3 4" xfId="772"/>
    <cellStyle name="Calculation 3 3 3 2 4" xfId="773"/>
    <cellStyle name="Calculation 3 3 3 2 4 2" xfId="774"/>
    <cellStyle name="Calculation 3 3 3 2 4 3" xfId="775"/>
    <cellStyle name="Calculation 3 3 3 2 5" xfId="776"/>
    <cellStyle name="Calculation 3 3 3 3" xfId="777"/>
    <cellStyle name="Calculation 3 3 3 3 2" xfId="778"/>
    <cellStyle name="Calculation 3 3 3 3 3" xfId="779"/>
    <cellStyle name="Calculation 3 3 3 3 4" xfId="780"/>
    <cellStyle name="Calculation 3 3 3 4" xfId="781"/>
    <cellStyle name="Calculation 3 3 3 4 2" xfId="782"/>
    <cellStyle name="Calculation 3 3 3 4 3" xfId="783"/>
    <cellStyle name="Calculation 3 3 3 4 4" xfId="784"/>
    <cellStyle name="Calculation 3 3 3 5" xfId="785"/>
    <cellStyle name="Calculation 3 3 3 5 2" xfId="786"/>
    <cellStyle name="Calculation 3 3 3 5 3" xfId="787"/>
    <cellStyle name="Calculation 3 3 3 6" xfId="788"/>
    <cellStyle name="Calculation 3 3 4" xfId="789"/>
    <cellStyle name="Calculation 3 3 4 2" xfId="790"/>
    <cellStyle name="Calculation 3 3 4 2 2" xfId="791"/>
    <cellStyle name="Calculation 3 3 4 2 3" xfId="792"/>
    <cellStyle name="Calculation 3 3 4 2 4" xfId="793"/>
    <cellStyle name="Calculation 3 3 4 3" xfId="794"/>
    <cellStyle name="Calculation 3 3 4 3 2" xfId="795"/>
    <cellStyle name="Calculation 3 3 4 3 3" xfId="796"/>
    <cellStyle name="Calculation 3 3 4 3 4" xfId="797"/>
    <cellStyle name="Calculation 3 3 4 4" xfId="798"/>
    <cellStyle name="Calculation 3 3 4 4 2" xfId="799"/>
    <cellStyle name="Calculation 3 3 4 4 3" xfId="800"/>
    <cellStyle name="Calculation 3 3 4 5" xfId="801"/>
    <cellStyle name="Calculation 3 3 5" xfId="802"/>
    <cellStyle name="Calculation 3 3 5 2" xfId="803"/>
    <cellStyle name="Calculation 3 3 5 3" xfId="804"/>
    <cellStyle name="Calculation 3 3 5 4" xfId="805"/>
    <cellStyle name="Calculation 3 3 6" xfId="806"/>
    <cellStyle name="Calculation 3 3 6 2" xfId="807"/>
    <cellStyle name="Calculation 3 3 6 3" xfId="808"/>
    <cellStyle name="Calculation 3 3 6 4" xfId="809"/>
    <cellStyle name="Calculation 3 3 7" xfId="810"/>
    <cellStyle name="Calculation 3 3 7 2" xfId="811"/>
    <cellStyle name="Calculation 3 3 7 3" xfId="812"/>
    <cellStyle name="Calculation 3 3 8" xfId="813"/>
    <cellStyle name="Calculation 3 4" xfId="814"/>
    <cellStyle name="Calculation 3 4 2" xfId="815"/>
    <cellStyle name="Calculation 3 4 3" xfId="816"/>
    <cellStyle name="Calculation 3 4 4" xfId="817"/>
    <cellStyle name="Calculation 3 5" xfId="818"/>
    <cellStyle name="Calculation 3 5 2" xfId="819"/>
    <cellStyle name="Calculation 3 5 3" xfId="820"/>
    <cellStyle name="Calculation 3 5 4" xfId="821"/>
    <cellStyle name="Calculation 3 6" xfId="822"/>
    <cellStyle name="Calculation 3 6 2" xfId="823"/>
    <cellStyle name="Calculation 3 6 3" xfId="824"/>
    <cellStyle name="Calculation 3 7" xfId="825"/>
    <cellStyle name="Calculation 3 7 2" xfId="826"/>
    <cellStyle name="Calculation 3 7 3" xfId="827"/>
    <cellStyle name="Calculation 3 8" xfId="828"/>
    <cellStyle name="Calculation 4" xfId="829"/>
    <cellStyle name="Calculation 4 2" xfId="830"/>
    <cellStyle name="Calculation 4 2 2" xfId="831"/>
    <cellStyle name="Calculation 4 2 2 2" xfId="832"/>
    <cellStyle name="Calculation 4 2 2 2 2" xfId="833"/>
    <cellStyle name="Calculation 4 2 2 2 2 2" xfId="834"/>
    <cellStyle name="Calculation 4 2 2 2 2 2 2" xfId="835"/>
    <cellStyle name="Calculation 4 2 2 2 2 2 2 2" xfId="836"/>
    <cellStyle name="Calculation 4 2 2 2 2 2 2 3" xfId="837"/>
    <cellStyle name="Calculation 4 2 2 2 2 2 2 4" xfId="838"/>
    <cellStyle name="Calculation 4 2 2 2 2 2 3" xfId="839"/>
    <cellStyle name="Calculation 4 2 2 2 2 2 3 2" xfId="840"/>
    <cellStyle name="Calculation 4 2 2 2 2 2 3 3" xfId="841"/>
    <cellStyle name="Calculation 4 2 2 2 2 2 3 4" xfId="842"/>
    <cellStyle name="Calculation 4 2 2 2 2 2 4" xfId="843"/>
    <cellStyle name="Calculation 4 2 2 2 2 2 4 2" xfId="844"/>
    <cellStyle name="Calculation 4 2 2 2 2 2 4 3" xfId="845"/>
    <cellStyle name="Calculation 4 2 2 2 2 2 5" xfId="846"/>
    <cellStyle name="Calculation 4 2 2 2 2 3" xfId="847"/>
    <cellStyle name="Calculation 4 2 2 2 2 3 2" xfId="848"/>
    <cellStyle name="Calculation 4 2 2 2 2 3 3" xfId="849"/>
    <cellStyle name="Calculation 4 2 2 2 2 3 4" xfId="850"/>
    <cellStyle name="Calculation 4 2 2 2 2 4" xfId="851"/>
    <cellStyle name="Calculation 4 2 2 2 2 4 2" xfId="852"/>
    <cellStyle name="Calculation 4 2 2 2 2 4 3" xfId="853"/>
    <cellStyle name="Calculation 4 2 2 2 2 4 4" xfId="854"/>
    <cellStyle name="Calculation 4 2 2 2 2 5" xfId="855"/>
    <cellStyle name="Calculation 4 2 2 2 2 5 2" xfId="856"/>
    <cellStyle name="Calculation 4 2 2 2 2 5 3" xfId="857"/>
    <cellStyle name="Calculation 4 2 2 2 2 6" xfId="858"/>
    <cellStyle name="Calculation 4 2 2 2 3" xfId="859"/>
    <cellStyle name="Calculation 4 2 2 2 3 2" xfId="860"/>
    <cellStyle name="Calculation 4 2 2 2 3 2 2" xfId="861"/>
    <cellStyle name="Calculation 4 2 2 2 3 2 3" xfId="862"/>
    <cellStyle name="Calculation 4 2 2 2 3 2 4" xfId="863"/>
    <cellStyle name="Calculation 4 2 2 2 3 3" xfId="864"/>
    <cellStyle name="Calculation 4 2 2 2 3 3 2" xfId="865"/>
    <cellStyle name="Calculation 4 2 2 2 3 3 3" xfId="866"/>
    <cellStyle name="Calculation 4 2 2 2 3 3 4" xfId="867"/>
    <cellStyle name="Calculation 4 2 2 2 3 4" xfId="868"/>
    <cellStyle name="Calculation 4 2 2 2 3 4 2" xfId="869"/>
    <cellStyle name="Calculation 4 2 2 2 3 4 3" xfId="870"/>
    <cellStyle name="Calculation 4 2 2 2 3 5" xfId="871"/>
    <cellStyle name="Calculation 4 2 2 2 4" xfId="872"/>
    <cellStyle name="Calculation 4 2 2 2 4 2" xfId="873"/>
    <cellStyle name="Calculation 4 2 2 2 4 3" xfId="874"/>
    <cellStyle name="Calculation 4 2 2 2 4 4" xfId="875"/>
    <cellStyle name="Calculation 4 2 2 2 5" xfId="876"/>
    <cellStyle name="Calculation 4 2 2 2 5 2" xfId="877"/>
    <cellStyle name="Calculation 4 2 2 2 5 3" xfId="878"/>
    <cellStyle name="Calculation 4 2 2 2 5 4" xfId="879"/>
    <cellStyle name="Calculation 4 2 2 2 6" xfId="880"/>
    <cellStyle name="Calculation 4 2 2 2 6 2" xfId="881"/>
    <cellStyle name="Calculation 4 2 2 2 6 3" xfId="882"/>
    <cellStyle name="Calculation 4 2 2 2 7" xfId="883"/>
    <cellStyle name="Calculation 4 2 2 3" xfId="884"/>
    <cellStyle name="Calculation 4 2 2 3 2" xfId="885"/>
    <cellStyle name="Calculation 4 2 2 3 2 2" xfId="886"/>
    <cellStyle name="Calculation 4 2 2 3 2 2 2" xfId="887"/>
    <cellStyle name="Calculation 4 2 2 3 2 2 3" xfId="888"/>
    <cellStyle name="Calculation 4 2 2 3 2 2 4" xfId="889"/>
    <cellStyle name="Calculation 4 2 2 3 2 3" xfId="890"/>
    <cellStyle name="Calculation 4 2 2 3 2 3 2" xfId="891"/>
    <cellStyle name="Calculation 4 2 2 3 2 3 3" xfId="892"/>
    <cellStyle name="Calculation 4 2 2 3 2 3 4" xfId="893"/>
    <cellStyle name="Calculation 4 2 2 3 2 4" xfId="894"/>
    <cellStyle name="Calculation 4 2 2 3 2 4 2" xfId="895"/>
    <cellStyle name="Calculation 4 2 2 3 2 4 3" xfId="896"/>
    <cellStyle name="Calculation 4 2 2 3 2 5" xfId="897"/>
    <cellStyle name="Calculation 4 2 2 3 3" xfId="898"/>
    <cellStyle name="Calculation 4 2 2 3 3 2" xfId="899"/>
    <cellStyle name="Calculation 4 2 2 3 3 3" xfId="900"/>
    <cellStyle name="Calculation 4 2 2 3 3 4" xfId="901"/>
    <cellStyle name="Calculation 4 2 2 3 4" xfId="902"/>
    <cellStyle name="Calculation 4 2 2 3 4 2" xfId="903"/>
    <cellStyle name="Calculation 4 2 2 3 4 3" xfId="904"/>
    <cellStyle name="Calculation 4 2 2 3 4 4" xfId="905"/>
    <cellStyle name="Calculation 4 2 2 3 5" xfId="906"/>
    <cellStyle name="Calculation 4 2 2 3 5 2" xfId="907"/>
    <cellStyle name="Calculation 4 2 2 3 5 3" xfId="908"/>
    <cellStyle name="Calculation 4 2 2 3 6" xfId="909"/>
    <cellStyle name="Calculation 4 2 2 4" xfId="910"/>
    <cellStyle name="Calculation 4 2 2 4 2" xfId="911"/>
    <cellStyle name="Calculation 4 2 2 4 2 2" xfId="912"/>
    <cellStyle name="Calculation 4 2 2 4 2 3" xfId="913"/>
    <cellStyle name="Calculation 4 2 2 4 2 4" xfId="914"/>
    <cellStyle name="Calculation 4 2 2 4 3" xfId="915"/>
    <cellStyle name="Calculation 4 2 2 4 3 2" xfId="916"/>
    <cellStyle name="Calculation 4 2 2 4 3 3" xfId="917"/>
    <cellStyle name="Calculation 4 2 2 4 3 4" xfId="918"/>
    <cellStyle name="Calculation 4 2 2 4 4" xfId="919"/>
    <cellStyle name="Calculation 4 2 2 4 4 2" xfId="920"/>
    <cellStyle name="Calculation 4 2 2 4 4 3" xfId="921"/>
    <cellStyle name="Calculation 4 2 2 4 5" xfId="922"/>
    <cellStyle name="Calculation 4 2 2 5" xfId="923"/>
    <cellStyle name="Calculation 4 2 2 5 2" xfId="924"/>
    <cellStyle name="Calculation 4 2 2 5 3" xfId="925"/>
    <cellStyle name="Calculation 4 2 2 5 4" xfId="926"/>
    <cellStyle name="Calculation 4 2 2 6" xfId="927"/>
    <cellStyle name="Calculation 4 2 2 6 2" xfId="928"/>
    <cellStyle name="Calculation 4 2 2 6 3" xfId="929"/>
    <cellStyle name="Calculation 4 2 2 6 4" xfId="930"/>
    <cellStyle name="Calculation 4 2 2 7" xfId="931"/>
    <cellStyle name="Calculation 4 2 2 7 2" xfId="932"/>
    <cellStyle name="Calculation 4 2 2 7 3" xfId="933"/>
    <cellStyle name="Calculation 4 2 2 8" xfId="934"/>
    <cellStyle name="Calculation 4 2 3" xfId="935"/>
    <cellStyle name="Calculation 4 2 3 2" xfId="936"/>
    <cellStyle name="Calculation 4 2 3 3" xfId="937"/>
    <cellStyle name="Calculation 4 2 3 4" xfId="938"/>
    <cellStyle name="Calculation 4 2 4" xfId="939"/>
    <cellStyle name="Calculation 4 2 4 2" xfId="940"/>
    <cellStyle name="Calculation 4 2 4 3" xfId="941"/>
    <cellStyle name="Calculation 4 2 4 4" xfId="942"/>
    <cellStyle name="Calculation 4 2 5" xfId="943"/>
    <cellStyle name="Calculation 4 2 5 2" xfId="944"/>
    <cellStyle name="Calculation 4 2 5 3" xfId="945"/>
    <cellStyle name="Calculation 4 2 6" xfId="946"/>
    <cellStyle name="Calculation 4 2 6 2" xfId="947"/>
    <cellStyle name="Calculation 4 2 6 3" xfId="948"/>
    <cellStyle name="Calculation 4 2 7" xfId="949"/>
    <cellStyle name="Calculation 4 3" xfId="950"/>
    <cellStyle name="Calculation 4 3 2" xfId="951"/>
    <cellStyle name="Calculation 4 3 2 2" xfId="952"/>
    <cellStyle name="Calculation 4 3 2 2 2" xfId="953"/>
    <cellStyle name="Calculation 4 3 2 2 2 2" xfId="954"/>
    <cellStyle name="Calculation 4 3 2 2 2 2 2" xfId="955"/>
    <cellStyle name="Calculation 4 3 2 2 2 2 3" xfId="956"/>
    <cellStyle name="Calculation 4 3 2 2 2 2 4" xfId="957"/>
    <cellStyle name="Calculation 4 3 2 2 2 3" xfId="958"/>
    <cellStyle name="Calculation 4 3 2 2 2 3 2" xfId="959"/>
    <cellStyle name="Calculation 4 3 2 2 2 3 3" xfId="960"/>
    <cellStyle name="Calculation 4 3 2 2 2 3 4" xfId="961"/>
    <cellStyle name="Calculation 4 3 2 2 2 4" xfId="962"/>
    <cellStyle name="Calculation 4 3 2 2 2 4 2" xfId="963"/>
    <cellStyle name="Calculation 4 3 2 2 2 4 3" xfId="964"/>
    <cellStyle name="Calculation 4 3 2 2 2 5" xfId="965"/>
    <cellStyle name="Calculation 4 3 2 2 3" xfId="966"/>
    <cellStyle name="Calculation 4 3 2 2 3 2" xfId="967"/>
    <cellStyle name="Calculation 4 3 2 2 3 3" xfId="968"/>
    <cellStyle name="Calculation 4 3 2 2 3 4" xfId="969"/>
    <cellStyle name="Calculation 4 3 2 2 4" xfId="970"/>
    <cellStyle name="Calculation 4 3 2 2 4 2" xfId="971"/>
    <cellStyle name="Calculation 4 3 2 2 4 3" xfId="972"/>
    <cellStyle name="Calculation 4 3 2 2 4 4" xfId="973"/>
    <cellStyle name="Calculation 4 3 2 2 5" xfId="974"/>
    <cellStyle name="Calculation 4 3 2 2 5 2" xfId="975"/>
    <cellStyle name="Calculation 4 3 2 2 5 3" xfId="976"/>
    <cellStyle name="Calculation 4 3 2 2 6" xfId="977"/>
    <cellStyle name="Calculation 4 3 2 3" xfId="978"/>
    <cellStyle name="Calculation 4 3 2 3 2" xfId="979"/>
    <cellStyle name="Calculation 4 3 2 3 2 2" xfId="980"/>
    <cellStyle name="Calculation 4 3 2 3 2 3" xfId="981"/>
    <cellStyle name="Calculation 4 3 2 3 2 4" xfId="982"/>
    <cellStyle name="Calculation 4 3 2 3 3" xfId="983"/>
    <cellStyle name="Calculation 4 3 2 3 3 2" xfId="984"/>
    <cellStyle name="Calculation 4 3 2 3 3 3" xfId="985"/>
    <cellStyle name="Calculation 4 3 2 3 3 4" xfId="986"/>
    <cellStyle name="Calculation 4 3 2 3 4" xfId="987"/>
    <cellStyle name="Calculation 4 3 2 3 4 2" xfId="988"/>
    <cellStyle name="Calculation 4 3 2 3 4 3" xfId="989"/>
    <cellStyle name="Calculation 4 3 2 3 5" xfId="990"/>
    <cellStyle name="Calculation 4 3 2 4" xfId="991"/>
    <cellStyle name="Calculation 4 3 2 4 2" xfId="992"/>
    <cellStyle name="Calculation 4 3 2 4 3" xfId="993"/>
    <cellStyle name="Calculation 4 3 2 4 4" xfId="994"/>
    <cellStyle name="Calculation 4 3 2 5" xfId="995"/>
    <cellStyle name="Calculation 4 3 2 5 2" xfId="996"/>
    <cellStyle name="Calculation 4 3 2 5 3" xfId="997"/>
    <cellStyle name="Calculation 4 3 2 5 4" xfId="998"/>
    <cellStyle name="Calculation 4 3 2 6" xfId="999"/>
    <cellStyle name="Calculation 4 3 2 6 2" xfId="1000"/>
    <cellStyle name="Calculation 4 3 2 6 3" xfId="1001"/>
    <cellStyle name="Calculation 4 3 2 7" xfId="1002"/>
    <cellStyle name="Calculation 4 3 3" xfId="1003"/>
    <cellStyle name="Calculation 4 3 3 2" xfId="1004"/>
    <cellStyle name="Calculation 4 3 3 2 2" xfId="1005"/>
    <cellStyle name="Calculation 4 3 3 2 2 2" xfId="1006"/>
    <cellStyle name="Calculation 4 3 3 2 2 3" xfId="1007"/>
    <cellStyle name="Calculation 4 3 3 2 2 4" xfId="1008"/>
    <cellStyle name="Calculation 4 3 3 2 3" xfId="1009"/>
    <cellStyle name="Calculation 4 3 3 2 3 2" xfId="1010"/>
    <cellStyle name="Calculation 4 3 3 2 3 3" xfId="1011"/>
    <cellStyle name="Calculation 4 3 3 2 3 4" xfId="1012"/>
    <cellStyle name="Calculation 4 3 3 2 4" xfId="1013"/>
    <cellStyle name="Calculation 4 3 3 2 4 2" xfId="1014"/>
    <cellStyle name="Calculation 4 3 3 2 4 3" xfId="1015"/>
    <cellStyle name="Calculation 4 3 3 2 5" xfId="1016"/>
    <cellStyle name="Calculation 4 3 3 3" xfId="1017"/>
    <cellStyle name="Calculation 4 3 3 3 2" xfId="1018"/>
    <cellStyle name="Calculation 4 3 3 3 3" xfId="1019"/>
    <cellStyle name="Calculation 4 3 3 3 4" xfId="1020"/>
    <cellStyle name="Calculation 4 3 3 4" xfId="1021"/>
    <cellStyle name="Calculation 4 3 3 4 2" xfId="1022"/>
    <cellStyle name="Calculation 4 3 3 4 3" xfId="1023"/>
    <cellStyle name="Calculation 4 3 3 4 4" xfId="1024"/>
    <cellStyle name="Calculation 4 3 3 5" xfId="1025"/>
    <cellStyle name="Calculation 4 3 3 5 2" xfId="1026"/>
    <cellStyle name="Calculation 4 3 3 5 3" xfId="1027"/>
    <cellStyle name="Calculation 4 3 3 6" xfId="1028"/>
    <cellStyle name="Calculation 4 3 4" xfId="1029"/>
    <cellStyle name="Calculation 4 3 4 2" xfId="1030"/>
    <cellStyle name="Calculation 4 3 4 2 2" xfId="1031"/>
    <cellStyle name="Calculation 4 3 4 2 3" xfId="1032"/>
    <cellStyle name="Calculation 4 3 4 2 4" xfId="1033"/>
    <cellStyle name="Calculation 4 3 4 3" xfId="1034"/>
    <cellStyle name="Calculation 4 3 4 3 2" xfId="1035"/>
    <cellStyle name="Calculation 4 3 4 3 3" xfId="1036"/>
    <cellStyle name="Calculation 4 3 4 3 4" xfId="1037"/>
    <cellStyle name="Calculation 4 3 4 4" xfId="1038"/>
    <cellStyle name="Calculation 4 3 4 4 2" xfId="1039"/>
    <cellStyle name="Calculation 4 3 4 4 3" xfId="1040"/>
    <cellStyle name="Calculation 4 3 4 5" xfId="1041"/>
    <cellStyle name="Calculation 4 3 5" xfId="1042"/>
    <cellStyle name="Calculation 4 3 5 2" xfId="1043"/>
    <cellStyle name="Calculation 4 3 5 3" xfId="1044"/>
    <cellStyle name="Calculation 4 3 5 4" xfId="1045"/>
    <cellStyle name="Calculation 4 3 6" xfId="1046"/>
    <cellStyle name="Calculation 4 3 6 2" xfId="1047"/>
    <cellStyle name="Calculation 4 3 6 3" xfId="1048"/>
    <cellStyle name="Calculation 4 3 6 4" xfId="1049"/>
    <cellStyle name="Calculation 4 3 7" xfId="1050"/>
    <cellStyle name="Calculation 4 3 7 2" xfId="1051"/>
    <cellStyle name="Calculation 4 3 7 3" xfId="1052"/>
    <cellStyle name="Calculation 4 3 8" xfId="1053"/>
    <cellStyle name="Calculation 4 4" xfId="1054"/>
    <cellStyle name="Calculation 4 4 2" xfId="1055"/>
    <cellStyle name="Calculation 4 4 3" xfId="1056"/>
    <cellStyle name="Calculation 4 4 4" xfId="1057"/>
    <cellStyle name="Calculation 4 5" xfId="1058"/>
    <cellStyle name="Calculation 4 5 2" xfId="1059"/>
    <cellStyle name="Calculation 4 5 3" xfId="1060"/>
    <cellStyle name="Calculation 4 5 4" xfId="1061"/>
    <cellStyle name="Calculation 4 6" xfId="1062"/>
    <cellStyle name="Calculation 4 6 2" xfId="1063"/>
    <cellStyle name="Calculation 4 6 3" xfId="1064"/>
    <cellStyle name="Calculation 4 7" xfId="1065"/>
    <cellStyle name="Calculation 4 7 2" xfId="1066"/>
    <cellStyle name="Calculation 4 7 3" xfId="1067"/>
    <cellStyle name="Calculation 4 8" xfId="1068"/>
    <cellStyle name="Calculation 5" xfId="1069"/>
    <cellStyle name="Calculation 5 2" xfId="1070"/>
    <cellStyle name="Calculation 5 2 2" xfId="1071"/>
    <cellStyle name="Calculation 5 2 2 2" xfId="1072"/>
    <cellStyle name="Calculation 5 2 2 2 2" xfId="1073"/>
    <cellStyle name="Calculation 5 2 2 2 2 2" xfId="1074"/>
    <cellStyle name="Calculation 5 2 2 2 2 2 2" xfId="1075"/>
    <cellStyle name="Calculation 5 2 2 2 2 2 2 2" xfId="1076"/>
    <cellStyle name="Calculation 5 2 2 2 2 2 2 3" xfId="1077"/>
    <cellStyle name="Calculation 5 2 2 2 2 2 2 4" xfId="1078"/>
    <cellStyle name="Calculation 5 2 2 2 2 2 3" xfId="1079"/>
    <cellStyle name="Calculation 5 2 2 2 2 2 3 2" xfId="1080"/>
    <cellStyle name="Calculation 5 2 2 2 2 2 3 3" xfId="1081"/>
    <cellStyle name="Calculation 5 2 2 2 2 2 3 4" xfId="1082"/>
    <cellStyle name="Calculation 5 2 2 2 2 2 4" xfId="1083"/>
    <cellStyle name="Calculation 5 2 2 2 2 2 4 2" xfId="1084"/>
    <cellStyle name="Calculation 5 2 2 2 2 2 4 3" xfId="1085"/>
    <cellStyle name="Calculation 5 2 2 2 2 2 5" xfId="1086"/>
    <cellStyle name="Calculation 5 2 2 2 2 3" xfId="1087"/>
    <cellStyle name="Calculation 5 2 2 2 2 3 2" xfId="1088"/>
    <cellStyle name="Calculation 5 2 2 2 2 3 3" xfId="1089"/>
    <cellStyle name="Calculation 5 2 2 2 2 3 4" xfId="1090"/>
    <cellStyle name="Calculation 5 2 2 2 2 4" xfId="1091"/>
    <cellStyle name="Calculation 5 2 2 2 2 4 2" xfId="1092"/>
    <cellStyle name="Calculation 5 2 2 2 2 4 3" xfId="1093"/>
    <cellStyle name="Calculation 5 2 2 2 2 4 4" xfId="1094"/>
    <cellStyle name="Calculation 5 2 2 2 2 5" xfId="1095"/>
    <cellStyle name="Calculation 5 2 2 2 2 5 2" xfId="1096"/>
    <cellStyle name="Calculation 5 2 2 2 2 5 3" xfId="1097"/>
    <cellStyle name="Calculation 5 2 2 2 2 6" xfId="1098"/>
    <cellStyle name="Calculation 5 2 2 2 3" xfId="1099"/>
    <cellStyle name="Calculation 5 2 2 2 3 2" xfId="1100"/>
    <cellStyle name="Calculation 5 2 2 2 3 2 2" xfId="1101"/>
    <cellStyle name="Calculation 5 2 2 2 3 2 3" xfId="1102"/>
    <cellStyle name="Calculation 5 2 2 2 3 2 4" xfId="1103"/>
    <cellStyle name="Calculation 5 2 2 2 3 3" xfId="1104"/>
    <cellStyle name="Calculation 5 2 2 2 3 3 2" xfId="1105"/>
    <cellStyle name="Calculation 5 2 2 2 3 3 3" xfId="1106"/>
    <cellStyle name="Calculation 5 2 2 2 3 3 4" xfId="1107"/>
    <cellStyle name="Calculation 5 2 2 2 3 4" xfId="1108"/>
    <cellStyle name="Calculation 5 2 2 2 3 4 2" xfId="1109"/>
    <cellStyle name="Calculation 5 2 2 2 3 4 3" xfId="1110"/>
    <cellStyle name="Calculation 5 2 2 2 3 5" xfId="1111"/>
    <cellStyle name="Calculation 5 2 2 2 4" xfId="1112"/>
    <cellStyle name="Calculation 5 2 2 2 4 2" xfId="1113"/>
    <cellStyle name="Calculation 5 2 2 2 4 3" xfId="1114"/>
    <cellStyle name="Calculation 5 2 2 2 4 4" xfId="1115"/>
    <cellStyle name="Calculation 5 2 2 2 5" xfId="1116"/>
    <cellStyle name="Calculation 5 2 2 2 5 2" xfId="1117"/>
    <cellStyle name="Calculation 5 2 2 2 5 3" xfId="1118"/>
    <cellStyle name="Calculation 5 2 2 2 5 4" xfId="1119"/>
    <cellStyle name="Calculation 5 2 2 2 6" xfId="1120"/>
    <cellStyle name="Calculation 5 2 2 2 6 2" xfId="1121"/>
    <cellStyle name="Calculation 5 2 2 2 6 3" xfId="1122"/>
    <cellStyle name="Calculation 5 2 2 2 7" xfId="1123"/>
    <cellStyle name="Calculation 5 2 2 3" xfId="1124"/>
    <cellStyle name="Calculation 5 2 2 3 2" xfId="1125"/>
    <cellStyle name="Calculation 5 2 2 3 2 2" xfId="1126"/>
    <cellStyle name="Calculation 5 2 2 3 2 2 2" xfId="1127"/>
    <cellStyle name="Calculation 5 2 2 3 2 2 3" xfId="1128"/>
    <cellStyle name="Calculation 5 2 2 3 2 2 4" xfId="1129"/>
    <cellStyle name="Calculation 5 2 2 3 2 3" xfId="1130"/>
    <cellStyle name="Calculation 5 2 2 3 2 3 2" xfId="1131"/>
    <cellStyle name="Calculation 5 2 2 3 2 3 3" xfId="1132"/>
    <cellStyle name="Calculation 5 2 2 3 2 3 4" xfId="1133"/>
    <cellStyle name="Calculation 5 2 2 3 2 4" xfId="1134"/>
    <cellStyle name="Calculation 5 2 2 3 2 4 2" xfId="1135"/>
    <cellStyle name="Calculation 5 2 2 3 2 4 3" xfId="1136"/>
    <cellStyle name="Calculation 5 2 2 3 2 5" xfId="1137"/>
    <cellStyle name="Calculation 5 2 2 3 3" xfId="1138"/>
    <cellStyle name="Calculation 5 2 2 3 3 2" xfId="1139"/>
    <cellStyle name="Calculation 5 2 2 3 3 3" xfId="1140"/>
    <cellStyle name="Calculation 5 2 2 3 3 4" xfId="1141"/>
    <cellStyle name="Calculation 5 2 2 3 4" xfId="1142"/>
    <cellStyle name="Calculation 5 2 2 3 4 2" xfId="1143"/>
    <cellStyle name="Calculation 5 2 2 3 4 3" xfId="1144"/>
    <cellStyle name="Calculation 5 2 2 3 4 4" xfId="1145"/>
    <cellStyle name="Calculation 5 2 2 3 5" xfId="1146"/>
    <cellStyle name="Calculation 5 2 2 3 5 2" xfId="1147"/>
    <cellStyle name="Calculation 5 2 2 3 5 3" xfId="1148"/>
    <cellStyle name="Calculation 5 2 2 3 6" xfId="1149"/>
    <cellStyle name="Calculation 5 2 2 4" xfId="1150"/>
    <cellStyle name="Calculation 5 2 2 4 2" xfId="1151"/>
    <cellStyle name="Calculation 5 2 2 4 2 2" xfId="1152"/>
    <cellStyle name="Calculation 5 2 2 4 2 3" xfId="1153"/>
    <cellStyle name="Calculation 5 2 2 4 2 4" xfId="1154"/>
    <cellStyle name="Calculation 5 2 2 4 3" xfId="1155"/>
    <cellStyle name="Calculation 5 2 2 4 3 2" xfId="1156"/>
    <cellStyle name="Calculation 5 2 2 4 3 3" xfId="1157"/>
    <cellStyle name="Calculation 5 2 2 4 3 4" xfId="1158"/>
    <cellStyle name="Calculation 5 2 2 4 4" xfId="1159"/>
    <cellStyle name="Calculation 5 2 2 4 4 2" xfId="1160"/>
    <cellStyle name="Calculation 5 2 2 4 4 3" xfId="1161"/>
    <cellStyle name="Calculation 5 2 2 4 5" xfId="1162"/>
    <cellStyle name="Calculation 5 2 2 5" xfId="1163"/>
    <cellStyle name="Calculation 5 2 2 5 2" xfId="1164"/>
    <cellStyle name="Calculation 5 2 2 5 3" xfId="1165"/>
    <cellStyle name="Calculation 5 2 2 5 4" xfId="1166"/>
    <cellStyle name="Calculation 5 2 2 6" xfId="1167"/>
    <cellStyle name="Calculation 5 2 2 6 2" xfId="1168"/>
    <cellStyle name="Calculation 5 2 2 6 3" xfId="1169"/>
    <cellStyle name="Calculation 5 2 2 6 4" xfId="1170"/>
    <cellStyle name="Calculation 5 2 2 7" xfId="1171"/>
    <cellStyle name="Calculation 5 2 2 7 2" xfId="1172"/>
    <cellStyle name="Calculation 5 2 2 7 3" xfId="1173"/>
    <cellStyle name="Calculation 5 2 2 8" xfId="1174"/>
    <cellStyle name="Calculation 5 2 3" xfId="1175"/>
    <cellStyle name="Calculation 5 2 3 2" xfId="1176"/>
    <cellStyle name="Calculation 5 2 3 3" xfId="1177"/>
    <cellStyle name="Calculation 5 2 3 4" xfId="1178"/>
    <cellStyle name="Calculation 5 2 4" xfId="1179"/>
    <cellStyle name="Calculation 5 2 4 2" xfId="1180"/>
    <cellStyle name="Calculation 5 2 4 3" xfId="1181"/>
    <cellStyle name="Calculation 5 2 4 4" xfId="1182"/>
    <cellStyle name="Calculation 5 2 5" xfId="1183"/>
    <cellStyle name="Calculation 5 2 5 2" xfId="1184"/>
    <cellStyle name="Calculation 5 2 5 3" xfId="1185"/>
    <cellStyle name="Calculation 5 2 6" xfId="1186"/>
    <cellStyle name="Calculation 5 2 6 2" xfId="1187"/>
    <cellStyle name="Calculation 5 2 6 3" xfId="1188"/>
    <cellStyle name="Calculation 5 2 7" xfId="1189"/>
    <cellStyle name="Calculation 5 3" xfId="1190"/>
    <cellStyle name="Calculation 5 3 2" xfId="1191"/>
    <cellStyle name="Calculation 5 3 2 2" xfId="1192"/>
    <cellStyle name="Calculation 5 3 2 2 2" xfId="1193"/>
    <cellStyle name="Calculation 5 3 2 2 2 2" xfId="1194"/>
    <cellStyle name="Calculation 5 3 2 2 2 2 2" xfId="1195"/>
    <cellStyle name="Calculation 5 3 2 2 2 2 3" xfId="1196"/>
    <cellStyle name="Calculation 5 3 2 2 2 2 4" xfId="1197"/>
    <cellStyle name="Calculation 5 3 2 2 2 3" xfId="1198"/>
    <cellStyle name="Calculation 5 3 2 2 2 3 2" xfId="1199"/>
    <cellStyle name="Calculation 5 3 2 2 2 3 3" xfId="1200"/>
    <cellStyle name="Calculation 5 3 2 2 2 3 4" xfId="1201"/>
    <cellStyle name="Calculation 5 3 2 2 2 4" xfId="1202"/>
    <cellStyle name="Calculation 5 3 2 2 2 4 2" xfId="1203"/>
    <cellStyle name="Calculation 5 3 2 2 2 4 3" xfId="1204"/>
    <cellStyle name="Calculation 5 3 2 2 2 5" xfId="1205"/>
    <cellStyle name="Calculation 5 3 2 2 3" xfId="1206"/>
    <cellStyle name="Calculation 5 3 2 2 3 2" xfId="1207"/>
    <cellStyle name="Calculation 5 3 2 2 3 3" xfId="1208"/>
    <cellStyle name="Calculation 5 3 2 2 3 4" xfId="1209"/>
    <cellStyle name="Calculation 5 3 2 2 4" xfId="1210"/>
    <cellStyle name="Calculation 5 3 2 2 4 2" xfId="1211"/>
    <cellStyle name="Calculation 5 3 2 2 4 3" xfId="1212"/>
    <cellStyle name="Calculation 5 3 2 2 4 4" xfId="1213"/>
    <cellStyle name="Calculation 5 3 2 2 5" xfId="1214"/>
    <cellStyle name="Calculation 5 3 2 2 5 2" xfId="1215"/>
    <cellStyle name="Calculation 5 3 2 2 5 3" xfId="1216"/>
    <cellStyle name="Calculation 5 3 2 2 6" xfId="1217"/>
    <cellStyle name="Calculation 5 3 2 3" xfId="1218"/>
    <cellStyle name="Calculation 5 3 2 3 2" xfId="1219"/>
    <cellStyle name="Calculation 5 3 2 3 2 2" xfId="1220"/>
    <cellStyle name="Calculation 5 3 2 3 2 3" xfId="1221"/>
    <cellStyle name="Calculation 5 3 2 3 2 4" xfId="1222"/>
    <cellStyle name="Calculation 5 3 2 3 3" xfId="1223"/>
    <cellStyle name="Calculation 5 3 2 3 3 2" xfId="1224"/>
    <cellStyle name="Calculation 5 3 2 3 3 3" xfId="1225"/>
    <cellStyle name="Calculation 5 3 2 3 3 4" xfId="1226"/>
    <cellStyle name="Calculation 5 3 2 3 4" xfId="1227"/>
    <cellStyle name="Calculation 5 3 2 3 4 2" xfId="1228"/>
    <cellStyle name="Calculation 5 3 2 3 4 3" xfId="1229"/>
    <cellStyle name="Calculation 5 3 2 3 5" xfId="1230"/>
    <cellStyle name="Calculation 5 3 2 4" xfId="1231"/>
    <cellStyle name="Calculation 5 3 2 4 2" xfId="1232"/>
    <cellStyle name="Calculation 5 3 2 4 3" xfId="1233"/>
    <cellStyle name="Calculation 5 3 2 4 4" xfId="1234"/>
    <cellStyle name="Calculation 5 3 2 5" xfId="1235"/>
    <cellStyle name="Calculation 5 3 2 5 2" xfId="1236"/>
    <cellStyle name="Calculation 5 3 2 5 3" xfId="1237"/>
    <cellStyle name="Calculation 5 3 2 5 4" xfId="1238"/>
    <cellStyle name="Calculation 5 3 2 6" xfId="1239"/>
    <cellStyle name="Calculation 5 3 2 6 2" xfId="1240"/>
    <cellStyle name="Calculation 5 3 2 6 3" xfId="1241"/>
    <cellStyle name="Calculation 5 3 2 7" xfId="1242"/>
    <cellStyle name="Calculation 5 3 3" xfId="1243"/>
    <cellStyle name="Calculation 5 3 3 2" xfId="1244"/>
    <cellStyle name="Calculation 5 3 3 2 2" xfId="1245"/>
    <cellStyle name="Calculation 5 3 3 2 2 2" xfId="1246"/>
    <cellStyle name="Calculation 5 3 3 2 2 3" xfId="1247"/>
    <cellStyle name="Calculation 5 3 3 2 2 4" xfId="1248"/>
    <cellStyle name="Calculation 5 3 3 2 3" xfId="1249"/>
    <cellStyle name="Calculation 5 3 3 2 3 2" xfId="1250"/>
    <cellStyle name="Calculation 5 3 3 2 3 3" xfId="1251"/>
    <cellStyle name="Calculation 5 3 3 2 3 4" xfId="1252"/>
    <cellStyle name="Calculation 5 3 3 2 4" xfId="1253"/>
    <cellStyle name="Calculation 5 3 3 2 4 2" xfId="1254"/>
    <cellStyle name="Calculation 5 3 3 2 4 3" xfId="1255"/>
    <cellStyle name="Calculation 5 3 3 2 5" xfId="1256"/>
    <cellStyle name="Calculation 5 3 3 3" xfId="1257"/>
    <cellStyle name="Calculation 5 3 3 3 2" xfId="1258"/>
    <cellStyle name="Calculation 5 3 3 3 3" xfId="1259"/>
    <cellStyle name="Calculation 5 3 3 3 4" xfId="1260"/>
    <cellStyle name="Calculation 5 3 3 4" xfId="1261"/>
    <cellStyle name="Calculation 5 3 3 4 2" xfId="1262"/>
    <cellStyle name="Calculation 5 3 3 4 3" xfId="1263"/>
    <cellStyle name="Calculation 5 3 3 4 4" xfId="1264"/>
    <cellStyle name="Calculation 5 3 3 5" xfId="1265"/>
    <cellStyle name="Calculation 5 3 3 5 2" xfId="1266"/>
    <cellStyle name="Calculation 5 3 3 5 3" xfId="1267"/>
    <cellStyle name="Calculation 5 3 3 6" xfId="1268"/>
    <cellStyle name="Calculation 5 3 4" xfId="1269"/>
    <cellStyle name="Calculation 5 3 4 2" xfId="1270"/>
    <cellStyle name="Calculation 5 3 4 2 2" xfId="1271"/>
    <cellStyle name="Calculation 5 3 4 2 3" xfId="1272"/>
    <cellStyle name="Calculation 5 3 4 2 4" xfId="1273"/>
    <cellStyle name="Calculation 5 3 4 3" xfId="1274"/>
    <cellStyle name="Calculation 5 3 4 3 2" xfId="1275"/>
    <cellStyle name="Calculation 5 3 4 3 3" xfId="1276"/>
    <cellStyle name="Calculation 5 3 4 3 4" xfId="1277"/>
    <cellStyle name="Calculation 5 3 4 4" xfId="1278"/>
    <cellStyle name="Calculation 5 3 4 4 2" xfId="1279"/>
    <cellStyle name="Calculation 5 3 4 4 3" xfId="1280"/>
    <cellStyle name="Calculation 5 3 4 5" xfId="1281"/>
    <cellStyle name="Calculation 5 3 5" xfId="1282"/>
    <cellStyle name="Calculation 5 3 5 2" xfId="1283"/>
    <cellStyle name="Calculation 5 3 5 3" xfId="1284"/>
    <cellStyle name="Calculation 5 3 5 4" xfId="1285"/>
    <cellStyle name="Calculation 5 3 6" xfId="1286"/>
    <cellStyle name="Calculation 5 3 6 2" xfId="1287"/>
    <cellStyle name="Calculation 5 3 6 3" xfId="1288"/>
    <cellStyle name="Calculation 5 3 6 4" xfId="1289"/>
    <cellStyle name="Calculation 5 3 7" xfId="1290"/>
    <cellStyle name="Calculation 5 3 7 2" xfId="1291"/>
    <cellStyle name="Calculation 5 3 7 3" xfId="1292"/>
    <cellStyle name="Calculation 5 3 8" xfId="1293"/>
    <cellStyle name="Calculation 5 4" xfId="1294"/>
    <cellStyle name="Calculation 5 4 2" xfId="1295"/>
    <cellStyle name="Calculation 5 4 3" xfId="1296"/>
    <cellStyle name="Calculation 5 4 4" xfId="1297"/>
    <cellStyle name="Calculation 5 5" xfId="1298"/>
    <cellStyle name="Calculation 5 5 2" xfId="1299"/>
    <cellStyle name="Calculation 5 5 3" xfId="1300"/>
    <cellStyle name="Calculation 5 5 4" xfId="1301"/>
    <cellStyle name="Calculation 5 6" xfId="1302"/>
    <cellStyle name="Calculation 5 6 2" xfId="1303"/>
    <cellStyle name="Calculation 5 6 3" xfId="1304"/>
    <cellStyle name="Calculation 5 7" xfId="1305"/>
    <cellStyle name="Calculation 5 7 2" xfId="1306"/>
    <cellStyle name="Calculation 5 7 3" xfId="1307"/>
    <cellStyle name="Calculation 5 8" xfId="1308"/>
    <cellStyle name="Calculation 6" xfId="1309"/>
    <cellStyle name="Calculation 6 2" xfId="1310"/>
    <cellStyle name="Calculation 6 2 2" xfId="1311"/>
    <cellStyle name="Calculation 6 2 2 2" xfId="1312"/>
    <cellStyle name="Calculation 6 2 2 2 2" xfId="1313"/>
    <cellStyle name="Calculation 6 2 2 2 2 2" xfId="1314"/>
    <cellStyle name="Calculation 6 2 2 2 2 2 2" xfId="1315"/>
    <cellStyle name="Calculation 6 2 2 2 2 2 3" xfId="1316"/>
    <cellStyle name="Calculation 6 2 2 2 2 2 4" xfId="1317"/>
    <cellStyle name="Calculation 6 2 2 2 2 3" xfId="1318"/>
    <cellStyle name="Calculation 6 2 2 2 2 3 2" xfId="1319"/>
    <cellStyle name="Calculation 6 2 2 2 2 3 3" xfId="1320"/>
    <cellStyle name="Calculation 6 2 2 2 2 3 4" xfId="1321"/>
    <cellStyle name="Calculation 6 2 2 2 2 4" xfId="1322"/>
    <cellStyle name="Calculation 6 2 2 2 2 4 2" xfId="1323"/>
    <cellStyle name="Calculation 6 2 2 2 2 4 3" xfId="1324"/>
    <cellStyle name="Calculation 6 2 2 2 2 5" xfId="1325"/>
    <cellStyle name="Calculation 6 2 2 2 3" xfId="1326"/>
    <cellStyle name="Calculation 6 2 2 2 3 2" xfId="1327"/>
    <cellStyle name="Calculation 6 2 2 2 3 3" xfId="1328"/>
    <cellStyle name="Calculation 6 2 2 2 3 4" xfId="1329"/>
    <cellStyle name="Calculation 6 2 2 2 4" xfId="1330"/>
    <cellStyle name="Calculation 6 2 2 2 4 2" xfId="1331"/>
    <cellStyle name="Calculation 6 2 2 2 4 3" xfId="1332"/>
    <cellStyle name="Calculation 6 2 2 2 4 4" xfId="1333"/>
    <cellStyle name="Calculation 6 2 2 2 5" xfId="1334"/>
    <cellStyle name="Calculation 6 2 2 2 5 2" xfId="1335"/>
    <cellStyle name="Calculation 6 2 2 2 5 3" xfId="1336"/>
    <cellStyle name="Calculation 6 2 2 2 6" xfId="1337"/>
    <cellStyle name="Calculation 6 2 2 3" xfId="1338"/>
    <cellStyle name="Calculation 6 2 2 3 2" xfId="1339"/>
    <cellStyle name="Calculation 6 2 2 3 2 2" xfId="1340"/>
    <cellStyle name="Calculation 6 2 2 3 2 3" xfId="1341"/>
    <cellStyle name="Calculation 6 2 2 3 2 4" xfId="1342"/>
    <cellStyle name="Calculation 6 2 2 3 3" xfId="1343"/>
    <cellStyle name="Calculation 6 2 2 3 3 2" xfId="1344"/>
    <cellStyle name="Calculation 6 2 2 3 3 3" xfId="1345"/>
    <cellStyle name="Calculation 6 2 2 3 3 4" xfId="1346"/>
    <cellStyle name="Calculation 6 2 2 3 4" xfId="1347"/>
    <cellStyle name="Calculation 6 2 2 3 4 2" xfId="1348"/>
    <cellStyle name="Calculation 6 2 2 3 4 3" xfId="1349"/>
    <cellStyle name="Calculation 6 2 2 3 5" xfId="1350"/>
    <cellStyle name="Calculation 6 2 2 4" xfId="1351"/>
    <cellStyle name="Calculation 6 2 2 4 2" xfId="1352"/>
    <cellStyle name="Calculation 6 2 2 4 3" xfId="1353"/>
    <cellStyle name="Calculation 6 2 2 4 4" xfId="1354"/>
    <cellStyle name="Calculation 6 2 2 5" xfId="1355"/>
    <cellStyle name="Calculation 6 2 2 5 2" xfId="1356"/>
    <cellStyle name="Calculation 6 2 2 5 3" xfId="1357"/>
    <cellStyle name="Calculation 6 2 2 5 4" xfId="1358"/>
    <cellStyle name="Calculation 6 2 2 6" xfId="1359"/>
    <cellStyle name="Calculation 6 2 2 6 2" xfId="1360"/>
    <cellStyle name="Calculation 6 2 2 6 3" xfId="1361"/>
    <cellStyle name="Calculation 6 2 2 7" xfId="1362"/>
    <cellStyle name="Calculation 6 2 3" xfId="1363"/>
    <cellStyle name="Calculation 6 2 3 2" xfId="1364"/>
    <cellStyle name="Calculation 6 2 3 2 2" xfId="1365"/>
    <cellStyle name="Calculation 6 2 3 2 2 2" xfId="1366"/>
    <cellStyle name="Calculation 6 2 3 2 2 3" xfId="1367"/>
    <cellStyle name="Calculation 6 2 3 2 2 4" xfId="1368"/>
    <cellStyle name="Calculation 6 2 3 2 3" xfId="1369"/>
    <cellStyle name="Calculation 6 2 3 2 3 2" xfId="1370"/>
    <cellStyle name="Calculation 6 2 3 2 3 3" xfId="1371"/>
    <cellStyle name="Calculation 6 2 3 2 3 4" xfId="1372"/>
    <cellStyle name="Calculation 6 2 3 2 4" xfId="1373"/>
    <cellStyle name="Calculation 6 2 3 2 4 2" xfId="1374"/>
    <cellStyle name="Calculation 6 2 3 2 4 3" xfId="1375"/>
    <cellStyle name="Calculation 6 2 3 2 5" xfId="1376"/>
    <cellStyle name="Calculation 6 2 3 3" xfId="1377"/>
    <cellStyle name="Calculation 6 2 3 3 2" xfId="1378"/>
    <cellStyle name="Calculation 6 2 3 3 3" xfId="1379"/>
    <cellStyle name="Calculation 6 2 3 3 4" xfId="1380"/>
    <cellStyle name="Calculation 6 2 3 4" xfId="1381"/>
    <cellStyle name="Calculation 6 2 3 4 2" xfId="1382"/>
    <cellStyle name="Calculation 6 2 3 4 3" xfId="1383"/>
    <cellStyle name="Calculation 6 2 3 4 4" xfId="1384"/>
    <cellStyle name="Calculation 6 2 3 5" xfId="1385"/>
    <cellStyle name="Calculation 6 2 3 5 2" xfId="1386"/>
    <cellStyle name="Calculation 6 2 3 5 3" xfId="1387"/>
    <cellStyle name="Calculation 6 2 3 6" xfId="1388"/>
    <cellStyle name="Calculation 6 2 4" xfId="1389"/>
    <cellStyle name="Calculation 6 2 4 2" xfId="1390"/>
    <cellStyle name="Calculation 6 2 4 2 2" xfId="1391"/>
    <cellStyle name="Calculation 6 2 4 2 3" xfId="1392"/>
    <cellStyle name="Calculation 6 2 4 2 4" xfId="1393"/>
    <cellStyle name="Calculation 6 2 4 3" xfId="1394"/>
    <cellStyle name="Calculation 6 2 4 3 2" xfId="1395"/>
    <cellStyle name="Calculation 6 2 4 3 3" xfId="1396"/>
    <cellStyle name="Calculation 6 2 4 3 4" xfId="1397"/>
    <cellStyle name="Calculation 6 2 4 4" xfId="1398"/>
    <cellStyle name="Calculation 6 2 4 4 2" xfId="1399"/>
    <cellStyle name="Calculation 6 2 4 4 3" xfId="1400"/>
    <cellStyle name="Calculation 6 2 4 5" xfId="1401"/>
    <cellStyle name="Calculation 6 2 5" xfId="1402"/>
    <cellStyle name="Calculation 6 2 5 2" xfId="1403"/>
    <cellStyle name="Calculation 6 2 5 3" xfId="1404"/>
    <cellStyle name="Calculation 6 2 5 4" xfId="1405"/>
    <cellStyle name="Calculation 6 2 6" xfId="1406"/>
    <cellStyle name="Calculation 6 2 6 2" xfId="1407"/>
    <cellStyle name="Calculation 6 2 6 3" xfId="1408"/>
    <cellStyle name="Calculation 6 2 6 4" xfId="1409"/>
    <cellStyle name="Calculation 6 2 7" xfId="1410"/>
    <cellStyle name="Calculation 6 2 7 2" xfId="1411"/>
    <cellStyle name="Calculation 6 2 7 3" xfId="1412"/>
    <cellStyle name="Calculation 6 2 8" xfId="1413"/>
    <cellStyle name="Calculation 6 3" xfId="1414"/>
    <cellStyle name="Calculation 6 3 2" xfId="1415"/>
    <cellStyle name="Calculation 6 3 3" xfId="1416"/>
    <cellStyle name="Calculation 6 3 4" xfId="1417"/>
    <cellStyle name="Calculation 6 4" xfId="1418"/>
    <cellStyle name="Calculation 6 4 2" xfId="1419"/>
    <cellStyle name="Calculation 6 4 3" xfId="1420"/>
    <cellStyle name="Calculation 6 4 4" xfId="1421"/>
    <cellStyle name="Calculation 6 5" xfId="1422"/>
    <cellStyle name="Calculation 6 5 2" xfId="1423"/>
    <cellStyle name="Calculation 6 5 3" xfId="1424"/>
    <cellStyle name="Calculation 6 6" xfId="1425"/>
    <cellStyle name="Calculation 6 6 2" xfId="1426"/>
    <cellStyle name="Calculation 6 6 3" xfId="1427"/>
    <cellStyle name="Calculation 6 7" xfId="1428"/>
    <cellStyle name="Calculation 7" xfId="1429"/>
    <cellStyle name="Calculation 7 2" xfId="1430"/>
    <cellStyle name="Calculation 7 2 2" xfId="1431"/>
    <cellStyle name="Calculation 7 2 2 2" xfId="1432"/>
    <cellStyle name="Calculation 7 2 2 2 2" xfId="1433"/>
    <cellStyle name="Calculation 7 2 2 2 2 2" xfId="1434"/>
    <cellStyle name="Calculation 7 2 2 2 2 2 2" xfId="1435"/>
    <cellStyle name="Calculation 7 2 2 2 2 2 3" xfId="1436"/>
    <cellStyle name="Calculation 7 2 2 2 2 2 4" xfId="1437"/>
    <cellStyle name="Calculation 7 2 2 2 2 3" xfId="1438"/>
    <cellStyle name="Calculation 7 2 2 2 2 3 2" xfId="1439"/>
    <cellStyle name="Calculation 7 2 2 2 2 3 3" xfId="1440"/>
    <cellStyle name="Calculation 7 2 2 2 2 3 4" xfId="1441"/>
    <cellStyle name="Calculation 7 2 2 2 2 4" xfId="1442"/>
    <cellStyle name="Calculation 7 2 2 2 2 4 2" xfId="1443"/>
    <cellStyle name="Calculation 7 2 2 2 2 4 3" xfId="1444"/>
    <cellStyle name="Calculation 7 2 2 2 2 5" xfId="1445"/>
    <cellStyle name="Calculation 7 2 2 2 3" xfId="1446"/>
    <cellStyle name="Calculation 7 2 2 2 3 2" xfId="1447"/>
    <cellStyle name="Calculation 7 2 2 2 3 3" xfId="1448"/>
    <cellStyle name="Calculation 7 2 2 2 3 4" xfId="1449"/>
    <cellStyle name="Calculation 7 2 2 2 4" xfId="1450"/>
    <cellStyle name="Calculation 7 2 2 2 4 2" xfId="1451"/>
    <cellStyle name="Calculation 7 2 2 2 4 3" xfId="1452"/>
    <cellStyle name="Calculation 7 2 2 2 4 4" xfId="1453"/>
    <cellStyle name="Calculation 7 2 2 2 5" xfId="1454"/>
    <cellStyle name="Calculation 7 2 2 2 5 2" xfId="1455"/>
    <cellStyle name="Calculation 7 2 2 2 5 3" xfId="1456"/>
    <cellStyle name="Calculation 7 2 2 2 6" xfId="1457"/>
    <cellStyle name="Calculation 7 2 2 3" xfId="1458"/>
    <cellStyle name="Calculation 7 2 2 3 2" xfId="1459"/>
    <cellStyle name="Calculation 7 2 2 3 2 2" xfId="1460"/>
    <cellStyle name="Calculation 7 2 2 3 2 3" xfId="1461"/>
    <cellStyle name="Calculation 7 2 2 3 2 4" xfId="1462"/>
    <cellStyle name="Calculation 7 2 2 3 3" xfId="1463"/>
    <cellStyle name="Calculation 7 2 2 3 3 2" xfId="1464"/>
    <cellStyle name="Calculation 7 2 2 3 3 3" xfId="1465"/>
    <cellStyle name="Calculation 7 2 2 3 3 4" xfId="1466"/>
    <cellStyle name="Calculation 7 2 2 3 4" xfId="1467"/>
    <cellStyle name="Calculation 7 2 2 3 4 2" xfId="1468"/>
    <cellStyle name="Calculation 7 2 2 3 4 3" xfId="1469"/>
    <cellStyle name="Calculation 7 2 2 3 5" xfId="1470"/>
    <cellStyle name="Calculation 7 2 2 4" xfId="1471"/>
    <cellStyle name="Calculation 7 2 2 4 2" xfId="1472"/>
    <cellStyle name="Calculation 7 2 2 4 3" xfId="1473"/>
    <cellStyle name="Calculation 7 2 2 4 4" xfId="1474"/>
    <cellStyle name="Calculation 7 2 2 5" xfId="1475"/>
    <cellStyle name="Calculation 7 2 2 5 2" xfId="1476"/>
    <cellStyle name="Calculation 7 2 2 5 3" xfId="1477"/>
    <cellStyle name="Calculation 7 2 2 5 4" xfId="1478"/>
    <cellStyle name="Calculation 7 2 2 6" xfId="1479"/>
    <cellStyle name="Calculation 7 2 2 6 2" xfId="1480"/>
    <cellStyle name="Calculation 7 2 2 6 3" xfId="1481"/>
    <cellStyle name="Calculation 7 2 2 7" xfId="1482"/>
    <cellStyle name="Calculation 7 2 3" xfId="1483"/>
    <cellStyle name="Calculation 7 2 3 2" xfId="1484"/>
    <cellStyle name="Calculation 7 2 3 2 2" xfId="1485"/>
    <cellStyle name="Calculation 7 2 3 2 2 2" xfId="1486"/>
    <cellStyle name="Calculation 7 2 3 2 2 3" xfId="1487"/>
    <cellStyle name="Calculation 7 2 3 2 2 4" xfId="1488"/>
    <cellStyle name="Calculation 7 2 3 2 3" xfId="1489"/>
    <cellStyle name="Calculation 7 2 3 2 3 2" xfId="1490"/>
    <cellStyle name="Calculation 7 2 3 2 3 3" xfId="1491"/>
    <cellStyle name="Calculation 7 2 3 2 3 4" xfId="1492"/>
    <cellStyle name="Calculation 7 2 3 2 4" xfId="1493"/>
    <cellStyle name="Calculation 7 2 3 2 4 2" xfId="1494"/>
    <cellStyle name="Calculation 7 2 3 2 4 3" xfId="1495"/>
    <cellStyle name="Calculation 7 2 3 2 5" xfId="1496"/>
    <cellStyle name="Calculation 7 2 3 3" xfId="1497"/>
    <cellStyle name="Calculation 7 2 3 3 2" xfId="1498"/>
    <cellStyle name="Calculation 7 2 3 3 3" xfId="1499"/>
    <cellStyle name="Calculation 7 2 3 3 4" xfId="1500"/>
    <cellStyle name="Calculation 7 2 3 4" xfId="1501"/>
    <cellStyle name="Calculation 7 2 3 4 2" xfId="1502"/>
    <cellStyle name="Calculation 7 2 3 4 3" xfId="1503"/>
    <cellStyle name="Calculation 7 2 3 4 4" xfId="1504"/>
    <cellStyle name="Calculation 7 2 3 5" xfId="1505"/>
    <cellStyle name="Calculation 7 2 3 5 2" xfId="1506"/>
    <cellStyle name="Calculation 7 2 3 5 3" xfId="1507"/>
    <cellStyle name="Calculation 7 2 3 6" xfId="1508"/>
    <cellStyle name="Calculation 7 2 4" xfId="1509"/>
    <cellStyle name="Calculation 7 2 4 2" xfId="1510"/>
    <cellStyle name="Calculation 7 2 4 2 2" xfId="1511"/>
    <cellStyle name="Calculation 7 2 4 2 3" xfId="1512"/>
    <cellStyle name="Calculation 7 2 4 2 4" xfId="1513"/>
    <cellStyle name="Calculation 7 2 4 3" xfId="1514"/>
    <cellStyle name="Calculation 7 2 4 3 2" xfId="1515"/>
    <cellStyle name="Calculation 7 2 4 3 3" xfId="1516"/>
    <cellStyle name="Calculation 7 2 4 3 4" xfId="1517"/>
    <cellStyle name="Calculation 7 2 4 4" xfId="1518"/>
    <cellStyle name="Calculation 7 2 4 4 2" xfId="1519"/>
    <cellStyle name="Calculation 7 2 4 4 3" xfId="1520"/>
    <cellStyle name="Calculation 7 2 4 5" xfId="1521"/>
    <cellStyle name="Calculation 7 2 5" xfId="1522"/>
    <cellStyle name="Calculation 7 2 5 2" xfId="1523"/>
    <cellStyle name="Calculation 7 2 5 3" xfId="1524"/>
    <cellStyle name="Calculation 7 2 5 4" xfId="1525"/>
    <cellStyle name="Calculation 7 2 6" xfId="1526"/>
    <cellStyle name="Calculation 7 2 6 2" xfId="1527"/>
    <cellStyle name="Calculation 7 2 6 3" xfId="1528"/>
    <cellStyle name="Calculation 7 2 6 4" xfId="1529"/>
    <cellStyle name="Calculation 7 2 7" xfId="1530"/>
    <cellStyle name="Calculation 7 2 7 2" xfId="1531"/>
    <cellStyle name="Calculation 7 2 7 3" xfId="1532"/>
    <cellStyle name="Calculation 7 2 8" xfId="1533"/>
    <cellStyle name="Calculation 7 3" xfId="1534"/>
    <cellStyle name="Calculation 7 3 2" xfId="1535"/>
    <cellStyle name="Calculation 7 3 3" xfId="1536"/>
    <cellStyle name="Calculation 7 3 4" xfId="1537"/>
    <cellStyle name="Calculation 7 4" xfId="1538"/>
    <cellStyle name="Calculation 7 4 2" xfId="1539"/>
    <cellStyle name="Calculation 7 4 3" xfId="1540"/>
    <cellStyle name="Calculation 7 4 4" xfId="1541"/>
    <cellStyle name="Calculation 7 5" xfId="1542"/>
    <cellStyle name="Calculation 7 5 2" xfId="1543"/>
    <cellStyle name="Calculation 7 5 3" xfId="1544"/>
    <cellStyle name="Calculation 7 6" xfId="1545"/>
    <cellStyle name="Calculation 7 6 2" xfId="1546"/>
    <cellStyle name="Calculation 7 6 3" xfId="1547"/>
    <cellStyle name="Calculation 7 7" xfId="1548"/>
    <cellStyle name="Calculation 8" xfId="1549"/>
    <cellStyle name="Calculation 8 2" xfId="1550"/>
    <cellStyle name="Calculation 8 2 2" xfId="1551"/>
    <cellStyle name="Calculation 8 2 2 2" xfId="1552"/>
    <cellStyle name="Calculation 8 2 2 2 2" xfId="1553"/>
    <cellStyle name="Calculation 8 2 2 2 2 2" xfId="1554"/>
    <cellStyle name="Calculation 8 2 2 2 2 3" xfId="1555"/>
    <cellStyle name="Calculation 8 2 2 2 2 4" xfId="1556"/>
    <cellStyle name="Calculation 8 2 2 2 3" xfId="1557"/>
    <cellStyle name="Calculation 8 2 2 2 3 2" xfId="1558"/>
    <cellStyle name="Calculation 8 2 2 2 3 3" xfId="1559"/>
    <cellStyle name="Calculation 8 2 2 2 3 4" xfId="1560"/>
    <cellStyle name="Calculation 8 2 2 2 4" xfId="1561"/>
    <cellStyle name="Calculation 8 2 2 2 4 2" xfId="1562"/>
    <cellStyle name="Calculation 8 2 2 2 4 3" xfId="1563"/>
    <cellStyle name="Calculation 8 2 2 2 5" xfId="1564"/>
    <cellStyle name="Calculation 8 2 2 3" xfId="1565"/>
    <cellStyle name="Calculation 8 2 2 3 2" xfId="1566"/>
    <cellStyle name="Calculation 8 2 2 3 3" xfId="1567"/>
    <cellStyle name="Calculation 8 2 2 3 4" xfId="1568"/>
    <cellStyle name="Calculation 8 2 2 4" xfId="1569"/>
    <cellStyle name="Calculation 8 2 2 4 2" xfId="1570"/>
    <cellStyle name="Calculation 8 2 2 4 3" xfId="1571"/>
    <cellStyle name="Calculation 8 2 2 4 4" xfId="1572"/>
    <cellStyle name="Calculation 8 2 2 5" xfId="1573"/>
    <cellStyle name="Calculation 8 2 2 5 2" xfId="1574"/>
    <cellStyle name="Calculation 8 2 2 5 3" xfId="1575"/>
    <cellStyle name="Calculation 8 2 2 6" xfId="1576"/>
    <cellStyle name="Calculation 8 2 3" xfId="1577"/>
    <cellStyle name="Calculation 8 2 3 2" xfId="1578"/>
    <cellStyle name="Calculation 8 2 3 2 2" xfId="1579"/>
    <cellStyle name="Calculation 8 2 3 2 3" xfId="1580"/>
    <cellStyle name="Calculation 8 2 3 2 4" xfId="1581"/>
    <cellStyle name="Calculation 8 2 3 3" xfId="1582"/>
    <cellStyle name="Calculation 8 2 3 3 2" xfId="1583"/>
    <cellStyle name="Calculation 8 2 3 3 3" xfId="1584"/>
    <cellStyle name="Calculation 8 2 3 3 4" xfId="1585"/>
    <cellStyle name="Calculation 8 2 3 4" xfId="1586"/>
    <cellStyle name="Calculation 8 2 3 4 2" xfId="1587"/>
    <cellStyle name="Calculation 8 2 3 4 3" xfId="1588"/>
    <cellStyle name="Calculation 8 2 3 5" xfId="1589"/>
    <cellStyle name="Calculation 8 2 4" xfId="1590"/>
    <cellStyle name="Calculation 8 2 4 2" xfId="1591"/>
    <cellStyle name="Calculation 8 2 4 3" xfId="1592"/>
    <cellStyle name="Calculation 8 2 4 4" xfId="1593"/>
    <cellStyle name="Calculation 8 2 5" xfId="1594"/>
    <cellStyle name="Calculation 8 2 5 2" xfId="1595"/>
    <cellStyle name="Calculation 8 2 5 3" xfId="1596"/>
    <cellStyle name="Calculation 8 2 5 4" xfId="1597"/>
    <cellStyle name="Calculation 8 2 6" xfId="1598"/>
    <cellStyle name="Calculation 8 2 6 2" xfId="1599"/>
    <cellStyle name="Calculation 8 2 6 3" xfId="1600"/>
    <cellStyle name="Calculation 8 2 7" xfId="1601"/>
    <cellStyle name="Calculation 8 3" xfId="1602"/>
    <cellStyle name="Calculation 8 3 2" xfId="1603"/>
    <cellStyle name="Calculation 8 3 2 2" xfId="1604"/>
    <cellStyle name="Calculation 8 3 2 2 2" xfId="1605"/>
    <cellStyle name="Calculation 8 3 2 2 3" xfId="1606"/>
    <cellStyle name="Calculation 8 3 2 2 4" xfId="1607"/>
    <cellStyle name="Calculation 8 3 2 3" xfId="1608"/>
    <cellStyle name="Calculation 8 3 2 3 2" xfId="1609"/>
    <cellStyle name="Calculation 8 3 2 3 3" xfId="1610"/>
    <cellStyle name="Calculation 8 3 2 3 4" xfId="1611"/>
    <cellStyle name="Calculation 8 3 2 4" xfId="1612"/>
    <cellStyle name="Calculation 8 3 2 4 2" xfId="1613"/>
    <cellStyle name="Calculation 8 3 2 4 3" xfId="1614"/>
    <cellStyle name="Calculation 8 3 2 5" xfId="1615"/>
    <cellStyle name="Calculation 8 3 3" xfId="1616"/>
    <cellStyle name="Calculation 8 3 3 2" xfId="1617"/>
    <cellStyle name="Calculation 8 3 3 3" xfId="1618"/>
    <cellStyle name="Calculation 8 3 3 4" xfId="1619"/>
    <cellStyle name="Calculation 8 3 4" xfId="1620"/>
    <cellStyle name="Calculation 8 3 4 2" xfId="1621"/>
    <cellStyle name="Calculation 8 3 4 3" xfId="1622"/>
    <cellStyle name="Calculation 8 3 4 4" xfId="1623"/>
    <cellStyle name="Calculation 8 3 5" xfId="1624"/>
    <cellStyle name="Calculation 8 3 5 2" xfId="1625"/>
    <cellStyle name="Calculation 8 3 5 3" xfId="1626"/>
    <cellStyle name="Calculation 8 3 6" xfId="1627"/>
    <cellStyle name="Calculation 8 4" xfId="1628"/>
    <cellStyle name="Calculation 8 4 2" xfId="1629"/>
    <cellStyle name="Calculation 8 4 2 2" xfId="1630"/>
    <cellStyle name="Calculation 8 4 2 3" xfId="1631"/>
    <cellStyle name="Calculation 8 4 2 4" xfId="1632"/>
    <cellStyle name="Calculation 8 4 3" xfId="1633"/>
    <cellStyle name="Calculation 8 4 3 2" xfId="1634"/>
    <cellStyle name="Calculation 8 4 3 3" xfId="1635"/>
    <cellStyle name="Calculation 8 4 3 4" xfId="1636"/>
    <cellStyle name="Calculation 8 4 4" xfId="1637"/>
    <cellStyle name="Calculation 8 4 4 2" xfId="1638"/>
    <cellStyle name="Calculation 8 4 4 3" xfId="1639"/>
    <cellStyle name="Calculation 8 4 5" xfId="1640"/>
    <cellStyle name="Calculation 8 5" xfId="1641"/>
    <cellStyle name="Calculation 8 5 2" xfId="1642"/>
    <cellStyle name="Calculation 8 5 3" xfId="1643"/>
    <cellStyle name="Calculation 8 5 4" xfId="1644"/>
    <cellStyle name="Calculation 8 6" xfId="1645"/>
    <cellStyle name="Calculation 8 6 2" xfId="1646"/>
    <cellStyle name="Calculation 8 6 3" xfId="1647"/>
    <cellStyle name="Calculation 8 6 4" xfId="1648"/>
    <cellStyle name="Calculation 8 7" xfId="1649"/>
    <cellStyle name="Calculation 8 7 2" xfId="1650"/>
    <cellStyle name="Calculation 8 7 3" xfId="1651"/>
    <cellStyle name="Calculation 8 8" xfId="1652"/>
    <cellStyle name="Calculation 9" xfId="1653"/>
    <cellStyle name="Calculation 9 2" xfId="1654"/>
    <cellStyle name="Calculation 9 2 2" xfId="1655"/>
    <cellStyle name="Calculation 9 2 2 2" xfId="1656"/>
    <cellStyle name="Calculation 9 2 2 2 2" xfId="1657"/>
    <cellStyle name="Calculation 9 2 2 2 3" xfId="1658"/>
    <cellStyle name="Calculation 9 2 2 2 4" xfId="1659"/>
    <cellStyle name="Calculation 9 2 2 3" xfId="1660"/>
    <cellStyle name="Calculation 9 2 2 3 2" xfId="1661"/>
    <cellStyle name="Calculation 9 2 2 3 3" xfId="1662"/>
    <cellStyle name="Calculation 9 2 2 3 4" xfId="1663"/>
    <cellStyle name="Calculation 9 2 2 4" xfId="1664"/>
    <cellStyle name="Calculation 9 2 2 4 2" xfId="1665"/>
    <cellStyle name="Calculation 9 2 2 4 3" xfId="1666"/>
    <cellStyle name="Calculation 9 2 2 5" xfId="1667"/>
    <cellStyle name="Calculation 9 2 3" xfId="1668"/>
    <cellStyle name="Calculation 9 2 3 2" xfId="1669"/>
    <cellStyle name="Calculation 9 2 3 3" xfId="1670"/>
    <cellStyle name="Calculation 9 2 3 4" xfId="1671"/>
    <cellStyle name="Calculation 9 2 4" xfId="1672"/>
    <cellStyle name="Calculation 9 2 4 2" xfId="1673"/>
    <cellStyle name="Calculation 9 2 4 3" xfId="1674"/>
    <cellStyle name="Calculation 9 2 4 4" xfId="1675"/>
    <cellStyle name="Calculation 9 2 5" xfId="1676"/>
    <cellStyle name="Calculation 9 2 5 2" xfId="1677"/>
    <cellStyle name="Calculation 9 2 5 3" xfId="1678"/>
    <cellStyle name="Calculation 9 2 6" xfId="1679"/>
    <cellStyle name="Calculation 9 3" xfId="1680"/>
    <cellStyle name="Calculation 9 3 2" xfId="1681"/>
    <cellStyle name="Calculation 9 3 2 2" xfId="1682"/>
    <cellStyle name="Calculation 9 3 2 3" xfId="1683"/>
    <cellStyle name="Calculation 9 3 2 4" xfId="1684"/>
    <cellStyle name="Calculation 9 3 3" xfId="1685"/>
    <cellStyle name="Calculation 9 3 3 2" xfId="1686"/>
    <cellStyle name="Calculation 9 3 3 3" xfId="1687"/>
    <cellStyle name="Calculation 9 3 3 4" xfId="1688"/>
    <cellStyle name="Calculation 9 3 4" xfId="1689"/>
    <cellStyle name="Calculation 9 3 4 2" xfId="1690"/>
    <cellStyle name="Calculation 9 3 4 3" xfId="1691"/>
    <cellStyle name="Calculation 9 3 5" xfId="1692"/>
    <cellStyle name="Calculation 9 4" xfId="1693"/>
    <cellStyle name="Calculation 9 4 2" xfId="1694"/>
    <cellStyle name="Calculation 9 4 3" xfId="1695"/>
    <cellStyle name="Calculation 9 4 4" xfId="1696"/>
    <cellStyle name="Calculation 9 5" xfId="1697"/>
    <cellStyle name="Calculation 9 5 2" xfId="1698"/>
    <cellStyle name="Calculation 9 5 3" xfId="1699"/>
    <cellStyle name="Calculation 9 5 4" xfId="1700"/>
    <cellStyle name="Calculation 9 6" xfId="1701"/>
    <cellStyle name="Calculation 9 6 2" xfId="1702"/>
    <cellStyle name="Calculation 9 6 3" xfId="1703"/>
    <cellStyle name="Calculation 9 7" xfId="1704"/>
    <cellStyle name="Check Cell 10" xfId="1705"/>
    <cellStyle name="Check Cell 11" xfId="1706"/>
    <cellStyle name="Check Cell 2" xfId="1707"/>
    <cellStyle name="Check Cell 3" xfId="1708"/>
    <cellStyle name="Check Cell 4" xfId="1709"/>
    <cellStyle name="Check Cell 5" xfId="1710"/>
    <cellStyle name="Check Cell 6" xfId="1711"/>
    <cellStyle name="Check Cell 7" xfId="1712"/>
    <cellStyle name="Check Cell 8" xfId="1713"/>
    <cellStyle name="Check Cell 9" xfId="1714"/>
    <cellStyle name="Comma" xfId="1" builtinId="3"/>
    <cellStyle name="Comma 10" xfId="1715"/>
    <cellStyle name="Comma 11" xfId="1716"/>
    <cellStyle name="Comma 12" xfId="1717"/>
    <cellStyle name="Comma 13" xfId="1718"/>
    <cellStyle name="Comma 14" xfId="1719"/>
    <cellStyle name="Comma 15" xfId="1720"/>
    <cellStyle name="Comma 16" xfId="20348"/>
    <cellStyle name="Comma 17" xfId="20352"/>
    <cellStyle name="Comma 18" xfId="32603"/>
    <cellStyle name="Comma 2" xfId="13"/>
    <cellStyle name="Comma 2 10" xfId="1721"/>
    <cellStyle name="Comma 2 10 2" xfId="1722"/>
    <cellStyle name="Comma 2 10 2 2" xfId="1723"/>
    <cellStyle name="Comma 2 10 2 2 2" xfId="14246"/>
    <cellStyle name="Comma 2 10 2 2 2 2" xfId="26501"/>
    <cellStyle name="Comma 2 10 2 2 2 3" xfId="38742"/>
    <cellStyle name="Comma 2 10 2 2 3" xfId="20384"/>
    <cellStyle name="Comma 2 10 2 2 4" xfId="32628"/>
    <cellStyle name="Comma 2 10 2 2 5" xfId="44857"/>
    <cellStyle name="Comma 2 10 2 3" xfId="14245"/>
    <cellStyle name="Comma 2 10 2 3 2" xfId="26500"/>
    <cellStyle name="Comma 2 10 2 3 3" xfId="38741"/>
    <cellStyle name="Comma 2 10 2 4" xfId="20383"/>
    <cellStyle name="Comma 2 10 2 5" xfId="32627"/>
    <cellStyle name="Comma 2 10 2 6" xfId="44856"/>
    <cellStyle name="Comma 2 10 3" xfId="1724"/>
    <cellStyle name="Comma 2 10 3 2" xfId="14247"/>
    <cellStyle name="Comma 2 10 3 2 2" xfId="26502"/>
    <cellStyle name="Comma 2 10 3 2 3" xfId="38743"/>
    <cellStyle name="Comma 2 10 3 3" xfId="20385"/>
    <cellStyle name="Comma 2 10 3 4" xfId="32629"/>
    <cellStyle name="Comma 2 10 3 5" xfId="44858"/>
    <cellStyle name="Comma 2 10 4" xfId="14244"/>
    <cellStyle name="Comma 2 10 4 2" xfId="26499"/>
    <cellStyle name="Comma 2 10 4 3" xfId="38740"/>
    <cellStyle name="Comma 2 10 5" xfId="20382"/>
    <cellStyle name="Comma 2 10 6" xfId="32626"/>
    <cellStyle name="Comma 2 10 7" xfId="44855"/>
    <cellStyle name="Comma 2 11" xfId="1725"/>
    <cellStyle name="Comma 2 11 2" xfId="1726"/>
    <cellStyle name="Comma 2 11 2 2" xfId="14249"/>
    <cellStyle name="Comma 2 11 2 2 2" xfId="26504"/>
    <cellStyle name="Comma 2 11 2 2 3" xfId="38745"/>
    <cellStyle name="Comma 2 11 2 3" xfId="20387"/>
    <cellStyle name="Comma 2 11 2 4" xfId="32631"/>
    <cellStyle name="Comma 2 11 2 5" xfId="44860"/>
    <cellStyle name="Comma 2 11 3" xfId="14248"/>
    <cellStyle name="Comma 2 11 3 2" xfId="26503"/>
    <cellStyle name="Comma 2 11 3 3" xfId="38744"/>
    <cellStyle name="Comma 2 11 4" xfId="20386"/>
    <cellStyle name="Comma 2 11 5" xfId="32630"/>
    <cellStyle name="Comma 2 11 6" xfId="44859"/>
    <cellStyle name="Comma 2 12" xfId="1727"/>
    <cellStyle name="Comma 2 12 2" xfId="14250"/>
    <cellStyle name="Comma 2 12 2 2" xfId="26505"/>
    <cellStyle name="Comma 2 12 2 3" xfId="38746"/>
    <cellStyle name="Comma 2 12 3" xfId="20388"/>
    <cellStyle name="Comma 2 12 4" xfId="32632"/>
    <cellStyle name="Comma 2 12 5" xfId="44861"/>
    <cellStyle name="Comma 2 13" xfId="16"/>
    <cellStyle name="Comma 2 13 3" xfId="50934"/>
    <cellStyle name="Comma 2 14" xfId="20360"/>
    <cellStyle name="Comma 2 15" xfId="50937"/>
    <cellStyle name="Comma 2 2" xfId="18"/>
    <cellStyle name="Comma 2 2 2" xfId="1728"/>
    <cellStyle name="Comma 2 3" xfId="1729"/>
    <cellStyle name="Comma 2 4" xfId="1730"/>
    <cellStyle name="Comma 2 4 10" xfId="14251"/>
    <cellStyle name="Comma 2 4 10 2" xfId="26506"/>
    <cellStyle name="Comma 2 4 10 3" xfId="38747"/>
    <cellStyle name="Comma 2 4 11" xfId="20389"/>
    <cellStyle name="Comma 2 4 12" xfId="32633"/>
    <cellStyle name="Comma 2 4 13" xfId="44862"/>
    <cellStyle name="Comma 2 4 2" xfId="1731"/>
    <cellStyle name="Comma 2 4 2 10" xfId="20390"/>
    <cellStyle name="Comma 2 4 2 11" xfId="32634"/>
    <cellStyle name="Comma 2 4 2 12" xfId="44863"/>
    <cellStyle name="Comma 2 4 2 2" xfId="1732"/>
    <cellStyle name="Comma 2 4 2 2 10" xfId="32635"/>
    <cellStyle name="Comma 2 4 2 2 11" xfId="44864"/>
    <cellStyle name="Comma 2 4 2 2 2" xfId="1733"/>
    <cellStyle name="Comma 2 4 2 2 2 10" xfId="44865"/>
    <cellStyle name="Comma 2 4 2 2 2 2" xfId="1734"/>
    <cellStyle name="Comma 2 4 2 2 2 2 2" xfId="1735"/>
    <cellStyle name="Comma 2 4 2 2 2 2 2 2" xfId="1736"/>
    <cellStyle name="Comma 2 4 2 2 2 2 2 2 2" xfId="1737"/>
    <cellStyle name="Comma 2 4 2 2 2 2 2 2 2 2" xfId="1738"/>
    <cellStyle name="Comma 2 4 2 2 2 2 2 2 2 2 2" xfId="14259"/>
    <cellStyle name="Comma 2 4 2 2 2 2 2 2 2 2 2 2" xfId="26514"/>
    <cellStyle name="Comma 2 4 2 2 2 2 2 2 2 2 2 3" xfId="38755"/>
    <cellStyle name="Comma 2 4 2 2 2 2 2 2 2 2 3" xfId="20397"/>
    <cellStyle name="Comma 2 4 2 2 2 2 2 2 2 2 4" xfId="32641"/>
    <cellStyle name="Comma 2 4 2 2 2 2 2 2 2 2 5" xfId="44870"/>
    <cellStyle name="Comma 2 4 2 2 2 2 2 2 2 3" xfId="14258"/>
    <cellStyle name="Comma 2 4 2 2 2 2 2 2 2 3 2" xfId="26513"/>
    <cellStyle name="Comma 2 4 2 2 2 2 2 2 2 3 3" xfId="38754"/>
    <cellStyle name="Comma 2 4 2 2 2 2 2 2 2 4" xfId="20396"/>
    <cellStyle name="Comma 2 4 2 2 2 2 2 2 2 5" xfId="32640"/>
    <cellStyle name="Comma 2 4 2 2 2 2 2 2 2 6" xfId="44869"/>
    <cellStyle name="Comma 2 4 2 2 2 2 2 2 3" xfId="1739"/>
    <cellStyle name="Comma 2 4 2 2 2 2 2 2 3 2" xfId="14260"/>
    <cellStyle name="Comma 2 4 2 2 2 2 2 2 3 2 2" xfId="26515"/>
    <cellStyle name="Comma 2 4 2 2 2 2 2 2 3 2 3" xfId="38756"/>
    <cellStyle name="Comma 2 4 2 2 2 2 2 2 3 3" xfId="20398"/>
    <cellStyle name="Comma 2 4 2 2 2 2 2 2 3 4" xfId="32642"/>
    <cellStyle name="Comma 2 4 2 2 2 2 2 2 3 5" xfId="44871"/>
    <cellStyle name="Comma 2 4 2 2 2 2 2 2 4" xfId="14257"/>
    <cellStyle name="Comma 2 4 2 2 2 2 2 2 4 2" xfId="26512"/>
    <cellStyle name="Comma 2 4 2 2 2 2 2 2 4 3" xfId="38753"/>
    <cellStyle name="Comma 2 4 2 2 2 2 2 2 5" xfId="20395"/>
    <cellStyle name="Comma 2 4 2 2 2 2 2 2 6" xfId="32639"/>
    <cellStyle name="Comma 2 4 2 2 2 2 2 2 7" xfId="44868"/>
    <cellStyle name="Comma 2 4 2 2 2 2 2 3" xfId="1740"/>
    <cellStyle name="Comma 2 4 2 2 2 2 2 3 2" xfId="1741"/>
    <cellStyle name="Comma 2 4 2 2 2 2 2 3 2 2" xfId="14262"/>
    <cellStyle name="Comma 2 4 2 2 2 2 2 3 2 2 2" xfId="26517"/>
    <cellStyle name="Comma 2 4 2 2 2 2 2 3 2 2 3" xfId="38758"/>
    <cellStyle name="Comma 2 4 2 2 2 2 2 3 2 3" xfId="20400"/>
    <cellStyle name="Comma 2 4 2 2 2 2 2 3 2 4" xfId="32644"/>
    <cellStyle name="Comma 2 4 2 2 2 2 2 3 2 5" xfId="44873"/>
    <cellStyle name="Comma 2 4 2 2 2 2 2 3 3" xfId="14261"/>
    <cellStyle name="Comma 2 4 2 2 2 2 2 3 3 2" xfId="26516"/>
    <cellStyle name="Comma 2 4 2 2 2 2 2 3 3 3" xfId="38757"/>
    <cellStyle name="Comma 2 4 2 2 2 2 2 3 4" xfId="20399"/>
    <cellStyle name="Comma 2 4 2 2 2 2 2 3 5" xfId="32643"/>
    <cellStyle name="Comma 2 4 2 2 2 2 2 3 6" xfId="44872"/>
    <cellStyle name="Comma 2 4 2 2 2 2 2 4" xfId="1742"/>
    <cellStyle name="Comma 2 4 2 2 2 2 2 4 2" xfId="14263"/>
    <cellStyle name="Comma 2 4 2 2 2 2 2 4 2 2" xfId="26518"/>
    <cellStyle name="Comma 2 4 2 2 2 2 2 4 2 3" xfId="38759"/>
    <cellStyle name="Comma 2 4 2 2 2 2 2 4 3" xfId="20401"/>
    <cellStyle name="Comma 2 4 2 2 2 2 2 4 4" xfId="32645"/>
    <cellStyle name="Comma 2 4 2 2 2 2 2 4 5" xfId="44874"/>
    <cellStyle name="Comma 2 4 2 2 2 2 2 5" xfId="14256"/>
    <cellStyle name="Comma 2 4 2 2 2 2 2 5 2" xfId="26511"/>
    <cellStyle name="Comma 2 4 2 2 2 2 2 5 3" xfId="38752"/>
    <cellStyle name="Comma 2 4 2 2 2 2 2 6" xfId="20394"/>
    <cellStyle name="Comma 2 4 2 2 2 2 2 7" xfId="32638"/>
    <cellStyle name="Comma 2 4 2 2 2 2 2 8" xfId="44867"/>
    <cellStyle name="Comma 2 4 2 2 2 2 3" xfId="1743"/>
    <cellStyle name="Comma 2 4 2 2 2 2 3 2" xfId="1744"/>
    <cellStyle name="Comma 2 4 2 2 2 2 3 2 2" xfId="1745"/>
    <cellStyle name="Comma 2 4 2 2 2 2 3 2 2 2" xfId="14266"/>
    <cellStyle name="Comma 2 4 2 2 2 2 3 2 2 2 2" xfId="26521"/>
    <cellStyle name="Comma 2 4 2 2 2 2 3 2 2 2 3" xfId="38762"/>
    <cellStyle name="Comma 2 4 2 2 2 2 3 2 2 3" xfId="20404"/>
    <cellStyle name="Comma 2 4 2 2 2 2 3 2 2 4" xfId="32648"/>
    <cellStyle name="Comma 2 4 2 2 2 2 3 2 2 5" xfId="44877"/>
    <cellStyle name="Comma 2 4 2 2 2 2 3 2 3" xfId="14265"/>
    <cellStyle name="Comma 2 4 2 2 2 2 3 2 3 2" xfId="26520"/>
    <cellStyle name="Comma 2 4 2 2 2 2 3 2 3 3" xfId="38761"/>
    <cellStyle name="Comma 2 4 2 2 2 2 3 2 4" xfId="20403"/>
    <cellStyle name="Comma 2 4 2 2 2 2 3 2 5" xfId="32647"/>
    <cellStyle name="Comma 2 4 2 2 2 2 3 2 6" xfId="44876"/>
    <cellStyle name="Comma 2 4 2 2 2 2 3 3" xfId="1746"/>
    <cellStyle name="Comma 2 4 2 2 2 2 3 3 2" xfId="14267"/>
    <cellStyle name="Comma 2 4 2 2 2 2 3 3 2 2" xfId="26522"/>
    <cellStyle name="Comma 2 4 2 2 2 2 3 3 2 3" xfId="38763"/>
    <cellStyle name="Comma 2 4 2 2 2 2 3 3 3" xfId="20405"/>
    <cellStyle name="Comma 2 4 2 2 2 2 3 3 4" xfId="32649"/>
    <cellStyle name="Comma 2 4 2 2 2 2 3 3 5" xfId="44878"/>
    <cellStyle name="Comma 2 4 2 2 2 2 3 4" xfId="14264"/>
    <cellStyle name="Comma 2 4 2 2 2 2 3 4 2" xfId="26519"/>
    <cellStyle name="Comma 2 4 2 2 2 2 3 4 3" xfId="38760"/>
    <cellStyle name="Comma 2 4 2 2 2 2 3 5" xfId="20402"/>
    <cellStyle name="Comma 2 4 2 2 2 2 3 6" xfId="32646"/>
    <cellStyle name="Comma 2 4 2 2 2 2 3 7" xfId="44875"/>
    <cellStyle name="Comma 2 4 2 2 2 2 4" xfId="1747"/>
    <cellStyle name="Comma 2 4 2 2 2 2 4 2" xfId="1748"/>
    <cellStyle name="Comma 2 4 2 2 2 2 4 2 2" xfId="14269"/>
    <cellStyle name="Comma 2 4 2 2 2 2 4 2 2 2" xfId="26524"/>
    <cellStyle name="Comma 2 4 2 2 2 2 4 2 2 3" xfId="38765"/>
    <cellStyle name="Comma 2 4 2 2 2 2 4 2 3" xfId="20407"/>
    <cellStyle name="Comma 2 4 2 2 2 2 4 2 4" xfId="32651"/>
    <cellStyle name="Comma 2 4 2 2 2 2 4 2 5" xfId="44880"/>
    <cellStyle name="Comma 2 4 2 2 2 2 4 3" xfId="14268"/>
    <cellStyle name="Comma 2 4 2 2 2 2 4 3 2" xfId="26523"/>
    <cellStyle name="Comma 2 4 2 2 2 2 4 3 3" xfId="38764"/>
    <cellStyle name="Comma 2 4 2 2 2 2 4 4" xfId="20406"/>
    <cellStyle name="Comma 2 4 2 2 2 2 4 5" xfId="32650"/>
    <cellStyle name="Comma 2 4 2 2 2 2 4 6" xfId="44879"/>
    <cellStyle name="Comma 2 4 2 2 2 2 5" xfId="1749"/>
    <cellStyle name="Comma 2 4 2 2 2 2 5 2" xfId="14270"/>
    <cellStyle name="Comma 2 4 2 2 2 2 5 2 2" xfId="26525"/>
    <cellStyle name="Comma 2 4 2 2 2 2 5 2 3" xfId="38766"/>
    <cellStyle name="Comma 2 4 2 2 2 2 5 3" xfId="20408"/>
    <cellStyle name="Comma 2 4 2 2 2 2 5 4" xfId="32652"/>
    <cellStyle name="Comma 2 4 2 2 2 2 5 5" xfId="44881"/>
    <cellStyle name="Comma 2 4 2 2 2 2 6" xfId="14255"/>
    <cellStyle name="Comma 2 4 2 2 2 2 6 2" xfId="26510"/>
    <cellStyle name="Comma 2 4 2 2 2 2 6 3" xfId="38751"/>
    <cellStyle name="Comma 2 4 2 2 2 2 7" xfId="20393"/>
    <cellStyle name="Comma 2 4 2 2 2 2 8" xfId="32637"/>
    <cellStyle name="Comma 2 4 2 2 2 2 9" xfId="44866"/>
    <cellStyle name="Comma 2 4 2 2 2 3" xfId="1750"/>
    <cellStyle name="Comma 2 4 2 2 2 3 2" xfId="1751"/>
    <cellStyle name="Comma 2 4 2 2 2 3 2 2" xfId="1752"/>
    <cellStyle name="Comma 2 4 2 2 2 3 2 2 2" xfId="1753"/>
    <cellStyle name="Comma 2 4 2 2 2 3 2 2 2 2" xfId="14274"/>
    <cellStyle name="Comma 2 4 2 2 2 3 2 2 2 2 2" xfId="26529"/>
    <cellStyle name="Comma 2 4 2 2 2 3 2 2 2 2 3" xfId="38770"/>
    <cellStyle name="Comma 2 4 2 2 2 3 2 2 2 3" xfId="20412"/>
    <cellStyle name="Comma 2 4 2 2 2 3 2 2 2 4" xfId="32656"/>
    <cellStyle name="Comma 2 4 2 2 2 3 2 2 2 5" xfId="44885"/>
    <cellStyle name="Comma 2 4 2 2 2 3 2 2 3" xfId="14273"/>
    <cellStyle name="Comma 2 4 2 2 2 3 2 2 3 2" xfId="26528"/>
    <cellStyle name="Comma 2 4 2 2 2 3 2 2 3 3" xfId="38769"/>
    <cellStyle name="Comma 2 4 2 2 2 3 2 2 4" xfId="20411"/>
    <cellStyle name="Comma 2 4 2 2 2 3 2 2 5" xfId="32655"/>
    <cellStyle name="Comma 2 4 2 2 2 3 2 2 6" xfId="44884"/>
    <cellStyle name="Comma 2 4 2 2 2 3 2 3" xfId="1754"/>
    <cellStyle name="Comma 2 4 2 2 2 3 2 3 2" xfId="14275"/>
    <cellStyle name="Comma 2 4 2 2 2 3 2 3 2 2" xfId="26530"/>
    <cellStyle name="Comma 2 4 2 2 2 3 2 3 2 3" xfId="38771"/>
    <cellStyle name="Comma 2 4 2 2 2 3 2 3 3" xfId="20413"/>
    <cellStyle name="Comma 2 4 2 2 2 3 2 3 4" xfId="32657"/>
    <cellStyle name="Comma 2 4 2 2 2 3 2 3 5" xfId="44886"/>
    <cellStyle name="Comma 2 4 2 2 2 3 2 4" xfId="14272"/>
    <cellStyle name="Comma 2 4 2 2 2 3 2 4 2" xfId="26527"/>
    <cellStyle name="Comma 2 4 2 2 2 3 2 4 3" xfId="38768"/>
    <cellStyle name="Comma 2 4 2 2 2 3 2 5" xfId="20410"/>
    <cellStyle name="Comma 2 4 2 2 2 3 2 6" xfId="32654"/>
    <cellStyle name="Comma 2 4 2 2 2 3 2 7" xfId="44883"/>
    <cellStyle name="Comma 2 4 2 2 2 3 3" xfId="1755"/>
    <cellStyle name="Comma 2 4 2 2 2 3 3 2" xfId="1756"/>
    <cellStyle name="Comma 2 4 2 2 2 3 3 2 2" xfId="14277"/>
    <cellStyle name="Comma 2 4 2 2 2 3 3 2 2 2" xfId="26532"/>
    <cellStyle name="Comma 2 4 2 2 2 3 3 2 2 3" xfId="38773"/>
    <cellStyle name="Comma 2 4 2 2 2 3 3 2 3" xfId="20415"/>
    <cellStyle name="Comma 2 4 2 2 2 3 3 2 4" xfId="32659"/>
    <cellStyle name="Comma 2 4 2 2 2 3 3 2 5" xfId="44888"/>
    <cellStyle name="Comma 2 4 2 2 2 3 3 3" xfId="14276"/>
    <cellStyle name="Comma 2 4 2 2 2 3 3 3 2" xfId="26531"/>
    <cellStyle name="Comma 2 4 2 2 2 3 3 3 3" xfId="38772"/>
    <cellStyle name="Comma 2 4 2 2 2 3 3 4" xfId="20414"/>
    <cellStyle name="Comma 2 4 2 2 2 3 3 5" xfId="32658"/>
    <cellStyle name="Comma 2 4 2 2 2 3 3 6" xfId="44887"/>
    <cellStyle name="Comma 2 4 2 2 2 3 4" xfId="1757"/>
    <cellStyle name="Comma 2 4 2 2 2 3 4 2" xfId="14278"/>
    <cellStyle name="Comma 2 4 2 2 2 3 4 2 2" xfId="26533"/>
    <cellStyle name="Comma 2 4 2 2 2 3 4 2 3" xfId="38774"/>
    <cellStyle name="Comma 2 4 2 2 2 3 4 3" xfId="20416"/>
    <cellStyle name="Comma 2 4 2 2 2 3 4 4" xfId="32660"/>
    <cellStyle name="Comma 2 4 2 2 2 3 4 5" xfId="44889"/>
    <cellStyle name="Comma 2 4 2 2 2 3 5" xfId="14271"/>
    <cellStyle name="Comma 2 4 2 2 2 3 5 2" xfId="26526"/>
    <cellStyle name="Comma 2 4 2 2 2 3 5 3" xfId="38767"/>
    <cellStyle name="Comma 2 4 2 2 2 3 6" xfId="20409"/>
    <cellStyle name="Comma 2 4 2 2 2 3 7" xfId="32653"/>
    <cellStyle name="Comma 2 4 2 2 2 3 8" xfId="44882"/>
    <cellStyle name="Comma 2 4 2 2 2 4" xfId="1758"/>
    <cellStyle name="Comma 2 4 2 2 2 4 2" xfId="1759"/>
    <cellStyle name="Comma 2 4 2 2 2 4 2 2" xfId="1760"/>
    <cellStyle name="Comma 2 4 2 2 2 4 2 2 2" xfId="14281"/>
    <cellStyle name="Comma 2 4 2 2 2 4 2 2 2 2" xfId="26536"/>
    <cellStyle name="Comma 2 4 2 2 2 4 2 2 2 3" xfId="38777"/>
    <cellStyle name="Comma 2 4 2 2 2 4 2 2 3" xfId="20419"/>
    <cellStyle name="Comma 2 4 2 2 2 4 2 2 4" xfId="32663"/>
    <cellStyle name="Comma 2 4 2 2 2 4 2 2 5" xfId="44892"/>
    <cellStyle name="Comma 2 4 2 2 2 4 2 3" xfId="14280"/>
    <cellStyle name="Comma 2 4 2 2 2 4 2 3 2" xfId="26535"/>
    <cellStyle name="Comma 2 4 2 2 2 4 2 3 3" xfId="38776"/>
    <cellStyle name="Comma 2 4 2 2 2 4 2 4" xfId="20418"/>
    <cellStyle name="Comma 2 4 2 2 2 4 2 5" xfId="32662"/>
    <cellStyle name="Comma 2 4 2 2 2 4 2 6" xfId="44891"/>
    <cellStyle name="Comma 2 4 2 2 2 4 3" xfId="1761"/>
    <cellStyle name="Comma 2 4 2 2 2 4 3 2" xfId="14282"/>
    <cellStyle name="Comma 2 4 2 2 2 4 3 2 2" xfId="26537"/>
    <cellStyle name="Comma 2 4 2 2 2 4 3 2 3" xfId="38778"/>
    <cellStyle name="Comma 2 4 2 2 2 4 3 3" xfId="20420"/>
    <cellStyle name="Comma 2 4 2 2 2 4 3 4" xfId="32664"/>
    <cellStyle name="Comma 2 4 2 2 2 4 3 5" xfId="44893"/>
    <cellStyle name="Comma 2 4 2 2 2 4 4" xfId="14279"/>
    <cellStyle name="Comma 2 4 2 2 2 4 4 2" xfId="26534"/>
    <cellStyle name="Comma 2 4 2 2 2 4 4 3" xfId="38775"/>
    <cellStyle name="Comma 2 4 2 2 2 4 5" xfId="20417"/>
    <cellStyle name="Comma 2 4 2 2 2 4 6" xfId="32661"/>
    <cellStyle name="Comma 2 4 2 2 2 4 7" xfId="44890"/>
    <cellStyle name="Comma 2 4 2 2 2 5" xfId="1762"/>
    <cellStyle name="Comma 2 4 2 2 2 5 2" xfId="1763"/>
    <cellStyle name="Comma 2 4 2 2 2 5 2 2" xfId="14284"/>
    <cellStyle name="Comma 2 4 2 2 2 5 2 2 2" xfId="26539"/>
    <cellStyle name="Comma 2 4 2 2 2 5 2 2 3" xfId="38780"/>
    <cellStyle name="Comma 2 4 2 2 2 5 2 3" xfId="20422"/>
    <cellStyle name="Comma 2 4 2 2 2 5 2 4" xfId="32666"/>
    <cellStyle name="Comma 2 4 2 2 2 5 2 5" xfId="44895"/>
    <cellStyle name="Comma 2 4 2 2 2 5 3" xfId="14283"/>
    <cellStyle name="Comma 2 4 2 2 2 5 3 2" xfId="26538"/>
    <cellStyle name="Comma 2 4 2 2 2 5 3 3" xfId="38779"/>
    <cellStyle name="Comma 2 4 2 2 2 5 4" xfId="20421"/>
    <cellStyle name="Comma 2 4 2 2 2 5 5" xfId="32665"/>
    <cellStyle name="Comma 2 4 2 2 2 5 6" xfId="44894"/>
    <cellStyle name="Comma 2 4 2 2 2 6" xfId="1764"/>
    <cellStyle name="Comma 2 4 2 2 2 6 2" xfId="14285"/>
    <cellStyle name="Comma 2 4 2 2 2 6 2 2" xfId="26540"/>
    <cellStyle name="Comma 2 4 2 2 2 6 2 3" xfId="38781"/>
    <cellStyle name="Comma 2 4 2 2 2 6 3" xfId="20423"/>
    <cellStyle name="Comma 2 4 2 2 2 6 4" xfId="32667"/>
    <cellStyle name="Comma 2 4 2 2 2 6 5" xfId="44896"/>
    <cellStyle name="Comma 2 4 2 2 2 7" xfId="14254"/>
    <cellStyle name="Comma 2 4 2 2 2 7 2" xfId="26509"/>
    <cellStyle name="Comma 2 4 2 2 2 7 3" xfId="38750"/>
    <cellStyle name="Comma 2 4 2 2 2 8" xfId="20392"/>
    <cellStyle name="Comma 2 4 2 2 2 9" xfId="32636"/>
    <cellStyle name="Comma 2 4 2 2 3" xfId="1765"/>
    <cellStyle name="Comma 2 4 2 2 3 2" xfId="1766"/>
    <cellStyle name="Comma 2 4 2 2 3 2 2" xfId="1767"/>
    <cellStyle name="Comma 2 4 2 2 3 2 2 2" xfId="1768"/>
    <cellStyle name="Comma 2 4 2 2 3 2 2 2 2" xfId="1769"/>
    <cellStyle name="Comma 2 4 2 2 3 2 2 2 2 2" xfId="14290"/>
    <cellStyle name="Comma 2 4 2 2 3 2 2 2 2 2 2" xfId="26545"/>
    <cellStyle name="Comma 2 4 2 2 3 2 2 2 2 2 3" xfId="38786"/>
    <cellStyle name="Comma 2 4 2 2 3 2 2 2 2 3" xfId="20428"/>
    <cellStyle name="Comma 2 4 2 2 3 2 2 2 2 4" xfId="32672"/>
    <cellStyle name="Comma 2 4 2 2 3 2 2 2 2 5" xfId="44901"/>
    <cellStyle name="Comma 2 4 2 2 3 2 2 2 3" xfId="14289"/>
    <cellStyle name="Comma 2 4 2 2 3 2 2 2 3 2" xfId="26544"/>
    <cellStyle name="Comma 2 4 2 2 3 2 2 2 3 3" xfId="38785"/>
    <cellStyle name="Comma 2 4 2 2 3 2 2 2 4" xfId="20427"/>
    <cellStyle name="Comma 2 4 2 2 3 2 2 2 5" xfId="32671"/>
    <cellStyle name="Comma 2 4 2 2 3 2 2 2 6" xfId="44900"/>
    <cellStyle name="Comma 2 4 2 2 3 2 2 3" xfId="1770"/>
    <cellStyle name="Comma 2 4 2 2 3 2 2 3 2" xfId="14291"/>
    <cellStyle name="Comma 2 4 2 2 3 2 2 3 2 2" xfId="26546"/>
    <cellStyle name="Comma 2 4 2 2 3 2 2 3 2 3" xfId="38787"/>
    <cellStyle name="Comma 2 4 2 2 3 2 2 3 3" xfId="20429"/>
    <cellStyle name="Comma 2 4 2 2 3 2 2 3 4" xfId="32673"/>
    <cellStyle name="Comma 2 4 2 2 3 2 2 3 5" xfId="44902"/>
    <cellStyle name="Comma 2 4 2 2 3 2 2 4" xfId="14288"/>
    <cellStyle name="Comma 2 4 2 2 3 2 2 4 2" xfId="26543"/>
    <cellStyle name="Comma 2 4 2 2 3 2 2 4 3" xfId="38784"/>
    <cellStyle name="Comma 2 4 2 2 3 2 2 5" xfId="20426"/>
    <cellStyle name="Comma 2 4 2 2 3 2 2 6" xfId="32670"/>
    <cellStyle name="Comma 2 4 2 2 3 2 2 7" xfId="44899"/>
    <cellStyle name="Comma 2 4 2 2 3 2 3" xfId="1771"/>
    <cellStyle name="Comma 2 4 2 2 3 2 3 2" xfId="1772"/>
    <cellStyle name="Comma 2 4 2 2 3 2 3 2 2" xfId="14293"/>
    <cellStyle name="Comma 2 4 2 2 3 2 3 2 2 2" xfId="26548"/>
    <cellStyle name="Comma 2 4 2 2 3 2 3 2 2 3" xfId="38789"/>
    <cellStyle name="Comma 2 4 2 2 3 2 3 2 3" xfId="20431"/>
    <cellStyle name="Comma 2 4 2 2 3 2 3 2 4" xfId="32675"/>
    <cellStyle name="Comma 2 4 2 2 3 2 3 2 5" xfId="44904"/>
    <cellStyle name="Comma 2 4 2 2 3 2 3 3" xfId="14292"/>
    <cellStyle name="Comma 2 4 2 2 3 2 3 3 2" xfId="26547"/>
    <cellStyle name="Comma 2 4 2 2 3 2 3 3 3" xfId="38788"/>
    <cellStyle name="Comma 2 4 2 2 3 2 3 4" xfId="20430"/>
    <cellStyle name="Comma 2 4 2 2 3 2 3 5" xfId="32674"/>
    <cellStyle name="Comma 2 4 2 2 3 2 3 6" xfId="44903"/>
    <cellStyle name="Comma 2 4 2 2 3 2 4" xfId="1773"/>
    <cellStyle name="Comma 2 4 2 2 3 2 4 2" xfId="14294"/>
    <cellStyle name="Comma 2 4 2 2 3 2 4 2 2" xfId="26549"/>
    <cellStyle name="Comma 2 4 2 2 3 2 4 2 3" xfId="38790"/>
    <cellStyle name="Comma 2 4 2 2 3 2 4 3" xfId="20432"/>
    <cellStyle name="Comma 2 4 2 2 3 2 4 4" xfId="32676"/>
    <cellStyle name="Comma 2 4 2 2 3 2 4 5" xfId="44905"/>
    <cellStyle name="Comma 2 4 2 2 3 2 5" xfId="14287"/>
    <cellStyle name="Comma 2 4 2 2 3 2 5 2" xfId="26542"/>
    <cellStyle name="Comma 2 4 2 2 3 2 5 3" xfId="38783"/>
    <cellStyle name="Comma 2 4 2 2 3 2 6" xfId="20425"/>
    <cellStyle name="Comma 2 4 2 2 3 2 7" xfId="32669"/>
    <cellStyle name="Comma 2 4 2 2 3 2 8" xfId="44898"/>
    <cellStyle name="Comma 2 4 2 2 3 3" xfId="1774"/>
    <cellStyle name="Comma 2 4 2 2 3 3 2" xfId="1775"/>
    <cellStyle name="Comma 2 4 2 2 3 3 2 2" xfId="1776"/>
    <cellStyle name="Comma 2 4 2 2 3 3 2 2 2" xfId="14297"/>
    <cellStyle name="Comma 2 4 2 2 3 3 2 2 2 2" xfId="26552"/>
    <cellStyle name="Comma 2 4 2 2 3 3 2 2 2 3" xfId="38793"/>
    <cellStyle name="Comma 2 4 2 2 3 3 2 2 3" xfId="20435"/>
    <cellStyle name="Comma 2 4 2 2 3 3 2 2 4" xfId="32679"/>
    <cellStyle name="Comma 2 4 2 2 3 3 2 2 5" xfId="44908"/>
    <cellStyle name="Comma 2 4 2 2 3 3 2 3" xfId="14296"/>
    <cellStyle name="Comma 2 4 2 2 3 3 2 3 2" xfId="26551"/>
    <cellStyle name="Comma 2 4 2 2 3 3 2 3 3" xfId="38792"/>
    <cellStyle name="Comma 2 4 2 2 3 3 2 4" xfId="20434"/>
    <cellStyle name="Comma 2 4 2 2 3 3 2 5" xfId="32678"/>
    <cellStyle name="Comma 2 4 2 2 3 3 2 6" xfId="44907"/>
    <cellStyle name="Comma 2 4 2 2 3 3 3" xfId="1777"/>
    <cellStyle name="Comma 2 4 2 2 3 3 3 2" xfId="14298"/>
    <cellStyle name="Comma 2 4 2 2 3 3 3 2 2" xfId="26553"/>
    <cellStyle name="Comma 2 4 2 2 3 3 3 2 3" xfId="38794"/>
    <cellStyle name="Comma 2 4 2 2 3 3 3 3" xfId="20436"/>
    <cellStyle name="Comma 2 4 2 2 3 3 3 4" xfId="32680"/>
    <cellStyle name="Comma 2 4 2 2 3 3 3 5" xfId="44909"/>
    <cellStyle name="Comma 2 4 2 2 3 3 4" xfId="14295"/>
    <cellStyle name="Comma 2 4 2 2 3 3 4 2" xfId="26550"/>
    <cellStyle name="Comma 2 4 2 2 3 3 4 3" xfId="38791"/>
    <cellStyle name="Comma 2 4 2 2 3 3 5" xfId="20433"/>
    <cellStyle name="Comma 2 4 2 2 3 3 6" xfId="32677"/>
    <cellStyle name="Comma 2 4 2 2 3 3 7" xfId="44906"/>
    <cellStyle name="Comma 2 4 2 2 3 4" xfId="1778"/>
    <cellStyle name="Comma 2 4 2 2 3 4 2" xfId="1779"/>
    <cellStyle name="Comma 2 4 2 2 3 4 2 2" xfId="14300"/>
    <cellStyle name="Comma 2 4 2 2 3 4 2 2 2" xfId="26555"/>
    <cellStyle name="Comma 2 4 2 2 3 4 2 2 3" xfId="38796"/>
    <cellStyle name="Comma 2 4 2 2 3 4 2 3" xfId="20438"/>
    <cellStyle name="Comma 2 4 2 2 3 4 2 4" xfId="32682"/>
    <cellStyle name="Comma 2 4 2 2 3 4 2 5" xfId="44911"/>
    <cellStyle name="Comma 2 4 2 2 3 4 3" xfId="14299"/>
    <cellStyle name="Comma 2 4 2 2 3 4 3 2" xfId="26554"/>
    <cellStyle name="Comma 2 4 2 2 3 4 3 3" xfId="38795"/>
    <cellStyle name="Comma 2 4 2 2 3 4 4" xfId="20437"/>
    <cellStyle name="Comma 2 4 2 2 3 4 5" xfId="32681"/>
    <cellStyle name="Comma 2 4 2 2 3 4 6" xfId="44910"/>
    <cellStyle name="Comma 2 4 2 2 3 5" xfId="1780"/>
    <cellStyle name="Comma 2 4 2 2 3 5 2" xfId="14301"/>
    <cellStyle name="Comma 2 4 2 2 3 5 2 2" xfId="26556"/>
    <cellStyle name="Comma 2 4 2 2 3 5 2 3" xfId="38797"/>
    <cellStyle name="Comma 2 4 2 2 3 5 3" xfId="20439"/>
    <cellStyle name="Comma 2 4 2 2 3 5 4" xfId="32683"/>
    <cellStyle name="Comma 2 4 2 2 3 5 5" xfId="44912"/>
    <cellStyle name="Comma 2 4 2 2 3 6" xfId="14286"/>
    <cellStyle name="Comma 2 4 2 2 3 6 2" xfId="26541"/>
    <cellStyle name="Comma 2 4 2 2 3 6 3" xfId="38782"/>
    <cellStyle name="Comma 2 4 2 2 3 7" xfId="20424"/>
    <cellStyle name="Comma 2 4 2 2 3 8" xfId="32668"/>
    <cellStyle name="Comma 2 4 2 2 3 9" xfId="44897"/>
    <cellStyle name="Comma 2 4 2 2 4" xfId="1781"/>
    <cellStyle name="Comma 2 4 2 2 4 2" xfId="1782"/>
    <cellStyle name="Comma 2 4 2 2 4 2 2" xfId="1783"/>
    <cellStyle name="Comma 2 4 2 2 4 2 2 2" xfId="1784"/>
    <cellStyle name="Comma 2 4 2 2 4 2 2 2 2" xfId="14305"/>
    <cellStyle name="Comma 2 4 2 2 4 2 2 2 2 2" xfId="26560"/>
    <cellStyle name="Comma 2 4 2 2 4 2 2 2 2 3" xfId="38801"/>
    <cellStyle name="Comma 2 4 2 2 4 2 2 2 3" xfId="20443"/>
    <cellStyle name="Comma 2 4 2 2 4 2 2 2 4" xfId="32687"/>
    <cellStyle name="Comma 2 4 2 2 4 2 2 2 5" xfId="44916"/>
    <cellStyle name="Comma 2 4 2 2 4 2 2 3" xfId="14304"/>
    <cellStyle name="Comma 2 4 2 2 4 2 2 3 2" xfId="26559"/>
    <cellStyle name="Comma 2 4 2 2 4 2 2 3 3" xfId="38800"/>
    <cellStyle name="Comma 2 4 2 2 4 2 2 4" xfId="20442"/>
    <cellStyle name="Comma 2 4 2 2 4 2 2 5" xfId="32686"/>
    <cellStyle name="Comma 2 4 2 2 4 2 2 6" xfId="44915"/>
    <cellStyle name="Comma 2 4 2 2 4 2 3" xfId="1785"/>
    <cellStyle name="Comma 2 4 2 2 4 2 3 2" xfId="14306"/>
    <cellStyle name="Comma 2 4 2 2 4 2 3 2 2" xfId="26561"/>
    <cellStyle name="Comma 2 4 2 2 4 2 3 2 3" xfId="38802"/>
    <cellStyle name="Comma 2 4 2 2 4 2 3 3" xfId="20444"/>
    <cellStyle name="Comma 2 4 2 2 4 2 3 4" xfId="32688"/>
    <cellStyle name="Comma 2 4 2 2 4 2 3 5" xfId="44917"/>
    <cellStyle name="Comma 2 4 2 2 4 2 4" xfId="14303"/>
    <cellStyle name="Comma 2 4 2 2 4 2 4 2" xfId="26558"/>
    <cellStyle name="Comma 2 4 2 2 4 2 4 3" xfId="38799"/>
    <cellStyle name="Comma 2 4 2 2 4 2 5" xfId="20441"/>
    <cellStyle name="Comma 2 4 2 2 4 2 6" xfId="32685"/>
    <cellStyle name="Comma 2 4 2 2 4 2 7" xfId="44914"/>
    <cellStyle name="Comma 2 4 2 2 4 3" xfId="1786"/>
    <cellStyle name="Comma 2 4 2 2 4 3 2" xfId="1787"/>
    <cellStyle name="Comma 2 4 2 2 4 3 2 2" xfId="14308"/>
    <cellStyle name="Comma 2 4 2 2 4 3 2 2 2" xfId="26563"/>
    <cellStyle name="Comma 2 4 2 2 4 3 2 2 3" xfId="38804"/>
    <cellStyle name="Comma 2 4 2 2 4 3 2 3" xfId="20446"/>
    <cellStyle name="Comma 2 4 2 2 4 3 2 4" xfId="32690"/>
    <cellStyle name="Comma 2 4 2 2 4 3 2 5" xfId="44919"/>
    <cellStyle name="Comma 2 4 2 2 4 3 3" xfId="14307"/>
    <cellStyle name="Comma 2 4 2 2 4 3 3 2" xfId="26562"/>
    <cellStyle name="Comma 2 4 2 2 4 3 3 3" xfId="38803"/>
    <cellStyle name="Comma 2 4 2 2 4 3 4" xfId="20445"/>
    <cellStyle name="Comma 2 4 2 2 4 3 5" xfId="32689"/>
    <cellStyle name="Comma 2 4 2 2 4 3 6" xfId="44918"/>
    <cellStyle name="Comma 2 4 2 2 4 4" xfId="1788"/>
    <cellStyle name="Comma 2 4 2 2 4 4 2" xfId="14309"/>
    <cellStyle name="Comma 2 4 2 2 4 4 2 2" xfId="26564"/>
    <cellStyle name="Comma 2 4 2 2 4 4 2 3" xfId="38805"/>
    <cellStyle name="Comma 2 4 2 2 4 4 3" xfId="20447"/>
    <cellStyle name="Comma 2 4 2 2 4 4 4" xfId="32691"/>
    <cellStyle name="Comma 2 4 2 2 4 4 5" xfId="44920"/>
    <cellStyle name="Comma 2 4 2 2 4 5" xfId="14302"/>
    <cellStyle name="Comma 2 4 2 2 4 5 2" xfId="26557"/>
    <cellStyle name="Comma 2 4 2 2 4 5 3" xfId="38798"/>
    <cellStyle name="Comma 2 4 2 2 4 6" xfId="20440"/>
    <cellStyle name="Comma 2 4 2 2 4 7" xfId="32684"/>
    <cellStyle name="Comma 2 4 2 2 4 8" xfId="44913"/>
    <cellStyle name="Comma 2 4 2 2 5" xfId="1789"/>
    <cellStyle name="Comma 2 4 2 2 5 2" xfId="1790"/>
    <cellStyle name="Comma 2 4 2 2 5 2 2" xfId="1791"/>
    <cellStyle name="Comma 2 4 2 2 5 2 2 2" xfId="14312"/>
    <cellStyle name="Comma 2 4 2 2 5 2 2 2 2" xfId="26567"/>
    <cellStyle name="Comma 2 4 2 2 5 2 2 2 3" xfId="38808"/>
    <cellStyle name="Comma 2 4 2 2 5 2 2 3" xfId="20450"/>
    <cellStyle name="Comma 2 4 2 2 5 2 2 4" xfId="32694"/>
    <cellStyle name="Comma 2 4 2 2 5 2 2 5" xfId="44923"/>
    <cellStyle name="Comma 2 4 2 2 5 2 3" xfId="14311"/>
    <cellStyle name="Comma 2 4 2 2 5 2 3 2" xfId="26566"/>
    <cellStyle name="Comma 2 4 2 2 5 2 3 3" xfId="38807"/>
    <cellStyle name="Comma 2 4 2 2 5 2 4" xfId="20449"/>
    <cellStyle name="Comma 2 4 2 2 5 2 5" xfId="32693"/>
    <cellStyle name="Comma 2 4 2 2 5 2 6" xfId="44922"/>
    <cellStyle name="Comma 2 4 2 2 5 3" xfId="1792"/>
    <cellStyle name="Comma 2 4 2 2 5 3 2" xfId="14313"/>
    <cellStyle name="Comma 2 4 2 2 5 3 2 2" xfId="26568"/>
    <cellStyle name="Comma 2 4 2 2 5 3 2 3" xfId="38809"/>
    <cellStyle name="Comma 2 4 2 2 5 3 3" xfId="20451"/>
    <cellStyle name="Comma 2 4 2 2 5 3 4" xfId="32695"/>
    <cellStyle name="Comma 2 4 2 2 5 3 5" xfId="44924"/>
    <cellStyle name="Comma 2 4 2 2 5 4" xfId="14310"/>
    <cellStyle name="Comma 2 4 2 2 5 4 2" xfId="26565"/>
    <cellStyle name="Comma 2 4 2 2 5 4 3" xfId="38806"/>
    <cellStyle name="Comma 2 4 2 2 5 5" xfId="20448"/>
    <cellStyle name="Comma 2 4 2 2 5 6" xfId="32692"/>
    <cellStyle name="Comma 2 4 2 2 5 7" xfId="44921"/>
    <cellStyle name="Comma 2 4 2 2 6" xfId="1793"/>
    <cellStyle name="Comma 2 4 2 2 6 2" xfId="1794"/>
    <cellStyle name="Comma 2 4 2 2 6 2 2" xfId="14315"/>
    <cellStyle name="Comma 2 4 2 2 6 2 2 2" xfId="26570"/>
    <cellStyle name="Comma 2 4 2 2 6 2 2 3" xfId="38811"/>
    <cellStyle name="Comma 2 4 2 2 6 2 3" xfId="20453"/>
    <cellStyle name="Comma 2 4 2 2 6 2 4" xfId="32697"/>
    <cellStyle name="Comma 2 4 2 2 6 2 5" xfId="44926"/>
    <cellStyle name="Comma 2 4 2 2 6 3" xfId="14314"/>
    <cellStyle name="Comma 2 4 2 2 6 3 2" xfId="26569"/>
    <cellStyle name="Comma 2 4 2 2 6 3 3" xfId="38810"/>
    <cellStyle name="Comma 2 4 2 2 6 4" xfId="20452"/>
    <cellStyle name="Comma 2 4 2 2 6 5" xfId="32696"/>
    <cellStyle name="Comma 2 4 2 2 6 6" xfId="44925"/>
    <cellStyle name="Comma 2 4 2 2 7" xfId="1795"/>
    <cellStyle name="Comma 2 4 2 2 7 2" xfId="14316"/>
    <cellStyle name="Comma 2 4 2 2 7 2 2" xfId="26571"/>
    <cellStyle name="Comma 2 4 2 2 7 2 3" xfId="38812"/>
    <cellStyle name="Comma 2 4 2 2 7 3" xfId="20454"/>
    <cellStyle name="Comma 2 4 2 2 7 4" xfId="32698"/>
    <cellStyle name="Comma 2 4 2 2 7 5" xfId="44927"/>
    <cellStyle name="Comma 2 4 2 2 8" xfId="14253"/>
    <cellStyle name="Comma 2 4 2 2 8 2" xfId="26508"/>
    <cellStyle name="Comma 2 4 2 2 8 3" xfId="38749"/>
    <cellStyle name="Comma 2 4 2 2 9" xfId="20391"/>
    <cellStyle name="Comma 2 4 2 3" xfId="1796"/>
    <cellStyle name="Comma 2 4 2 3 10" xfId="44928"/>
    <cellStyle name="Comma 2 4 2 3 2" xfId="1797"/>
    <cellStyle name="Comma 2 4 2 3 2 2" xfId="1798"/>
    <cellStyle name="Comma 2 4 2 3 2 2 2" xfId="1799"/>
    <cellStyle name="Comma 2 4 2 3 2 2 2 2" xfId="1800"/>
    <cellStyle name="Comma 2 4 2 3 2 2 2 2 2" xfId="1801"/>
    <cellStyle name="Comma 2 4 2 3 2 2 2 2 2 2" xfId="14322"/>
    <cellStyle name="Comma 2 4 2 3 2 2 2 2 2 2 2" xfId="26577"/>
    <cellStyle name="Comma 2 4 2 3 2 2 2 2 2 2 3" xfId="38818"/>
    <cellStyle name="Comma 2 4 2 3 2 2 2 2 2 3" xfId="20460"/>
    <cellStyle name="Comma 2 4 2 3 2 2 2 2 2 4" xfId="32704"/>
    <cellStyle name="Comma 2 4 2 3 2 2 2 2 2 5" xfId="44933"/>
    <cellStyle name="Comma 2 4 2 3 2 2 2 2 3" xfId="14321"/>
    <cellStyle name="Comma 2 4 2 3 2 2 2 2 3 2" xfId="26576"/>
    <cellStyle name="Comma 2 4 2 3 2 2 2 2 3 3" xfId="38817"/>
    <cellStyle name="Comma 2 4 2 3 2 2 2 2 4" xfId="20459"/>
    <cellStyle name="Comma 2 4 2 3 2 2 2 2 5" xfId="32703"/>
    <cellStyle name="Comma 2 4 2 3 2 2 2 2 6" xfId="44932"/>
    <cellStyle name="Comma 2 4 2 3 2 2 2 3" xfId="1802"/>
    <cellStyle name="Comma 2 4 2 3 2 2 2 3 2" xfId="14323"/>
    <cellStyle name="Comma 2 4 2 3 2 2 2 3 2 2" xfId="26578"/>
    <cellStyle name="Comma 2 4 2 3 2 2 2 3 2 3" xfId="38819"/>
    <cellStyle name="Comma 2 4 2 3 2 2 2 3 3" xfId="20461"/>
    <cellStyle name="Comma 2 4 2 3 2 2 2 3 4" xfId="32705"/>
    <cellStyle name="Comma 2 4 2 3 2 2 2 3 5" xfId="44934"/>
    <cellStyle name="Comma 2 4 2 3 2 2 2 4" xfId="14320"/>
    <cellStyle name="Comma 2 4 2 3 2 2 2 4 2" xfId="26575"/>
    <cellStyle name="Comma 2 4 2 3 2 2 2 4 3" xfId="38816"/>
    <cellStyle name="Comma 2 4 2 3 2 2 2 5" xfId="20458"/>
    <cellStyle name="Comma 2 4 2 3 2 2 2 6" xfId="32702"/>
    <cellStyle name="Comma 2 4 2 3 2 2 2 7" xfId="44931"/>
    <cellStyle name="Comma 2 4 2 3 2 2 3" xfId="1803"/>
    <cellStyle name="Comma 2 4 2 3 2 2 3 2" xfId="1804"/>
    <cellStyle name="Comma 2 4 2 3 2 2 3 2 2" xfId="14325"/>
    <cellStyle name="Comma 2 4 2 3 2 2 3 2 2 2" xfId="26580"/>
    <cellStyle name="Comma 2 4 2 3 2 2 3 2 2 3" xfId="38821"/>
    <cellStyle name="Comma 2 4 2 3 2 2 3 2 3" xfId="20463"/>
    <cellStyle name="Comma 2 4 2 3 2 2 3 2 4" xfId="32707"/>
    <cellStyle name="Comma 2 4 2 3 2 2 3 2 5" xfId="44936"/>
    <cellStyle name="Comma 2 4 2 3 2 2 3 3" xfId="14324"/>
    <cellStyle name="Comma 2 4 2 3 2 2 3 3 2" xfId="26579"/>
    <cellStyle name="Comma 2 4 2 3 2 2 3 3 3" xfId="38820"/>
    <cellStyle name="Comma 2 4 2 3 2 2 3 4" xfId="20462"/>
    <cellStyle name="Comma 2 4 2 3 2 2 3 5" xfId="32706"/>
    <cellStyle name="Comma 2 4 2 3 2 2 3 6" xfId="44935"/>
    <cellStyle name="Comma 2 4 2 3 2 2 4" xfId="1805"/>
    <cellStyle name="Comma 2 4 2 3 2 2 4 2" xfId="14326"/>
    <cellStyle name="Comma 2 4 2 3 2 2 4 2 2" xfId="26581"/>
    <cellStyle name="Comma 2 4 2 3 2 2 4 2 3" xfId="38822"/>
    <cellStyle name="Comma 2 4 2 3 2 2 4 3" xfId="20464"/>
    <cellStyle name="Comma 2 4 2 3 2 2 4 4" xfId="32708"/>
    <cellStyle name="Comma 2 4 2 3 2 2 4 5" xfId="44937"/>
    <cellStyle name="Comma 2 4 2 3 2 2 5" xfId="14319"/>
    <cellStyle name="Comma 2 4 2 3 2 2 5 2" xfId="26574"/>
    <cellStyle name="Comma 2 4 2 3 2 2 5 3" xfId="38815"/>
    <cellStyle name="Comma 2 4 2 3 2 2 6" xfId="20457"/>
    <cellStyle name="Comma 2 4 2 3 2 2 7" xfId="32701"/>
    <cellStyle name="Comma 2 4 2 3 2 2 8" xfId="44930"/>
    <cellStyle name="Comma 2 4 2 3 2 3" xfId="1806"/>
    <cellStyle name="Comma 2 4 2 3 2 3 2" xfId="1807"/>
    <cellStyle name="Comma 2 4 2 3 2 3 2 2" xfId="1808"/>
    <cellStyle name="Comma 2 4 2 3 2 3 2 2 2" xfId="14329"/>
    <cellStyle name="Comma 2 4 2 3 2 3 2 2 2 2" xfId="26584"/>
    <cellStyle name="Comma 2 4 2 3 2 3 2 2 2 3" xfId="38825"/>
    <cellStyle name="Comma 2 4 2 3 2 3 2 2 3" xfId="20467"/>
    <cellStyle name="Comma 2 4 2 3 2 3 2 2 4" xfId="32711"/>
    <cellStyle name="Comma 2 4 2 3 2 3 2 2 5" xfId="44940"/>
    <cellStyle name="Comma 2 4 2 3 2 3 2 3" xfId="14328"/>
    <cellStyle name="Comma 2 4 2 3 2 3 2 3 2" xfId="26583"/>
    <cellStyle name="Comma 2 4 2 3 2 3 2 3 3" xfId="38824"/>
    <cellStyle name="Comma 2 4 2 3 2 3 2 4" xfId="20466"/>
    <cellStyle name="Comma 2 4 2 3 2 3 2 5" xfId="32710"/>
    <cellStyle name="Comma 2 4 2 3 2 3 2 6" xfId="44939"/>
    <cellStyle name="Comma 2 4 2 3 2 3 3" xfId="1809"/>
    <cellStyle name="Comma 2 4 2 3 2 3 3 2" xfId="14330"/>
    <cellStyle name="Comma 2 4 2 3 2 3 3 2 2" xfId="26585"/>
    <cellStyle name="Comma 2 4 2 3 2 3 3 2 3" xfId="38826"/>
    <cellStyle name="Comma 2 4 2 3 2 3 3 3" xfId="20468"/>
    <cellStyle name="Comma 2 4 2 3 2 3 3 4" xfId="32712"/>
    <cellStyle name="Comma 2 4 2 3 2 3 3 5" xfId="44941"/>
    <cellStyle name="Comma 2 4 2 3 2 3 4" xfId="14327"/>
    <cellStyle name="Comma 2 4 2 3 2 3 4 2" xfId="26582"/>
    <cellStyle name="Comma 2 4 2 3 2 3 4 3" xfId="38823"/>
    <cellStyle name="Comma 2 4 2 3 2 3 5" xfId="20465"/>
    <cellStyle name="Comma 2 4 2 3 2 3 6" xfId="32709"/>
    <cellStyle name="Comma 2 4 2 3 2 3 7" xfId="44938"/>
    <cellStyle name="Comma 2 4 2 3 2 4" xfId="1810"/>
    <cellStyle name="Comma 2 4 2 3 2 4 2" xfId="1811"/>
    <cellStyle name="Comma 2 4 2 3 2 4 2 2" xfId="14332"/>
    <cellStyle name="Comma 2 4 2 3 2 4 2 2 2" xfId="26587"/>
    <cellStyle name="Comma 2 4 2 3 2 4 2 2 3" xfId="38828"/>
    <cellStyle name="Comma 2 4 2 3 2 4 2 3" xfId="20470"/>
    <cellStyle name="Comma 2 4 2 3 2 4 2 4" xfId="32714"/>
    <cellStyle name="Comma 2 4 2 3 2 4 2 5" xfId="44943"/>
    <cellStyle name="Comma 2 4 2 3 2 4 3" xfId="14331"/>
    <cellStyle name="Comma 2 4 2 3 2 4 3 2" xfId="26586"/>
    <cellStyle name="Comma 2 4 2 3 2 4 3 3" xfId="38827"/>
    <cellStyle name="Comma 2 4 2 3 2 4 4" xfId="20469"/>
    <cellStyle name="Comma 2 4 2 3 2 4 5" xfId="32713"/>
    <cellStyle name="Comma 2 4 2 3 2 4 6" xfId="44942"/>
    <cellStyle name="Comma 2 4 2 3 2 5" xfId="1812"/>
    <cellStyle name="Comma 2 4 2 3 2 5 2" xfId="14333"/>
    <cellStyle name="Comma 2 4 2 3 2 5 2 2" xfId="26588"/>
    <cellStyle name="Comma 2 4 2 3 2 5 2 3" xfId="38829"/>
    <cellStyle name="Comma 2 4 2 3 2 5 3" xfId="20471"/>
    <cellStyle name="Comma 2 4 2 3 2 5 4" xfId="32715"/>
    <cellStyle name="Comma 2 4 2 3 2 5 5" xfId="44944"/>
    <cellStyle name="Comma 2 4 2 3 2 6" xfId="14318"/>
    <cellStyle name="Comma 2 4 2 3 2 6 2" xfId="26573"/>
    <cellStyle name="Comma 2 4 2 3 2 6 3" xfId="38814"/>
    <cellStyle name="Comma 2 4 2 3 2 7" xfId="20456"/>
    <cellStyle name="Comma 2 4 2 3 2 8" xfId="32700"/>
    <cellStyle name="Comma 2 4 2 3 2 9" xfId="44929"/>
    <cellStyle name="Comma 2 4 2 3 3" xfId="1813"/>
    <cellStyle name="Comma 2 4 2 3 3 2" xfId="1814"/>
    <cellStyle name="Comma 2 4 2 3 3 2 2" xfId="1815"/>
    <cellStyle name="Comma 2 4 2 3 3 2 2 2" xfId="1816"/>
    <cellStyle name="Comma 2 4 2 3 3 2 2 2 2" xfId="14337"/>
    <cellStyle name="Comma 2 4 2 3 3 2 2 2 2 2" xfId="26592"/>
    <cellStyle name="Comma 2 4 2 3 3 2 2 2 2 3" xfId="38833"/>
    <cellStyle name="Comma 2 4 2 3 3 2 2 2 3" xfId="20475"/>
    <cellStyle name="Comma 2 4 2 3 3 2 2 2 4" xfId="32719"/>
    <cellStyle name="Comma 2 4 2 3 3 2 2 2 5" xfId="44948"/>
    <cellStyle name="Comma 2 4 2 3 3 2 2 3" xfId="14336"/>
    <cellStyle name="Comma 2 4 2 3 3 2 2 3 2" xfId="26591"/>
    <cellStyle name="Comma 2 4 2 3 3 2 2 3 3" xfId="38832"/>
    <cellStyle name="Comma 2 4 2 3 3 2 2 4" xfId="20474"/>
    <cellStyle name="Comma 2 4 2 3 3 2 2 5" xfId="32718"/>
    <cellStyle name="Comma 2 4 2 3 3 2 2 6" xfId="44947"/>
    <cellStyle name="Comma 2 4 2 3 3 2 3" xfId="1817"/>
    <cellStyle name="Comma 2 4 2 3 3 2 3 2" xfId="14338"/>
    <cellStyle name="Comma 2 4 2 3 3 2 3 2 2" xfId="26593"/>
    <cellStyle name="Comma 2 4 2 3 3 2 3 2 3" xfId="38834"/>
    <cellStyle name="Comma 2 4 2 3 3 2 3 3" xfId="20476"/>
    <cellStyle name="Comma 2 4 2 3 3 2 3 4" xfId="32720"/>
    <cellStyle name="Comma 2 4 2 3 3 2 3 5" xfId="44949"/>
    <cellStyle name="Comma 2 4 2 3 3 2 4" xfId="14335"/>
    <cellStyle name="Comma 2 4 2 3 3 2 4 2" xfId="26590"/>
    <cellStyle name="Comma 2 4 2 3 3 2 4 3" xfId="38831"/>
    <cellStyle name="Comma 2 4 2 3 3 2 5" xfId="20473"/>
    <cellStyle name="Comma 2 4 2 3 3 2 6" xfId="32717"/>
    <cellStyle name="Comma 2 4 2 3 3 2 7" xfId="44946"/>
    <cellStyle name="Comma 2 4 2 3 3 3" xfId="1818"/>
    <cellStyle name="Comma 2 4 2 3 3 3 2" xfId="1819"/>
    <cellStyle name="Comma 2 4 2 3 3 3 2 2" xfId="14340"/>
    <cellStyle name="Comma 2 4 2 3 3 3 2 2 2" xfId="26595"/>
    <cellStyle name="Comma 2 4 2 3 3 3 2 2 3" xfId="38836"/>
    <cellStyle name="Comma 2 4 2 3 3 3 2 3" xfId="20478"/>
    <cellStyle name="Comma 2 4 2 3 3 3 2 4" xfId="32722"/>
    <cellStyle name="Comma 2 4 2 3 3 3 2 5" xfId="44951"/>
    <cellStyle name="Comma 2 4 2 3 3 3 3" xfId="14339"/>
    <cellStyle name="Comma 2 4 2 3 3 3 3 2" xfId="26594"/>
    <cellStyle name="Comma 2 4 2 3 3 3 3 3" xfId="38835"/>
    <cellStyle name="Comma 2 4 2 3 3 3 4" xfId="20477"/>
    <cellStyle name="Comma 2 4 2 3 3 3 5" xfId="32721"/>
    <cellStyle name="Comma 2 4 2 3 3 3 6" xfId="44950"/>
    <cellStyle name="Comma 2 4 2 3 3 4" xfId="1820"/>
    <cellStyle name="Comma 2 4 2 3 3 4 2" xfId="14341"/>
    <cellStyle name="Comma 2 4 2 3 3 4 2 2" xfId="26596"/>
    <cellStyle name="Comma 2 4 2 3 3 4 2 3" xfId="38837"/>
    <cellStyle name="Comma 2 4 2 3 3 4 3" xfId="20479"/>
    <cellStyle name="Comma 2 4 2 3 3 4 4" xfId="32723"/>
    <cellStyle name="Comma 2 4 2 3 3 4 5" xfId="44952"/>
    <cellStyle name="Comma 2 4 2 3 3 5" xfId="14334"/>
    <cellStyle name="Comma 2 4 2 3 3 5 2" xfId="26589"/>
    <cellStyle name="Comma 2 4 2 3 3 5 3" xfId="38830"/>
    <cellStyle name="Comma 2 4 2 3 3 6" xfId="20472"/>
    <cellStyle name="Comma 2 4 2 3 3 7" xfId="32716"/>
    <cellStyle name="Comma 2 4 2 3 3 8" xfId="44945"/>
    <cellStyle name="Comma 2 4 2 3 4" xfId="1821"/>
    <cellStyle name="Comma 2 4 2 3 4 2" xfId="1822"/>
    <cellStyle name="Comma 2 4 2 3 4 2 2" xfId="1823"/>
    <cellStyle name="Comma 2 4 2 3 4 2 2 2" xfId="14344"/>
    <cellStyle name="Comma 2 4 2 3 4 2 2 2 2" xfId="26599"/>
    <cellStyle name="Comma 2 4 2 3 4 2 2 2 3" xfId="38840"/>
    <cellStyle name="Comma 2 4 2 3 4 2 2 3" xfId="20482"/>
    <cellStyle name="Comma 2 4 2 3 4 2 2 4" xfId="32726"/>
    <cellStyle name="Comma 2 4 2 3 4 2 2 5" xfId="44955"/>
    <cellStyle name="Comma 2 4 2 3 4 2 3" xfId="14343"/>
    <cellStyle name="Comma 2 4 2 3 4 2 3 2" xfId="26598"/>
    <cellStyle name="Comma 2 4 2 3 4 2 3 3" xfId="38839"/>
    <cellStyle name="Comma 2 4 2 3 4 2 4" xfId="20481"/>
    <cellStyle name="Comma 2 4 2 3 4 2 5" xfId="32725"/>
    <cellStyle name="Comma 2 4 2 3 4 2 6" xfId="44954"/>
    <cellStyle name="Comma 2 4 2 3 4 3" xfId="1824"/>
    <cellStyle name="Comma 2 4 2 3 4 3 2" xfId="14345"/>
    <cellStyle name="Comma 2 4 2 3 4 3 2 2" xfId="26600"/>
    <cellStyle name="Comma 2 4 2 3 4 3 2 3" xfId="38841"/>
    <cellStyle name="Comma 2 4 2 3 4 3 3" xfId="20483"/>
    <cellStyle name="Comma 2 4 2 3 4 3 4" xfId="32727"/>
    <cellStyle name="Comma 2 4 2 3 4 3 5" xfId="44956"/>
    <cellStyle name="Comma 2 4 2 3 4 4" xfId="14342"/>
    <cellStyle name="Comma 2 4 2 3 4 4 2" xfId="26597"/>
    <cellStyle name="Comma 2 4 2 3 4 4 3" xfId="38838"/>
    <cellStyle name="Comma 2 4 2 3 4 5" xfId="20480"/>
    <cellStyle name="Comma 2 4 2 3 4 6" xfId="32724"/>
    <cellStyle name="Comma 2 4 2 3 4 7" xfId="44953"/>
    <cellStyle name="Comma 2 4 2 3 5" xfId="1825"/>
    <cellStyle name="Comma 2 4 2 3 5 2" xfId="1826"/>
    <cellStyle name="Comma 2 4 2 3 5 2 2" xfId="14347"/>
    <cellStyle name="Comma 2 4 2 3 5 2 2 2" xfId="26602"/>
    <cellStyle name="Comma 2 4 2 3 5 2 2 3" xfId="38843"/>
    <cellStyle name="Comma 2 4 2 3 5 2 3" xfId="20485"/>
    <cellStyle name="Comma 2 4 2 3 5 2 4" xfId="32729"/>
    <cellStyle name="Comma 2 4 2 3 5 2 5" xfId="44958"/>
    <cellStyle name="Comma 2 4 2 3 5 3" xfId="14346"/>
    <cellStyle name="Comma 2 4 2 3 5 3 2" xfId="26601"/>
    <cellStyle name="Comma 2 4 2 3 5 3 3" xfId="38842"/>
    <cellStyle name="Comma 2 4 2 3 5 4" xfId="20484"/>
    <cellStyle name="Comma 2 4 2 3 5 5" xfId="32728"/>
    <cellStyle name="Comma 2 4 2 3 5 6" xfId="44957"/>
    <cellStyle name="Comma 2 4 2 3 6" xfId="1827"/>
    <cellStyle name="Comma 2 4 2 3 6 2" xfId="14348"/>
    <cellStyle name="Comma 2 4 2 3 6 2 2" xfId="26603"/>
    <cellStyle name="Comma 2 4 2 3 6 2 3" xfId="38844"/>
    <cellStyle name="Comma 2 4 2 3 6 3" xfId="20486"/>
    <cellStyle name="Comma 2 4 2 3 6 4" xfId="32730"/>
    <cellStyle name="Comma 2 4 2 3 6 5" xfId="44959"/>
    <cellStyle name="Comma 2 4 2 3 7" xfId="14317"/>
    <cellStyle name="Comma 2 4 2 3 7 2" xfId="26572"/>
    <cellStyle name="Comma 2 4 2 3 7 3" xfId="38813"/>
    <cellStyle name="Comma 2 4 2 3 8" xfId="20455"/>
    <cellStyle name="Comma 2 4 2 3 9" xfId="32699"/>
    <cellStyle name="Comma 2 4 2 4" xfId="1828"/>
    <cellStyle name="Comma 2 4 2 4 2" xfId="1829"/>
    <cellStyle name="Comma 2 4 2 4 2 2" xfId="1830"/>
    <cellStyle name="Comma 2 4 2 4 2 2 2" xfId="1831"/>
    <cellStyle name="Comma 2 4 2 4 2 2 2 2" xfId="1832"/>
    <cellStyle name="Comma 2 4 2 4 2 2 2 2 2" xfId="14353"/>
    <cellStyle name="Comma 2 4 2 4 2 2 2 2 2 2" xfId="26608"/>
    <cellStyle name="Comma 2 4 2 4 2 2 2 2 2 3" xfId="38849"/>
    <cellStyle name="Comma 2 4 2 4 2 2 2 2 3" xfId="20491"/>
    <cellStyle name="Comma 2 4 2 4 2 2 2 2 4" xfId="32735"/>
    <cellStyle name="Comma 2 4 2 4 2 2 2 2 5" xfId="44964"/>
    <cellStyle name="Comma 2 4 2 4 2 2 2 3" xfId="14352"/>
    <cellStyle name="Comma 2 4 2 4 2 2 2 3 2" xfId="26607"/>
    <cellStyle name="Comma 2 4 2 4 2 2 2 3 3" xfId="38848"/>
    <cellStyle name="Comma 2 4 2 4 2 2 2 4" xfId="20490"/>
    <cellStyle name="Comma 2 4 2 4 2 2 2 5" xfId="32734"/>
    <cellStyle name="Comma 2 4 2 4 2 2 2 6" xfId="44963"/>
    <cellStyle name="Comma 2 4 2 4 2 2 3" xfId="1833"/>
    <cellStyle name="Comma 2 4 2 4 2 2 3 2" xfId="14354"/>
    <cellStyle name="Comma 2 4 2 4 2 2 3 2 2" xfId="26609"/>
    <cellStyle name="Comma 2 4 2 4 2 2 3 2 3" xfId="38850"/>
    <cellStyle name="Comma 2 4 2 4 2 2 3 3" xfId="20492"/>
    <cellStyle name="Comma 2 4 2 4 2 2 3 4" xfId="32736"/>
    <cellStyle name="Comma 2 4 2 4 2 2 3 5" xfId="44965"/>
    <cellStyle name="Comma 2 4 2 4 2 2 4" xfId="14351"/>
    <cellStyle name="Comma 2 4 2 4 2 2 4 2" xfId="26606"/>
    <cellStyle name="Comma 2 4 2 4 2 2 4 3" xfId="38847"/>
    <cellStyle name="Comma 2 4 2 4 2 2 5" xfId="20489"/>
    <cellStyle name="Comma 2 4 2 4 2 2 6" xfId="32733"/>
    <cellStyle name="Comma 2 4 2 4 2 2 7" xfId="44962"/>
    <cellStyle name="Comma 2 4 2 4 2 3" xfId="1834"/>
    <cellStyle name="Comma 2 4 2 4 2 3 2" xfId="1835"/>
    <cellStyle name="Comma 2 4 2 4 2 3 2 2" xfId="14356"/>
    <cellStyle name="Comma 2 4 2 4 2 3 2 2 2" xfId="26611"/>
    <cellStyle name="Comma 2 4 2 4 2 3 2 2 3" xfId="38852"/>
    <cellStyle name="Comma 2 4 2 4 2 3 2 3" xfId="20494"/>
    <cellStyle name="Comma 2 4 2 4 2 3 2 4" xfId="32738"/>
    <cellStyle name="Comma 2 4 2 4 2 3 2 5" xfId="44967"/>
    <cellStyle name="Comma 2 4 2 4 2 3 3" xfId="14355"/>
    <cellStyle name="Comma 2 4 2 4 2 3 3 2" xfId="26610"/>
    <cellStyle name="Comma 2 4 2 4 2 3 3 3" xfId="38851"/>
    <cellStyle name="Comma 2 4 2 4 2 3 4" xfId="20493"/>
    <cellStyle name="Comma 2 4 2 4 2 3 5" xfId="32737"/>
    <cellStyle name="Comma 2 4 2 4 2 3 6" xfId="44966"/>
    <cellStyle name="Comma 2 4 2 4 2 4" xfId="1836"/>
    <cellStyle name="Comma 2 4 2 4 2 4 2" xfId="14357"/>
    <cellStyle name="Comma 2 4 2 4 2 4 2 2" xfId="26612"/>
    <cellStyle name="Comma 2 4 2 4 2 4 2 3" xfId="38853"/>
    <cellStyle name="Comma 2 4 2 4 2 4 3" xfId="20495"/>
    <cellStyle name="Comma 2 4 2 4 2 4 4" xfId="32739"/>
    <cellStyle name="Comma 2 4 2 4 2 4 5" xfId="44968"/>
    <cellStyle name="Comma 2 4 2 4 2 5" xfId="14350"/>
    <cellStyle name="Comma 2 4 2 4 2 5 2" xfId="26605"/>
    <cellStyle name="Comma 2 4 2 4 2 5 3" xfId="38846"/>
    <cellStyle name="Comma 2 4 2 4 2 6" xfId="20488"/>
    <cellStyle name="Comma 2 4 2 4 2 7" xfId="32732"/>
    <cellStyle name="Comma 2 4 2 4 2 8" xfId="44961"/>
    <cellStyle name="Comma 2 4 2 4 3" xfId="1837"/>
    <cellStyle name="Comma 2 4 2 4 3 2" xfId="1838"/>
    <cellStyle name="Comma 2 4 2 4 3 2 2" xfId="1839"/>
    <cellStyle name="Comma 2 4 2 4 3 2 2 2" xfId="14360"/>
    <cellStyle name="Comma 2 4 2 4 3 2 2 2 2" xfId="26615"/>
    <cellStyle name="Comma 2 4 2 4 3 2 2 2 3" xfId="38856"/>
    <cellStyle name="Comma 2 4 2 4 3 2 2 3" xfId="20498"/>
    <cellStyle name="Comma 2 4 2 4 3 2 2 4" xfId="32742"/>
    <cellStyle name="Comma 2 4 2 4 3 2 2 5" xfId="44971"/>
    <cellStyle name="Comma 2 4 2 4 3 2 3" xfId="14359"/>
    <cellStyle name="Comma 2 4 2 4 3 2 3 2" xfId="26614"/>
    <cellStyle name="Comma 2 4 2 4 3 2 3 3" xfId="38855"/>
    <cellStyle name="Comma 2 4 2 4 3 2 4" xfId="20497"/>
    <cellStyle name="Comma 2 4 2 4 3 2 5" xfId="32741"/>
    <cellStyle name="Comma 2 4 2 4 3 2 6" xfId="44970"/>
    <cellStyle name="Comma 2 4 2 4 3 3" xfId="1840"/>
    <cellStyle name="Comma 2 4 2 4 3 3 2" xfId="14361"/>
    <cellStyle name="Comma 2 4 2 4 3 3 2 2" xfId="26616"/>
    <cellStyle name="Comma 2 4 2 4 3 3 2 3" xfId="38857"/>
    <cellStyle name="Comma 2 4 2 4 3 3 3" xfId="20499"/>
    <cellStyle name="Comma 2 4 2 4 3 3 4" xfId="32743"/>
    <cellStyle name="Comma 2 4 2 4 3 3 5" xfId="44972"/>
    <cellStyle name="Comma 2 4 2 4 3 4" xfId="14358"/>
    <cellStyle name="Comma 2 4 2 4 3 4 2" xfId="26613"/>
    <cellStyle name="Comma 2 4 2 4 3 4 3" xfId="38854"/>
    <cellStyle name="Comma 2 4 2 4 3 5" xfId="20496"/>
    <cellStyle name="Comma 2 4 2 4 3 6" xfId="32740"/>
    <cellStyle name="Comma 2 4 2 4 3 7" xfId="44969"/>
    <cellStyle name="Comma 2 4 2 4 4" xfId="1841"/>
    <cellStyle name="Comma 2 4 2 4 4 2" xfId="1842"/>
    <cellStyle name="Comma 2 4 2 4 4 2 2" xfId="14363"/>
    <cellStyle name="Comma 2 4 2 4 4 2 2 2" xfId="26618"/>
    <cellStyle name="Comma 2 4 2 4 4 2 2 3" xfId="38859"/>
    <cellStyle name="Comma 2 4 2 4 4 2 3" xfId="20501"/>
    <cellStyle name="Comma 2 4 2 4 4 2 4" xfId="32745"/>
    <cellStyle name="Comma 2 4 2 4 4 2 5" xfId="44974"/>
    <cellStyle name="Comma 2 4 2 4 4 3" xfId="14362"/>
    <cellStyle name="Comma 2 4 2 4 4 3 2" xfId="26617"/>
    <cellStyle name="Comma 2 4 2 4 4 3 3" xfId="38858"/>
    <cellStyle name="Comma 2 4 2 4 4 4" xfId="20500"/>
    <cellStyle name="Comma 2 4 2 4 4 5" xfId="32744"/>
    <cellStyle name="Comma 2 4 2 4 4 6" xfId="44973"/>
    <cellStyle name="Comma 2 4 2 4 5" xfId="1843"/>
    <cellStyle name="Comma 2 4 2 4 5 2" xfId="14364"/>
    <cellStyle name="Comma 2 4 2 4 5 2 2" xfId="26619"/>
    <cellStyle name="Comma 2 4 2 4 5 2 3" xfId="38860"/>
    <cellStyle name="Comma 2 4 2 4 5 3" xfId="20502"/>
    <cellStyle name="Comma 2 4 2 4 5 4" xfId="32746"/>
    <cellStyle name="Comma 2 4 2 4 5 5" xfId="44975"/>
    <cellStyle name="Comma 2 4 2 4 6" xfId="14349"/>
    <cellStyle name="Comma 2 4 2 4 6 2" xfId="26604"/>
    <cellStyle name="Comma 2 4 2 4 6 3" xfId="38845"/>
    <cellStyle name="Comma 2 4 2 4 7" xfId="20487"/>
    <cellStyle name="Comma 2 4 2 4 8" xfId="32731"/>
    <cellStyle name="Comma 2 4 2 4 9" xfId="44960"/>
    <cellStyle name="Comma 2 4 2 5" xfId="1844"/>
    <cellStyle name="Comma 2 4 2 5 2" xfId="1845"/>
    <cellStyle name="Comma 2 4 2 5 2 2" xfId="1846"/>
    <cellStyle name="Comma 2 4 2 5 2 2 2" xfId="1847"/>
    <cellStyle name="Comma 2 4 2 5 2 2 2 2" xfId="14368"/>
    <cellStyle name="Comma 2 4 2 5 2 2 2 2 2" xfId="26623"/>
    <cellStyle name="Comma 2 4 2 5 2 2 2 2 3" xfId="38864"/>
    <cellStyle name="Comma 2 4 2 5 2 2 2 3" xfId="20506"/>
    <cellStyle name="Comma 2 4 2 5 2 2 2 4" xfId="32750"/>
    <cellStyle name="Comma 2 4 2 5 2 2 2 5" xfId="44979"/>
    <cellStyle name="Comma 2 4 2 5 2 2 3" xfId="14367"/>
    <cellStyle name="Comma 2 4 2 5 2 2 3 2" xfId="26622"/>
    <cellStyle name="Comma 2 4 2 5 2 2 3 3" xfId="38863"/>
    <cellStyle name="Comma 2 4 2 5 2 2 4" xfId="20505"/>
    <cellStyle name="Comma 2 4 2 5 2 2 5" xfId="32749"/>
    <cellStyle name="Comma 2 4 2 5 2 2 6" xfId="44978"/>
    <cellStyle name="Comma 2 4 2 5 2 3" xfId="1848"/>
    <cellStyle name="Comma 2 4 2 5 2 3 2" xfId="14369"/>
    <cellStyle name="Comma 2 4 2 5 2 3 2 2" xfId="26624"/>
    <cellStyle name="Comma 2 4 2 5 2 3 2 3" xfId="38865"/>
    <cellStyle name="Comma 2 4 2 5 2 3 3" xfId="20507"/>
    <cellStyle name="Comma 2 4 2 5 2 3 4" xfId="32751"/>
    <cellStyle name="Comma 2 4 2 5 2 3 5" xfId="44980"/>
    <cellStyle name="Comma 2 4 2 5 2 4" xfId="14366"/>
    <cellStyle name="Comma 2 4 2 5 2 4 2" xfId="26621"/>
    <cellStyle name="Comma 2 4 2 5 2 4 3" xfId="38862"/>
    <cellStyle name="Comma 2 4 2 5 2 5" xfId="20504"/>
    <cellStyle name="Comma 2 4 2 5 2 6" xfId="32748"/>
    <cellStyle name="Comma 2 4 2 5 2 7" xfId="44977"/>
    <cellStyle name="Comma 2 4 2 5 3" xfId="1849"/>
    <cellStyle name="Comma 2 4 2 5 3 2" xfId="1850"/>
    <cellStyle name="Comma 2 4 2 5 3 2 2" xfId="14371"/>
    <cellStyle name="Comma 2 4 2 5 3 2 2 2" xfId="26626"/>
    <cellStyle name="Comma 2 4 2 5 3 2 2 3" xfId="38867"/>
    <cellStyle name="Comma 2 4 2 5 3 2 3" xfId="20509"/>
    <cellStyle name="Comma 2 4 2 5 3 2 4" xfId="32753"/>
    <cellStyle name="Comma 2 4 2 5 3 2 5" xfId="44982"/>
    <cellStyle name="Comma 2 4 2 5 3 3" xfId="14370"/>
    <cellStyle name="Comma 2 4 2 5 3 3 2" xfId="26625"/>
    <cellStyle name="Comma 2 4 2 5 3 3 3" xfId="38866"/>
    <cellStyle name="Comma 2 4 2 5 3 4" xfId="20508"/>
    <cellStyle name="Comma 2 4 2 5 3 5" xfId="32752"/>
    <cellStyle name="Comma 2 4 2 5 3 6" xfId="44981"/>
    <cellStyle name="Comma 2 4 2 5 4" xfId="1851"/>
    <cellStyle name="Comma 2 4 2 5 4 2" xfId="14372"/>
    <cellStyle name="Comma 2 4 2 5 4 2 2" xfId="26627"/>
    <cellStyle name="Comma 2 4 2 5 4 2 3" xfId="38868"/>
    <cellStyle name="Comma 2 4 2 5 4 3" xfId="20510"/>
    <cellStyle name="Comma 2 4 2 5 4 4" xfId="32754"/>
    <cellStyle name="Comma 2 4 2 5 4 5" xfId="44983"/>
    <cellStyle name="Comma 2 4 2 5 5" xfId="14365"/>
    <cellStyle name="Comma 2 4 2 5 5 2" xfId="26620"/>
    <cellStyle name="Comma 2 4 2 5 5 3" xfId="38861"/>
    <cellStyle name="Comma 2 4 2 5 6" xfId="20503"/>
    <cellStyle name="Comma 2 4 2 5 7" xfId="32747"/>
    <cellStyle name="Comma 2 4 2 5 8" xfId="44976"/>
    <cellStyle name="Comma 2 4 2 6" xfId="1852"/>
    <cellStyle name="Comma 2 4 2 6 2" xfId="1853"/>
    <cellStyle name="Comma 2 4 2 6 2 2" xfId="1854"/>
    <cellStyle name="Comma 2 4 2 6 2 2 2" xfId="14375"/>
    <cellStyle name="Comma 2 4 2 6 2 2 2 2" xfId="26630"/>
    <cellStyle name="Comma 2 4 2 6 2 2 2 3" xfId="38871"/>
    <cellStyle name="Comma 2 4 2 6 2 2 3" xfId="20513"/>
    <cellStyle name="Comma 2 4 2 6 2 2 4" xfId="32757"/>
    <cellStyle name="Comma 2 4 2 6 2 2 5" xfId="44986"/>
    <cellStyle name="Comma 2 4 2 6 2 3" xfId="14374"/>
    <cellStyle name="Comma 2 4 2 6 2 3 2" xfId="26629"/>
    <cellStyle name="Comma 2 4 2 6 2 3 3" xfId="38870"/>
    <cellStyle name="Comma 2 4 2 6 2 4" xfId="20512"/>
    <cellStyle name="Comma 2 4 2 6 2 5" xfId="32756"/>
    <cellStyle name="Comma 2 4 2 6 2 6" xfId="44985"/>
    <cellStyle name="Comma 2 4 2 6 3" xfId="1855"/>
    <cellStyle name="Comma 2 4 2 6 3 2" xfId="14376"/>
    <cellStyle name="Comma 2 4 2 6 3 2 2" xfId="26631"/>
    <cellStyle name="Comma 2 4 2 6 3 2 3" xfId="38872"/>
    <cellStyle name="Comma 2 4 2 6 3 3" xfId="20514"/>
    <cellStyle name="Comma 2 4 2 6 3 4" xfId="32758"/>
    <cellStyle name="Comma 2 4 2 6 3 5" xfId="44987"/>
    <cellStyle name="Comma 2 4 2 6 4" xfId="14373"/>
    <cellStyle name="Comma 2 4 2 6 4 2" xfId="26628"/>
    <cellStyle name="Comma 2 4 2 6 4 3" xfId="38869"/>
    <cellStyle name="Comma 2 4 2 6 5" xfId="20511"/>
    <cellStyle name="Comma 2 4 2 6 6" xfId="32755"/>
    <cellStyle name="Comma 2 4 2 6 7" xfId="44984"/>
    <cellStyle name="Comma 2 4 2 7" xfId="1856"/>
    <cellStyle name="Comma 2 4 2 7 2" xfId="1857"/>
    <cellStyle name="Comma 2 4 2 7 2 2" xfId="14378"/>
    <cellStyle name="Comma 2 4 2 7 2 2 2" xfId="26633"/>
    <cellStyle name="Comma 2 4 2 7 2 2 3" xfId="38874"/>
    <cellStyle name="Comma 2 4 2 7 2 3" xfId="20516"/>
    <cellStyle name="Comma 2 4 2 7 2 4" xfId="32760"/>
    <cellStyle name="Comma 2 4 2 7 2 5" xfId="44989"/>
    <cellStyle name="Comma 2 4 2 7 3" xfId="14377"/>
    <cellStyle name="Comma 2 4 2 7 3 2" xfId="26632"/>
    <cellStyle name="Comma 2 4 2 7 3 3" xfId="38873"/>
    <cellStyle name="Comma 2 4 2 7 4" xfId="20515"/>
    <cellStyle name="Comma 2 4 2 7 5" xfId="32759"/>
    <cellStyle name="Comma 2 4 2 7 6" xfId="44988"/>
    <cellStyle name="Comma 2 4 2 8" xfId="1858"/>
    <cellStyle name="Comma 2 4 2 8 2" xfId="14379"/>
    <cellStyle name="Comma 2 4 2 8 2 2" xfId="26634"/>
    <cellStyle name="Comma 2 4 2 8 2 3" xfId="38875"/>
    <cellStyle name="Comma 2 4 2 8 3" xfId="20517"/>
    <cellStyle name="Comma 2 4 2 8 4" xfId="32761"/>
    <cellStyle name="Comma 2 4 2 8 5" xfId="44990"/>
    <cellStyle name="Comma 2 4 2 9" xfId="14252"/>
    <cellStyle name="Comma 2 4 2 9 2" xfId="26507"/>
    <cellStyle name="Comma 2 4 2 9 3" xfId="38748"/>
    <cellStyle name="Comma 2 4 3" xfId="1859"/>
    <cellStyle name="Comma 2 4 3 10" xfId="32762"/>
    <cellStyle name="Comma 2 4 3 11" xfId="44991"/>
    <cellStyle name="Comma 2 4 3 2" xfId="1860"/>
    <cellStyle name="Comma 2 4 3 2 10" xfId="44992"/>
    <cellStyle name="Comma 2 4 3 2 2" xfId="1861"/>
    <cellStyle name="Comma 2 4 3 2 2 2" xfId="1862"/>
    <cellStyle name="Comma 2 4 3 2 2 2 2" xfId="1863"/>
    <cellStyle name="Comma 2 4 3 2 2 2 2 2" xfId="1864"/>
    <cellStyle name="Comma 2 4 3 2 2 2 2 2 2" xfId="1865"/>
    <cellStyle name="Comma 2 4 3 2 2 2 2 2 2 2" xfId="14386"/>
    <cellStyle name="Comma 2 4 3 2 2 2 2 2 2 2 2" xfId="26641"/>
    <cellStyle name="Comma 2 4 3 2 2 2 2 2 2 2 3" xfId="38882"/>
    <cellStyle name="Comma 2 4 3 2 2 2 2 2 2 3" xfId="20524"/>
    <cellStyle name="Comma 2 4 3 2 2 2 2 2 2 4" xfId="32768"/>
    <cellStyle name="Comma 2 4 3 2 2 2 2 2 2 5" xfId="44997"/>
    <cellStyle name="Comma 2 4 3 2 2 2 2 2 3" xfId="14385"/>
    <cellStyle name="Comma 2 4 3 2 2 2 2 2 3 2" xfId="26640"/>
    <cellStyle name="Comma 2 4 3 2 2 2 2 2 3 3" xfId="38881"/>
    <cellStyle name="Comma 2 4 3 2 2 2 2 2 4" xfId="20523"/>
    <cellStyle name="Comma 2 4 3 2 2 2 2 2 5" xfId="32767"/>
    <cellStyle name="Comma 2 4 3 2 2 2 2 2 6" xfId="44996"/>
    <cellStyle name="Comma 2 4 3 2 2 2 2 3" xfId="1866"/>
    <cellStyle name="Comma 2 4 3 2 2 2 2 3 2" xfId="14387"/>
    <cellStyle name="Comma 2 4 3 2 2 2 2 3 2 2" xfId="26642"/>
    <cellStyle name="Comma 2 4 3 2 2 2 2 3 2 3" xfId="38883"/>
    <cellStyle name="Comma 2 4 3 2 2 2 2 3 3" xfId="20525"/>
    <cellStyle name="Comma 2 4 3 2 2 2 2 3 4" xfId="32769"/>
    <cellStyle name="Comma 2 4 3 2 2 2 2 3 5" xfId="44998"/>
    <cellStyle name="Comma 2 4 3 2 2 2 2 4" xfId="14384"/>
    <cellStyle name="Comma 2 4 3 2 2 2 2 4 2" xfId="26639"/>
    <cellStyle name="Comma 2 4 3 2 2 2 2 4 3" xfId="38880"/>
    <cellStyle name="Comma 2 4 3 2 2 2 2 5" xfId="20522"/>
    <cellStyle name="Comma 2 4 3 2 2 2 2 6" xfId="32766"/>
    <cellStyle name="Comma 2 4 3 2 2 2 2 7" xfId="44995"/>
    <cellStyle name="Comma 2 4 3 2 2 2 3" xfId="1867"/>
    <cellStyle name="Comma 2 4 3 2 2 2 3 2" xfId="1868"/>
    <cellStyle name="Comma 2 4 3 2 2 2 3 2 2" xfId="14389"/>
    <cellStyle name="Comma 2 4 3 2 2 2 3 2 2 2" xfId="26644"/>
    <cellStyle name="Comma 2 4 3 2 2 2 3 2 2 3" xfId="38885"/>
    <cellStyle name="Comma 2 4 3 2 2 2 3 2 3" xfId="20527"/>
    <cellStyle name="Comma 2 4 3 2 2 2 3 2 4" xfId="32771"/>
    <cellStyle name="Comma 2 4 3 2 2 2 3 2 5" xfId="45000"/>
    <cellStyle name="Comma 2 4 3 2 2 2 3 3" xfId="14388"/>
    <cellStyle name="Comma 2 4 3 2 2 2 3 3 2" xfId="26643"/>
    <cellStyle name="Comma 2 4 3 2 2 2 3 3 3" xfId="38884"/>
    <cellStyle name="Comma 2 4 3 2 2 2 3 4" xfId="20526"/>
    <cellStyle name="Comma 2 4 3 2 2 2 3 5" xfId="32770"/>
    <cellStyle name="Comma 2 4 3 2 2 2 3 6" xfId="44999"/>
    <cellStyle name="Comma 2 4 3 2 2 2 4" xfId="1869"/>
    <cellStyle name="Comma 2 4 3 2 2 2 4 2" xfId="14390"/>
    <cellStyle name="Comma 2 4 3 2 2 2 4 2 2" xfId="26645"/>
    <cellStyle name="Comma 2 4 3 2 2 2 4 2 3" xfId="38886"/>
    <cellStyle name="Comma 2 4 3 2 2 2 4 3" xfId="20528"/>
    <cellStyle name="Comma 2 4 3 2 2 2 4 4" xfId="32772"/>
    <cellStyle name="Comma 2 4 3 2 2 2 4 5" xfId="45001"/>
    <cellStyle name="Comma 2 4 3 2 2 2 5" xfId="14383"/>
    <cellStyle name="Comma 2 4 3 2 2 2 5 2" xfId="26638"/>
    <cellStyle name="Comma 2 4 3 2 2 2 5 3" xfId="38879"/>
    <cellStyle name="Comma 2 4 3 2 2 2 6" xfId="20521"/>
    <cellStyle name="Comma 2 4 3 2 2 2 7" xfId="32765"/>
    <cellStyle name="Comma 2 4 3 2 2 2 8" xfId="44994"/>
    <cellStyle name="Comma 2 4 3 2 2 3" xfId="1870"/>
    <cellStyle name="Comma 2 4 3 2 2 3 2" xfId="1871"/>
    <cellStyle name="Comma 2 4 3 2 2 3 2 2" xfId="1872"/>
    <cellStyle name="Comma 2 4 3 2 2 3 2 2 2" xfId="14393"/>
    <cellStyle name="Comma 2 4 3 2 2 3 2 2 2 2" xfId="26648"/>
    <cellStyle name="Comma 2 4 3 2 2 3 2 2 2 3" xfId="38889"/>
    <cellStyle name="Comma 2 4 3 2 2 3 2 2 3" xfId="20531"/>
    <cellStyle name="Comma 2 4 3 2 2 3 2 2 4" xfId="32775"/>
    <cellStyle name="Comma 2 4 3 2 2 3 2 2 5" xfId="45004"/>
    <cellStyle name="Comma 2 4 3 2 2 3 2 3" xfId="14392"/>
    <cellStyle name="Comma 2 4 3 2 2 3 2 3 2" xfId="26647"/>
    <cellStyle name="Comma 2 4 3 2 2 3 2 3 3" xfId="38888"/>
    <cellStyle name="Comma 2 4 3 2 2 3 2 4" xfId="20530"/>
    <cellStyle name="Comma 2 4 3 2 2 3 2 5" xfId="32774"/>
    <cellStyle name="Comma 2 4 3 2 2 3 2 6" xfId="45003"/>
    <cellStyle name="Comma 2 4 3 2 2 3 3" xfId="1873"/>
    <cellStyle name="Comma 2 4 3 2 2 3 3 2" xfId="14394"/>
    <cellStyle name="Comma 2 4 3 2 2 3 3 2 2" xfId="26649"/>
    <cellStyle name="Comma 2 4 3 2 2 3 3 2 3" xfId="38890"/>
    <cellStyle name="Comma 2 4 3 2 2 3 3 3" xfId="20532"/>
    <cellStyle name="Comma 2 4 3 2 2 3 3 4" xfId="32776"/>
    <cellStyle name="Comma 2 4 3 2 2 3 3 5" xfId="45005"/>
    <cellStyle name="Comma 2 4 3 2 2 3 4" xfId="14391"/>
    <cellStyle name="Comma 2 4 3 2 2 3 4 2" xfId="26646"/>
    <cellStyle name="Comma 2 4 3 2 2 3 4 3" xfId="38887"/>
    <cellStyle name="Comma 2 4 3 2 2 3 5" xfId="20529"/>
    <cellStyle name="Comma 2 4 3 2 2 3 6" xfId="32773"/>
    <cellStyle name="Comma 2 4 3 2 2 3 7" xfId="45002"/>
    <cellStyle name="Comma 2 4 3 2 2 4" xfId="1874"/>
    <cellStyle name="Comma 2 4 3 2 2 4 2" xfId="1875"/>
    <cellStyle name="Comma 2 4 3 2 2 4 2 2" xfId="14396"/>
    <cellStyle name="Comma 2 4 3 2 2 4 2 2 2" xfId="26651"/>
    <cellStyle name="Comma 2 4 3 2 2 4 2 2 3" xfId="38892"/>
    <cellStyle name="Comma 2 4 3 2 2 4 2 3" xfId="20534"/>
    <cellStyle name="Comma 2 4 3 2 2 4 2 4" xfId="32778"/>
    <cellStyle name="Comma 2 4 3 2 2 4 2 5" xfId="45007"/>
    <cellStyle name="Comma 2 4 3 2 2 4 3" xfId="14395"/>
    <cellStyle name="Comma 2 4 3 2 2 4 3 2" xfId="26650"/>
    <cellStyle name="Comma 2 4 3 2 2 4 3 3" xfId="38891"/>
    <cellStyle name="Comma 2 4 3 2 2 4 4" xfId="20533"/>
    <cellStyle name="Comma 2 4 3 2 2 4 5" xfId="32777"/>
    <cellStyle name="Comma 2 4 3 2 2 4 6" xfId="45006"/>
    <cellStyle name="Comma 2 4 3 2 2 5" xfId="1876"/>
    <cellStyle name="Comma 2 4 3 2 2 5 2" xfId="14397"/>
    <cellStyle name="Comma 2 4 3 2 2 5 2 2" xfId="26652"/>
    <cellStyle name="Comma 2 4 3 2 2 5 2 3" xfId="38893"/>
    <cellStyle name="Comma 2 4 3 2 2 5 3" xfId="20535"/>
    <cellStyle name="Comma 2 4 3 2 2 5 4" xfId="32779"/>
    <cellStyle name="Comma 2 4 3 2 2 5 5" xfId="45008"/>
    <cellStyle name="Comma 2 4 3 2 2 6" xfId="14382"/>
    <cellStyle name="Comma 2 4 3 2 2 6 2" xfId="26637"/>
    <cellStyle name="Comma 2 4 3 2 2 6 3" xfId="38878"/>
    <cellStyle name="Comma 2 4 3 2 2 7" xfId="20520"/>
    <cellStyle name="Comma 2 4 3 2 2 8" xfId="32764"/>
    <cellStyle name="Comma 2 4 3 2 2 9" xfId="44993"/>
    <cellStyle name="Comma 2 4 3 2 3" xfId="1877"/>
    <cellStyle name="Comma 2 4 3 2 3 2" xfId="1878"/>
    <cellStyle name="Comma 2 4 3 2 3 2 2" xfId="1879"/>
    <cellStyle name="Comma 2 4 3 2 3 2 2 2" xfId="1880"/>
    <cellStyle name="Comma 2 4 3 2 3 2 2 2 2" xfId="14401"/>
    <cellStyle name="Comma 2 4 3 2 3 2 2 2 2 2" xfId="26656"/>
    <cellStyle name="Comma 2 4 3 2 3 2 2 2 2 3" xfId="38897"/>
    <cellStyle name="Comma 2 4 3 2 3 2 2 2 3" xfId="20539"/>
    <cellStyle name="Comma 2 4 3 2 3 2 2 2 4" xfId="32783"/>
    <cellStyle name="Comma 2 4 3 2 3 2 2 2 5" xfId="45012"/>
    <cellStyle name="Comma 2 4 3 2 3 2 2 3" xfId="14400"/>
    <cellStyle name="Comma 2 4 3 2 3 2 2 3 2" xfId="26655"/>
    <cellStyle name="Comma 2 4 3 2 3 2 2 3 3" xfId="38896"/>
    <cellStyle name="Comma 2 4 3 2 3 2 2 4" xfId="20538"/>
    <cellStyle name="Comma 2 4 3 2 3 2 2 5" xfId="32782"/>
    <cellStyle name="Comma 2 4 3 2 3 2 2 6" xfId="45011"/>
    <cellStyle name="Comma 2 4 3 2 3 2 3" xfId="1881"/>
    <cellStyle name="Comma 2 4 3 2 3 2 3 2" xfId="14402"/>
    <cellStyle name="Comma 2 4 3 2 3 2 3 2 2" xfId="26657"/>
    <cellStyle name="Comma 2 4 3 2 3 2 3 2 3" xfId="38898"/>
    <cellStyle name="Comma 2 4 3 2 3 2 3 3" xfId="20540"/>
    <cellStyle name="Comma 2 4 3 2 3 2 3 4" xfId="32784"/>
    <cellStyle name="Comma 2 4 3 2 3 2 3 5" xfId="45013"/>
    <cellStyle name="Comma 2 4 3 2 3 2 4" xfId="14399"/>
    <cellStyle name="Comma 2 4 3 2 3 2 4 2" xfId="26654"/>
    <cellStyle name="Comma 2 4 3 2 3 2 4 3" xfId="38895"/>
    <cellStyle name="Comma 2 4 3 2 3 2 5" xfId="20537"/>
    <cellStyle name="Comma 2 4 3 2 3 2 6" xfId="32781"/>
    <cellStyle name="Comma 2 4 3 2 3 2 7" xfId="45010"/>
    <cellStyle name="Comma 2 4 3 2 3 3" xfId="1882"/>
    <cellStyle name="Comma 2 4 3 2 3 3 2" xfId="1883"/>
    <cellStyle name="Comma 2 4 3 2 3 3 2 2" xfId="14404"/>
    <cellStyle name="Comma 2 4 3 2 3 3 2 2 2" xfId="26659"/>
    <cellStyle name="Comma 2 4 3 2 3 3 2 2 3" xfId="38900"/>
    <cellStyle name="Comma 2 4 3 2 3 3 2 3" xfId="20542"/>
    <cellStyle name="Comma 2 4 3 2 3 3 2 4" xfId="32786"/>
    <cellStyle name="Comma 2 4 3 2 3 3 2 5" xfId="45015"/>
    <cellStyle name="Comma 2 4 3 2 3 3 3" xfId="14403"/>
    <cellStyle name="Comma 2 4 3 2 3 3 3 2" xfId="26658"/>
    <cellStyle name="Comma 2 4 3 2 3 3 3 3" xfId="38899"/>
    <cellStyle name="Comma 2 4 3 2 3 3 4" xfId="20541"/>
    <cellStyle name="Comma 2 4 3 2 3 3 5" xfId="32785"/>
    <cellStyle name="Comma 2 4 3 2 3 3 6" xfId="45014"/>
    <cellStyle name="Comma 2 4 3 2 3 4" xfId="1884"/>
    <cellStyle name="Comma 2 4 3 2 3 4 2" xfId="14405"/>
    <cellStyle name="Comma 2 4 3 2 3 4 2 2" xfId="26660"/>
    <cellStyle name="Comma 2 4 3 2 3 4 2 3" xfId="38901"/>
    <cellStyle name="Comma 2 4 3 2 3 4 3" xfId="20543"/>
    <cellStyle name="Comma 2 4 3 2 3 4 4" xfId="32787"/>
    <cellStyle name="Comma 2 4 3 2 3 4 5" xfId="45016"/>
    <cellStyle name="Comma 2 4 3 2 3 5" xfId="14398"/>
    <cellStyle name="Comma 2 4 3 2 3 5 2" xfId="26653"/>
    <cellStyle name="Comma 2 4 3 2 3 5 3" xfId="38894"/>
    <cellStyle name="Comma 2 4 3 2 3 6" xfId="20536"/>
    <cellStyle name="Comma 2 4 3 2 3 7" xfId="32780"/>
    <cellStyle name="Comma 2 4 3 2 3 8" xfId="45009"/>
    <cellStyle name="Comma 2 4 3 2 4" xfId="1885"/>
    <cellStyle name="Comma 2 4 3 2 4 2" xfId="1886"/>
    <cellStyle name="Comma 2 4 3 2 4 2 2" xfId="1887"/>
    <cellStyle name="Comma 2 4 3 2 4 2 2 2" xfId="14408"/>
    <cellStyle name="Comma 2 4 3 2 4 2 2 2 2" xfId="26663"/>
    <cellStyle name="Comma 2 4 3 2 4 2 2 2 3" xfId="38904"/>
    <cellStyle name="Comma 2 4 3 2 4 2 2 3" xfId="20546"/>
    <cellStyle name="Comma 2 4 3 2 4 2 2 4" xfId="32790"/>
    <cellStyle name="Comma 2 4 3 2 4 2 2 5" xfId="45019"/>
    <cellStyle name="Comma 2 4 3 2 4 2 3" xfId="14407"/>
    <cellStyle name="Comma 2 4 3 2 4 2 3 2" xfId="26662"/>
    <cellStyle name="Comma 2 4 3 2 4 2 3 3" xfId="38903"/>
    <cellStyle name="Comma 2 4 3 2 4 2 4" xfId="20545"/>
    <cellStyle name="Comma 2 4 3 2 4 2 5" xfId="32789"/>
    <cellStyle name="Comma 2 4 3 2 4 2 6" xfId="45018"/>
    <cellStyle name="Comma 2 4 3 2 4 3" xfId="1888"/>
    <cellStyle name="Comma 2 4 3 2 4 3 2" xfId="14409"/>
    <cellStyle name="Comma 2 4 3 2 4 3 2 2" xfId="26664"/>
    <cellStyle name="Comma 2 4 3 2 4 3 2 3" xfId="38905"/>
    <cellStyle name="Comma 2 4 3 2 4 3 3" xfId="20547"/>
    <cellStyle name="Comma 2 4 3 2 4 3 4" xfId="32791"/>
    <cellStyle name="Comma 2 4 3 2 4 3 5" xfId="45020"/>
    <cellStyle name="Comma 2 4 3 2 4 4" xfId="14406"/>
    <cellStyle name="Comma 2 4 3 2 4 4 2" xfId="26661"/>
    <cellStyle name="Comma 2 4 3 2 4 4 3" xfId="38902"/>
    <cellStyle name="Comma 2 4 3 2 4 5" xfId="20544"/>
    <cellStyle name="Comma 2 4 3 2 4 6" xfId="32788"/>
    <cellStyle name="Comma 2 4 3 2 4 7" xfId="45017"/>
    <cellStyle name="Comma 2 4 3 2 5" xfId="1889"/>
    <cellStyle name="Comma 2 4 3 2 5 2" xfId="1890"/>
    <cellStyle name="Comma 2 4 3 2 5 2 2" xfId="14411"/>
    <cellStyle name="Comma 2 4 3 2 5 2 2 2" xfId="26666"/>
    <cellStyle name="Comma 2 4 3 2 5 2 2 3" xfId="38907"/>
    <cellStyle name="Comma 2 4 3 2 5 2 3" xfId="20549"/>
    <cellStyle name="Comma 2 4 3 2 5 2 4" xfId="32793"/>
    <cellStyle name="Comma 2 4 3 2 5 2 5" xfId="45022"/>
    <cellStyle name="Comma 2 4 3 2 5 3" xfId="14410"/>
    <cellStyle name="Comma 2 4 3 2 5 3 2" xfId="26665"/>
    <cellStyle name="Comma 2 4 3 2 5 3 3" xfId="38906"/>
    <cellStyle name="Comma 2 4 3 2 5 4" xfId="20548"/>
    <cellStyle name="Comma 2 4 3 2 5 5" xfId="32792"/>
    <cellStyle name="Comma 2 4 3 2 5 6" xfId="45021"/>
    <cellStyle name="Comma 2 4 3 2 6" xfId="1891"/>
    <cellStyle name="Comma 2 4 3 2 6 2" xfId="14412"/>
    <cellStyle name="Comma 2 4 3 2 6 2 2" xfId="26667"/>
    <cellStyle name="Comma 2 4 3 2 6 2 3" xfId="38908"/>
    <cellStyle name="Comma 2 4 3 2 6 3" xfId="20550"/>
    <cellStyle name="Comma 2 4 3 2 6 4" xfId="32794"/>
    <cellStyle name="Comma 2 4 3 2 6 5" xfId="45023"/>
    <cellStyle name="Comma 2 4 3 2 7" xfId="14381"/>
    <cellStyle name="Comma 2 4 3 2 7 2" xfId="26636"/>
    <cellStyle name="Comma 2 4 3 2 7 3" xfId="38877"/>
    <cellStyle name="Comma 2 4 3 2 8" xfId="20519"/>
    <cellStyle name="Comma 2 4 3 2 9" xfId="32763"/>
    <cellStyle name="Comma 2 4 3 3" xfId="1892"/>
    <cellStyle name="Comma 2 4 3 3 2" xfId="1893"/>
    <cellStyle name="Comma 2 4 3 3 2 2" xfId="1894"/>
    <cellStyle name="Comma 2 4 3 3 2 2 2" xfId="1895"/>
    <cellStyle name="Comma 2 4 3 3 2 2 2 2" xfId="1896"/>
    <cellStyle name="Comma 2 4 3 3 2 2 2 2 2" xfId="14417"/>
    <cellStyle name="Comma 2 4 3 3 2 2 2 2 2 2" xfId="26672"/>
    <cellStyle name="Comma 2 4 3 3 2 2 2 2 2 3" xfId="38913"/>
    <cellStyle name="Comma 2 4 3 3 2 2 2 2 3" xfId="20555"/>
    <cellStyle name="Comma 2 4 3 3 2 2 2 2 4" xfId="32799"/>
    <cellStyle name="Comma 2 4 3 3 2 2 2 2 5" xfId="45028"/>
    <cellStyle name="Comma 2 4 3 3 2 2 2 3" xfId="14416"/>
    <cellStyle name="Comma 2 4 3 3 2 2 2 3 2" xfId="26671"/>
    <cellStyle name="Comma 2 4 3 3 2 2 2 3 3" xfId="38912"/>
    <cellStyle name="Comma 2 4 3 3 2 2 2 4" xfId="20554"/>
    <cellStyle name="Comma 2 4 3 3 2 2 2 5" xfId="32798"/>
    <cellStyle name="Comma 2 4 3 3 2 2 2 6" xfId="45027"/>
    <cellStyle name="Comma 2 4 3 3 2 2 3" xfId="1897"/>
    <cellStyle name="Comma 2 4 3 3 2 2 3 2" xfId="14418"/>
    <cellStyle name="Comma 2 4 3 3 2 2 3 2 2" xfId="26673"/>
    <cellStyle name="Comma 2 4 3 3 2 2 3 2 3" xfId="38914"/>
    <cellStyle name="Comma 2 4 3 3 2 2 3 3" xfId="20556"/>
    <cellStyle name="Comma 2 4 3 3 2 2 3 4" xfId="32800"/>
    <cellStyle name="Comma 2 4 3 3 2 2 3 5" xfId="45029"/>
    <cellStyle name="Comma 2 4 3 3 2 2 4" xfId="14415"/>
    <cellStyle name="Comma 2 4 3 3 2 2 4 2" xfId="26670"/>
    <cellStyle name="Comma 2 4 3 3 2 2 4 3" xfId="38911"/>
    <cellStyle name="Comma 2 4 3 3 2 2 5" xfId="20553"/>
    <cellStyle name="Comma 2 4 3 3 2 2 6" xfId="32797"/>
    <cellStyle name="Comma 2 4 3 3 2 2 7" xfId="45026"/>
    <cellStyle name="Comma 2 4 3 3 2 3" xfId="1898"/>
    <cellStyle name="Comma 2 4 3 3 2 3 2" xfId="1899"/>
    <cellStyle name="Comma 2 4 3 3 2 3 2 2" xfId="14420"/>
    <cellStyle name="Comma 2 4 3 3 2 3 2 2 2" xfId="26675"/>
    <cellStyle name="Comma 2 4 3 3 2 3 2 2 3" xfId="38916"/>
    <cellStyle name="Comma 2 4 3 3 2 3 2 3" xfId="20558"/>
    <cellStyle name="Comma 2 4 3 3 2 3 2 4" xfId="32802"/>
    <cellStyle name="Comma 2 4 3 3 2 3 2 5" xfId="45031"/>
    <cellStyle name="Comma 2 4 3 3 2 3 3" xfId="14419"/>
    <cellStyle name="Comma 2 4 3 3 2 3 3 2" xfId="26674"/>
    <cellStyle name="Comma 2 4 3 3 2 3 3 3" xfId="38915"/>
    <cellStyle name="Comma 2 4 3 3 2 3 4" xfId="20557"/>
    <cellStyle name="Comma 2 4 3 3 2 3 5" xfId="32801"/>
    <cellStyle name="Comma 2 4 3 3 2 3 6" xfId="45030"/>
    <cellStyle name="Comma 2 4 3 3 2 4" xfId="1900"/>
    <cellStyle name="Comma 2 4 3 3 2 4 2" xfId="14421"/>
    <cellStyle name="Comma 2 4 3 3 2 4 2 2" xfId="26676"/>
    <cellStyle name="Comma 2 4 3 3 2 4 2 3" xfId="38917"/>
    <cellStyle name="Comma 2 4 3 3 2 4 3" xfId="20559"/>
    <cellStyle name="Comma 2 4 3 3 2 4 4" xfId="32803"/>
    <cellStyle name="Comma 2 4 3 3 2 4 5" xfId="45032"/>
    <cellStyle name="Comma 2 4 3 3 2 5" xfId="14414"/>
    <cellStyle name="Comma 2 4 3 3 2 5 2" xfId="26669"/>
    <cellStyle name="Comma 2 4 3 3 2 5 3" xfId="38910"/>
    <cellStyle name="Comma 2 4 3 3 2 6" xfId="20552"/>
    <cellStyle name="Comma 2 4 3 3 2 7" xfId="32796"/>
    <cellStyle name="Comma 2 4 3 3 2 8" xfId="45025"/>
    <cellStyle name="Comma 2 4 3 3 3" xfId="1901"/>
    <cellStyle name="Comma 2 4 3 3 3 2" xfId="1902"/>
    <cellStyle name="Comma 2 4 3 3 3 2 2" xfId="1903"/>
    <cellStyle name="Comma 2 4 3 3 3 2 2 2" xfId="14424"/>
    <cellStyle name="Comma 2 4 3 3 3 2 2 2 2" xfId="26679"/>
    <cellStyle name="Comma 2 4 3 3 3 2 2 2 3" xfId="38920"/>
    <cellStyle name="Comma 2 4 3 3 3 2 2 3" xfId="20562"/>
    <cellStyle name="Comma 2 4 3 3 3 2 2 4" xfId="32806"/>
    <cellStyle name="Comma 2 4 3 3 3 2 2 5" xfId="45035"/>
    <cellStyle name="Comma 2 4 3 3 3 2 3" xfId="14423"/>
    <cellStyle name="Comma 2 4 3 3 3 2 3 2" xfId="26678"/>
    <cellStyle name="Comma 2 4 3 3 3 2 3 3" xfId="38919"/>
    <cellStyle name="Comma 2 4 3 3 3 2 4" xfId="20561"/>
    <cellStyle name="Comma 2 4 3 3 3 2 5" xfId="32805"/>
    <cellStyle name="Comma 2 4 3 3 3 2 6" xfId="45034"/>
    <cellStyle name="Comma 2 4 3 3 3 3" xfId="1904"/>
    <cellStyle name="Comma 2 4 3 3 3 3 2" xfId="14425"/>
    <cellStyle name="Comma 2 4 3 3 3 3 2 2" xfId="26680"/>
    <cellStyle name="Comma 2 4 3 3 3 3 2 3" xfId="38921"/>
    <cellStyle name="Comma 2 4 3 3 3 3 3" xfId="20563"/>
    <cellStyle name="Comma 2 4 3 3 3 3 4" xfId="32807"/>
    <cellStyle name="Comma 2 4 3 3 3 3 5" xfId="45036"/>
    <cellStyle name="Comma 2 4 3 3 3 4" xfId="14422"/>
    <cellStyle name="Comma 2 4 3 3 3 4 2" xfId="26677"/>
    <cellStyle name="Comma 2 4 3 3 3 4 3" xfId="38918"/>
    <cellStyle name="Comma 2 4 3 3 3 5" xfId="20560"/>
    <cellStyle name="Comma 2 4 3 3 3 6" xfId="32804"/>
    <cellStyle name="Comma 2 4 3 3 3 7" xfId="45033"/>
    <cellStyle name="Comma 2 4 3 3 4" xfId="1905"/>
    <cellStyle name="Comma 2 4 3 3 4 2" xfId="1906"/>
    <cellStyle name="Comma 2 4 3 3 4 2 2" xfId="14427"/>
    <cellStyle name="Comma 2 4 3 3 4 2 2 2" xfId="26682"/>
    <cellStyle name="Comma 2 4 3 3 4 2 2 3" xfId="38923"/>
    <cellStyle name="Comma 2 4 3 3 4 2 3" xfId="20565"/>
    <cellStyle name="Comma 2 4 3 3 4 2 4" xfId="32809"/>
    <cellStyle name="Comma 2 4 3 3 4 2 5" xfId="45038"/>
    <cellStyle name="Comma 2 4 3 3 4 3" xfId="14426"/>
    <cellStyle name="Comma 2 4 3 3 4 3 2" xfId="26681"/>
    <cellStyle name="Comma 2 4 3 3 4 3 3" xfId="38922"/>
    <cellStyle name="Comma 2 4 3 3 4 4" xfId="20564"/>
    <cellStyle name="Comma 2 4 3 3 4 5" xfId="32808"/>
    <cellStyle name="Comma 2 4 3 3 4 6" xfId="45037"/>
    <cellStyle name="Comma 2 4 3 3 5" xfId="1907"/>
    <cellStyle name="Comma 2 4 3 3 5 2" xfId="14428"/>
    <cellStyle name="Comma 2 4 3 3 5 2 2" xfId="26683"/>
    <cellStyle name="Comma 2 4 3 3 5 2 3" xfId="38924"/>
    <cellStyle name="Comma 2 4 3 3 5 3" xfId="20566"/>
    <cellStyle name="Comma 2 4 3 3 5 4" xfId="32810"/>
    <cellStyle name="Comma 2 4 3 3 5 5" xfId="45039"/>
    <cellStyle name="Comma 2 4 3 3 6" xfId="14413"/>
    <cellStyle name="Comma 2 4 3 3 6 2" xfId="26668"/>
    <cellStyle name="Comma 2 4 3 3 6 3" xfId="38909"/>
    <cellStyle name="Comma 2 4 3 3 7" xfId="20551"/>
    <cellStyle name="Comma 2 4 3 3 8" xfId="32795"/>
    <cellStyle name="Comma 2 4 3 3 9" xfId="45024"/>
    <cellStyle name="Comma 2 4 3 4" xfId="1908"/>
    <cellStyle name="Comma 2 4 3 4 2" xfId="1909"/>
    <cellStyle name="Comma 2 4 3 4 2 2" xfId="1910"/>
    <cellStyle name="Comma 2 4 3 4 2 2 2" xfId="1911"/>
    <cellStyle name="Comma 2 4 3 4 2 2 2 2" xfId="14432"/>
    <cellStyle name="Comma 2 4 3 4 2 2 2 2 2" xfId="26687"/>
    <cellStyle name="Comma 2 4 3 4 2 2 2 2 3" xfId="38928"/>
    <cellStyle name="Comma 2 4 3 4 2 2 2 3" xfId="20570"/>
    <cellStyle name="Comma 2 4 3 4 2 2 2 4" xfId="32814"/>
    <cellStyle name="Comma 2 4 3 4 2 2 2 5" xfId="45043"/>
    <cellStyle name="Comma 2 4 3 4 2 2 3" xfId="14431"/>
    <cellStyle name="Comma 2 4 3 4 2 2 3 2" xfId="26686"/>
    <cellStyle name="Comma 2 4 3 4 2 2 3 3" xfId="38927"/>
    <cellStyle name="Comma 2 4 3 4 2 2 4" xfId="20569"/>
    <cellStyle name="Comma 2 4 3 4 2 2 5" xfId="32813"/>
    <cellStyle name="Comma 2 4 3 4 2 2 6" xfId="45042"/>
    <cellStyle name="Comma 2 4 3 4 2 3" xfId="1912"/>
    <cellStyle name="Comma 2 4 3 4 2 3 2" xfId="14433"/>
    <cellStyle name="Comma 2 4 3 4 2 3 2 2" xfId="26688"/>
    <cellStyle name="Comma 2 4 3 4 2 3 2 3" xfId="38929"/>
    <cellStyle name="Comma 2 4 3 4 2 3 3" xfId="20571"/>
    <cellStyle name="Comma 2 4 3 4 2 3 4" xfId="32815"/>
    <cellStyle name="Comma 2 4 3 4 2 3 5" xfId="45044"/>
    <cellStyle name="Comma 2 4 3 4 2 4" xfId="14430"/>
    <cellStyle name="Comma 2 4 3 4 2 4 2" xfId="26685"/>
    <cellStyle name="Comma 2 4 3 4 2 4 3" xfId="38926"/>
    <cellStyle name="Comma 2 4 3 4 2 5" xfId="20568"/>
    <cellStyle name="Comma 2 4 3 4 2 6" xfId="32812"/>
    <cellStyle name="Comma 2 4 3 4 2 7" xfId="45041"/>
    <cellStyle name="Comma 2 4 3 4 3" xfId="1913"/>
    <cellStyle name="Comma 2 4 3 4 3 2" xfId="1914"/>
    <cellStyle name="Comma 2 4 3 4 3 2 2" xfId="14435"/>
    <cellStyle name="Comma 2 4 3 4 3 2 2 2" xfId="26690"/>
    <cellStyle name="Comma 2 4 3 4 3 2 2 3" xfId="38931"/>
    <cellStyle name="Comma 2 4 3 4 3 2 3" xfId="20573"/>
    <cellStyle name="Comma 2 4 3 4 3 2 4" xfId="32817"/>
    <cellStyle name="Comma 2 4 3 4 3 2 5" xfId="45046"/>
    <cellStyle name="Comma 2 4 3 4 3 3" xfId="14434"/>
    <cellStyle name="Comma 2 4 3 4 3 3 2" xfId="26689"/>
    <cellStyle name="Comma 2 4 3 4 3 3 3" xfId="38930"/>
    <cellStyle name="Comma 2 4 3 4 3 4" xfId="20572"/>
    <cellStyle name="Comma 2 4 3 4 3 5" xfId="32816"/>
    <cellStyle name="Comma 2 4 3 4 3 6" xfId="45045"/>
    <cellStyle name="Comma 2 4 3 4 4" xfId="1915"/>
    <cellStyle name="Comma 2 4 3 4 4 2" xfId="14436"/>
    <cellStyle name="Comma 2 4 3 4 4 2 2" xfId="26691"/>
    <cellStyle name="Comma 2 4 3 4 4 2 3" xfId="38932"/>
    <cellStyle name="Comma 2 4 3 4 4 3" xfId="20574"/>
    <cellStyle name="Comma 2 4 3 4 4 4" xfId="32818"/>
    <cellStyle name="Comma 2 4 3 4 4 5" xfId="45047"/>
    <cellStyle name="Comma 2 4 3 4 5" xfId="14429"/>
    <cellStyle name="Comma 2 4 3 4 5 2" xfId="26684"/>
    <cellStyle name="Comma 2 4 3 4 5 3" xfId="38925"/>
    <cellStyle name="Comma 2 4 3 4 6" xfId="20567"/>
    <cellStyle name="Comma 2 4 3 4 7" xfId="32811"/>
    <cellStyle name="Comma 2 4 3 4 8" xfId="45040"/>
    <cellStyle name="Comma 2 4 3 5" xfId="1916"/>
    <cellStyle name="Comma 2 4 3 5 2" xfId="1917"/>
    <cellStyle name="Comma 2 4 3 5 2 2" xfId="1918"/>
    <cellStyle name="Comma 2 4 3 5 2 2 2" xfId="14439"/>
    <cellStyle name="Comma 2 4 3 5 2 2 2 2" xfId="26694"/>
    <cellStyle name="Comma 2 4 3 5 2 2 2 3" xfId="38935"/>
    <cellStyle name="Comma 2 4 3 5 2 2 3" xfId="20577"/>
    <cellStyle name="Comma 2 4 3 5 2 2 4" xfId="32821"/>
    <cellStyle name="Comma 2 4 3 5 2 2 5" xfId="45050"/>
    <cellStyle name="Comma 2 4 3 5 2 3" xfId="14438"/>
    <cellStyle name="Comma 2 4 3 5 2 3 2" xfId="26693"/>
    <cellStyle name="Comma 2 4 3 5 2 3 3" xfId="38934"/>
    <cellStyle name="Comma 2 4 3 5 2 4" xfId="20576"/>
    <cellStyle name="Comma 2 4 3 5 2 5" xfId="32820"/>
    <cellStyle name="Comma 2 4 3 5 2 6" xfId="45049"/>
    <cellStyle name="Comma 2 4 3 5 3" xfId="1919"/>
    <cellStyle name="Comma 2 4 3 5 3 2" xfId="14440"/>
    <cellStyle name="Comma 2 4 3 5 3 2 2" xfId="26695"/>
    <cellStyle name="Comma 2 4 3 5 3 2 3" xfId="38936"/>
    <cellStyle name="Comma 2 4 3 5 3 3" xfId="20578"/>
    <cellStyle name="Comma 2 4 3 5 3 4" xfId="32822"/>
    <cellStyle name="Comma 2 4 3 5 3 5" xfId="45051"/>
    <cellStyle name="Comma 2 4 3 5 4" xfId="14437"/>
    <cellStyle name="Comma 2 4 3 5 4 2" xfId="26692"/>
    <cellStyle name="Comma 2 4 3 5 4 3" xfId="38933"/>
    <cellStyle name="Comma 2 4 3 5 5" xfId="20575"/>
    <cellStyle name="Comma 2 4 3 5 6" xfId="32819"/>
    <cellStyle name="Comma 2 4 3 5 7" xfId="45048"/>
    <cellStyle name="Comma 2 4 3 6" xfId="1920"/>
    <cellStyle name="Comma 2 4 3 6 2" xfId="1921"/>
    <cellStyle name="Comma 2 4 3 6 2 2" xfId="14442"/>
    <cellStyle name="Comma 2 4 3 6 2 2 2" xfId="26697"/>
    <cellStyle name="Comma 2 4 3 6 2 2 3" xfId="38938"/>
    <cellStyle name="Comma 2 4 3 6 2 3" xfId="20580"/>
    <cellStyle name="Comma 2 4 3 6 2 4" xfId="32824"/>
    <cellStyle name="Comma 2 4 3 6 2 5" xfId="45053"/>
    <cellStyle name="Comma 2 4 3 6 3" xfId="14441"/>
    <cellStyle name="Comma 2 4 3 6 3 2" xfId="26696"/>
    <cellStyle name="Comma 2 4 3 6 3 3" xfId="38937"/>
    <cellStyle name="Comma 2 4 3 6 4" xfId="20579"/>
    <cellStyle name="Comma 2 4 3 6 5" xfId="32823"/>
    <cellStyle name="Comma 2 4 3 6 6" xfId="45052"/>
    <cellStyle name="Comma 2 4 3 7" xfId="1922"/>
    <cellStyle name="Comma 2 4 3 7 2" xfId="14443"/>
    <cellStyle name="Comma 2 4 3 7 2 2" xfId="26698"/>
    <cellStyle name="Comma 2 4 3 7 2 3" xfId="38939"/>
    <cellStyle name="Comma 2 4 3 7 3" xfId="20581"/>
    <cellStyle name="Comma 2 4 3 7 4" xfId="32825"/>
    <cellStyle name="Comma 2 4 3 7 5" xfId="45054"/>
    <cellStyle name="Comma 2 4 3 8" xfId="14380"/>
    <cellStyle name="Comma 2 4 3 8 2" xfId="26635"/>
    <cellStyle name="Comma 2 4 3 8 3" xfId="38876"/>
    <cellStyle name="Comma 2 4 3 9" xfId="20518"/>
    <cellStyle name="Comma 2 4 4" xfId="1923"/>
    <cellStyle name="Comma 2 4 4 10" xfId="45055"/>
    <cellStyle name="Comma 2 4 4 2" xfId="1924"/>
    <cellStyle name="Comma 2 4 4 2 2" xfId="1925"/>
    <cellStyle name="Comma 2 4 4 2 2 2" xfId="1926"/>
    <cellStyle name="Comma 2 4 4 2 2 2 2" xfId="1927"/>
    <cellStyle name="Comma 2 4 4 2 2 2 2 2" xfId="1928"/>
    <cellStyle name="Comma 2 4 4 2 2 2 2 2 2" xfId="14449"/>
    <cellStyle name="Comma 2 4 4 2 2 2 2 2 2 2" xfId="26704"/>
    <cellStyle name="Comma 2 4 4 2 2 2 2 2 2 3" xfId="38945"/>
    <cellStyle name="Comma 2 4 4 2 2 2 2 2 3" xfId="20587"/>
    <cellStyle name="Comma 2 4 4 2 2 2 2 2 4" xfId="32831"/>
    <cellStyle name="Comma 2 4 4 2 2 2 2 2 5" xfId="45060"/>
    <cellStyle name="Comma 2 4 4 2 2 2 2 3" xfId="14448"/>
    <cellStyle name="Comma 2 4 4 2 2 2 2 3 2" xfId="26703"/>
    <cellStyle name="Comma 2 4 4 2 2 2 2 3 3" xfId="38944"/>
    <cellStyle name="Comma 2 4 4 2 2 2 2 4" xfId="20586"/>
    <cellStyle name="Comma 2 4 4 2 2 2 2 5" xfId="32830"/>
    <cellStyle name="Comma 2 4 4 2 2 2 2 6" xfId="45059"/>
    <cellStyle name="Comma 2 4 4 2 2 2 3" xfId="1929"/>
    <cellStyle name="Comma 2 4 4 2 2 2 3 2" xfId="14450"/>
    <cellStyle name="Comma 2 4 4 2 2 2 3 2 2" xfId="26705"/>
    <cellStyle name="Comma 2 4 4 2 2 2 3 2 3" xfId="38946"/>
    <cellStyle name="Comma 2 4 4 2 2 2 3 3" xfId="20588"/>
    <cellStyle name="Comma 2 4 4 2 2 2 3 4" xfId="32832"/>
    <cellStyle name="Comma 2 4 4 2 2 2 3 5" xfId="45061"/>
    <cellStyle name="Comma 2 4 4 2 2 2 4" xfId="14447"/>
    <cellStyle name="Comma 2 4 4 2 2 2 4 2" xfId="26702"/>
    <cellStyle name="Comma 2 4 4 2 2 2 4 3" xfId="38943"/>
    <cellStyle name="Comma 2 4 4 2 2 2 5" xfId="20585"/>
    <cellStyle name="Comma 2 4 4 2 2 2 6" xfId="32829"/>
    <cellStyle name="Comma 2 4 4 2 2 2 7" xfId="45058"/>
    <cellStyle name="Comma 2 4 4 2 2 3" xfId="1930"/>
    <cellStyle name="Comma 2 4 4 2 2 3 2" xfId="1931"/>
    <cellStyle name="Comma 2 4 4 2 2 3 2 2" xfId="14452"/>
    <cellStyle name="Comma 2 4 4 2 2 3 2 2 2" xfId="26707"/>
    <cellStyle name="Comma 2 4 4 2 2 3 2 2 3" xfId="38948"/>
    <cellStyle name="Comma 2 4 4 2 2 3 2 3" xfId="20590"/>
    <cellStyle name="Comma 2 4 4 2 2 3 2 4" xfId="32834"/>
    <cellStyle name="Comma 2 4 4 2 2 3 2 5" xfId="45063"/>
    <cellStyle name="Comma 2 4 4 2 2 3 3" xfId="14451"/>
    <cellStyle name="Comma 2 4 4 2 2 3 3 2" xfId="26706"/>
    <cellStyle name="Comma 2 4 4 2 2 3 3 3" xfId="38947"/>
    <cellStyle name="Comma 2 4 4 2 2 3 4" xfId="20589"/>
    <cellStyle name="Comma 2 4 4 2 2 3 5" xfId="32833"/>
    <cellStyle name="Comma 2 4 4 2 2 3 6" xfId="45062"/>
    <cellStyle name="Comma 2 4 4 2 2 4" xfId="1932"/>
    <cellStyle name="Comma 2 4 4 2 2 4 2" xfId="14453"/>
    <cellStyle name="Comma 2 4 4 2 2 4 2 2" xfId="26708"/>
    <cellStyle name="Comma 2 4 4 2 2 4 2 3" xfId="38949"/>
    <cellStyle name="Comma 2 4 4 2 2 4 3" xfId="20591"/>
    <cellStyle name="Comma 2 4 4 2 2 4 4" xfId="32835"/>
    <cellStyle name="Comma 2 4 4 2 2 4 5" xfId="45064"/>
    <cellStyle name="Comma 2 4 4 2 2 5" xfId="14446"/>
    <cellStyle name="Comma 2 4 4 2 2 5 2" xfId="26701"/>
    <cellStyle name="Comma 2 4 4 2 2 5 3" xfId="38942"/>
    <cellStyle name="Comma 2 4 4 2 2 6" xfId="20584"/>
    <cellStyle name="Comma 2 4 4 2 2 7" xfId="32828"/>
    <cellStyle name="Comma 2 4 4 2 2 8" xfId="45057"/>
    <cellStyle name="Comma 2 4 4 2 3" xfId="1933"/>
    <cellStyle name="Comma 2 4 4 2 3 2" xfId="1934"/>
    <cellStyle name="Comma 2 4 4 2 3 2 2" xfId="1935"/>
    <cellStyle name="Comma 2 4 4 2 3 2 2 2" xfId="14456"/>
    <cellStyle name="Comma 2 4 4 2 3 2 2 2 2" xfId="26711"/>
    <cellStyle name="Comma 2 4 4 2 3 2 2 2 3" xfId="38952"/>
    <cellStyle name="Comma 2 4 4 2 3 2 2 3" xfId="20594"/>
    <cellStyle name="Comma 2 4 4 2 3 2 2 4" xfId="32838"/>
    <cellStyle name="Comma 2 4 4 2 3 2 2 5" xfId="45067"/>
    <cellStyle name="Comma 2 4 4 2 3 2 3" xfId="14455"/>
    <cellStyle name="Comma 2 4 4 2 3 2 3 2" xfId="26710"/>
    <cellStyle name="Comma 2 4 4 2 3 2 3 3" xfId="38951"/>
    <cellStyle name="Comma 2 4 4 2 3 2 4" xfId="20593"/>
    <cellStyle name="Comma 2 4 4 2 3 2 5" xfId="32837"/>
    <cellStyle name="Comma 2 4 4 2 3 2 6" xfId="45066"/>
    <cellStyle name="Comma 2 4 4 2 3 3" xfId="1936"/>
    <cellStyle name="Comma 2 4 4 2 3 3 2" xfId="14457"/>
    <cellStyle name="Comma 2 4 4 2 3 3 2 2" xfId="26712"/>
    <cellStyle name="Comma 2 4 4 2 3 3 2 3" xfId="38953"/>
    <cellStyle name="Comma 2 4 4 2 3 3 3" xfId="20595"/>
    <cellStyle name="Comma 2 4 4 2 3 3 4" xfId="32839"/>
    <cellStyle name="Comma 2 4 4 2 3 3 5" xfId="45068"/>
    <cellStyle name="Comma 2 4 4 2 3 4" xfId="14454"/>
    <cellStyle name="Comma 2 4 4 2 3 4 2" xfId="26709"/>
    <cellStyle name="Comma 2 4 4 2 3 4 3" xfId="38950"/>
    <cellStyle name="Comma 2 4 4 2 3 5" xfId="20592"/>
    <cellStyle name="Comma 2 4 4 2 3 6" xfId="32836"/>
    <cellStyle name="Comma 2 4 4 2 3 7" xfId="45065"/>
    <cellStyle name="Comma 2 4 4 2 4" xfId="1937"/>
    <cellStyle name="Comma 2 4 4 2 4 2" xfId="1938"/>
    <cellStyle name="Comma 2 4 4 2 4 2 2" xfId="14459"/>
    <cellStyle name="Comma 2 4 4 2 4 2 2 2" xfId="26714"/>
    <cellStyle name="Comma 2 4 4 2 4 2 2 3" xfId="38955"/>
    <cellStyle name="Comma 2 4 4 2 4 2 3" xfId="20597"/>
    <cellStyle name="Comma 2 4 4 2 4 2 4" xfId="32841"/>
    <cellStyle name="Comma 2 4 4 2 4 2 5" xfId="45070"/>
    <cellStyle name="Comma 2 4 4 2 4 3" xfId="14458"/>
    <cellStyle name="Comma 2 4 4 2 4 3 2" xfId="26713"/>
    <cellStyle name="Comma 2 4 4 2 4 3 3" xfId="38954"/>
    <cellStyle name="Comma 2 4 4 2 4 4" xfId="20596"/>
    <cellStyle name="Comma 2 4 4 2 4 5" xfId="32840"/>
    <cellStyle name="Comma 2 4 4 2 4 6" xfId="45069"/>
    <cellStyle name="Comma 2 4 4 2 5" xfId="1939"/>
    <cellStyle name="Comma 2 4 4 2 5 2" xfId="14460"/>
    <cellStyle name="Comma 2 4 4 2 5 2 2" xfId="26715"/>
    <cellStyle name="Comma 2 4 4 2 5 2 3" xfId="38956"/>
    <cellStyle name="Comma 2 4 4 2 5 3" xfId="20598"/>
    <cellStyle name="Comma 2 4 4 2 5 4" xfId="32842"/>
    <cellStyle name="Comma 2 4 4 2 5 5" xfId="45071"/>
    <cellStyle name="Comma 2 4 4 2 6" xfId="14445"/>
    <cellStyle name="Comma 2 4 4 2 6 2" xfId="26700"/>
    <cellStyle name="Comma 2 4 4 2 6 3" xfId="38941"/>
    <cellStyle name="Comma 2 4 4 2 7" xfId="20583"/>
    <cellStyle name="Comma 2 4 4 2 8" xfId="32827"/>
    <cellStyle name="Comma 2 4 4 2 9" xfId="45056"/>
    <cellStyle name="Comma 2 4 4 3" xfId="1940"/>
    <cellStyle name="Comma 2 4 4 3 2" xfId="1941"/>
    <cellStyle name="Comma 2 4 4 3 2 2" xfId="1942"/>
    <cellStyle name="Comma 2 4 4 3 2 2 2" xfId="1943"/>
    <cellStyle name="Comma 2 4 4 3 2 2 2 2" xfId="14464"/>
    <cellStyle name="Comma 2 4 4 3 2 2 2 2 2" xfId="26719"/>
    <cellStyle name="Comma 2 4 4 3 2 2 2 2 3" xfId="38960"/>
    <cellStyle name="Comma 2 4 4 3 2 2 2 3" xfId="20602"/>
    <cellStyle name="Comma 2 4 4 3 2 2 2 4" xfId="32846"/>
    <cellStyle name="Comma 2 4 4 3 2 2 2 5" xfId="45075"/>
    <cellStyle name="Comma 2 4 4 3 2 2 3" xfId="14463"/>
    <cellStyle name="Comma 2 4 4 3 2 2 3 2" xfId="26718"/>
    <cellStyle name="Comma 2 4 4 3 2 2 3 3" xfId="38959"/>
    <cellStyle name="Comma 2 4 4 3 2 2 4" xfId="20601"/>
    <cellStyle name="Comma 2 4 4 3 2 2 5" xfId="32845"/>
    <cellStyle name="Comma 2 4 4 3 2 2 6" xfId="45074"/>
    <cellStyle name="Comma 2 4 4 3 2 3" xfId="1944"/>
    <cellStyle name="Comma 2 4 4 3 2 3 2" xfId="14465"/>
    <cellStyle name="Comma 2 4 4 3 2 3 2 2" xfId="26720"/>
    <cellStyle name="Comma 2 4 4 3 2 3 2 3" xfId="38961"/>
    <cellStyle name="Comma 2 4 4 3 2 3 3" xfId="20603"/>
    <cellStyle name="Comma 2 4 4 3 2 3 4" xfId="32847"/>
    <cellStyle name="Comma 2 4 4 3 2 3 5" xfId="45076"/>
    <cellStyle name="Comma 2 4 4 3 2 4" xfId="14462"/>
    <cellStyle name="Comma 2 4 4 3 2 4 2" xfId="26717"/>
    <cellStyle name="Comma 2 4 4 3 2 4 3" xfId="38958"/>
    <cellStyle name="Comma 2 4 4 3 2 5" xfId="20600"/>
    <cellStyle name="Comma 2 4 4 3 2 6" xfId="32844"/>
    <cellStyle name="Comma 2 4 4 3 2 7" xfId="45073"/>
    <cellStyle name="Comma 2 4 4 3 3" xfId="1945"/>
    <cellStyle name="Comma 2 4 4 3 3 2" xfId="1946"/>
    <cellStyle name="Comma 2 4 4 3 3 2 2" xfId="14467"/>
    <cellStyle name="Comma 2 4 4 3 3 2 2 2" xfId="26722"/>
    <cellStyle name="Comma 2 4 4 3 3 2 2 3" xfId="38963"/>
    <cellStyle name="Comma 2 4 4 3 3 2 3" xfId="20605"/>
    <cellStyle name="Comma 2 4 4 3 3 2 4" xfId="32849"/>
    <cellStyle name="Comma 2 4 4 3 3 2 5" xfId="45078"/>
    <cellStyle name="Comma 2 4 4 3 3 3" xfId="14466"/>
    <cellStyle name="Comma 2 4 4 3 3 3 2" xfId="26721"/>
    <cellStyle name="Comma 2 4 4 3 3 3 3" xfId="38962"/>
    <cellStyle name="Comma 2 4 4 3 3 4" xfId="20604"/>
    <cellStyle name="Comma 2 4 4 3 3 5" xfId="32848"/>
    <cellStyle name="Comma 2 4 4 3 3 6" xfId="45077"/>
    <cellStyle name="Comma 2 4 4 3 4" xfId="1947"/>
    <cellStyle name="Comma 2 4 4 3 4 2" xfId="14468"/>
    <cellStyle name="Comma 2 4 4 3 4 2 2" xfId="26723"/>
    <cellStyle name="Comma 2 4 4 3 4 2 3" xfId="38964"/>
    <cellStyle name="Comma 2 4 4 3 4 3" xfId="20606"/>
    <cellStyle name="Comma 2 4 4 3 4 4" xfId="32850"/>
    <cellStyle name="Comma 2 4 4 3 4 5" xfId="45079"/>
    <cellStyle name="Comma 2 4 4 3 5" xfId="14461"/>
    <cellStyle name="Comma 2 4 4 3 5 2" xfId="26716"/>
    <cellStyle name="Comma 2 4 4 3 5 3" xfId="38957"/>
    <cellStyle name="Comma 2 4 4 3 6" xfId="20599"/>
    <cellStyle name="Comma 2 4 4 3 7" xfId="32843"/>
    <cellStyle name="Comma 2 4 4 3 8" xfId="45072"/>
    <cellStyle name="Comma 2 4 4 4" xfId="1948"/>
    <cellStyle name="Comma 2 4 4 4 2" xfId="1949"/>
    <cellStyle name="Comma 2 4 4 4 2 2" xfId="1950"/>
    <cellStyle name="Comma 2 4 4 4 2 2 2" xfId="14471"/>
    <cellStyle name="Comma 2 4 4 4 2 2 2 2" xfId="26726"/>
    <cellStyle name="Comma 2 4 4 4 2 2 2 3" xfId="38967"/>
    <cellStyle name="Comma 2 4 4 4 2 2 3" xfId="20609"/>
    <cellStyle name="Comma 2 4 4 4 2 2 4" xfId="32853"/>
    <cellStyle name="Comma 2 4 4 4 2 2 5" xfId="45082"/>
    <cellStyle name="Comma 2 4 4 4 2 3" xfId="14470"/>
    <cellStyle name="Comma 2 4 4 4 2 3 2" xfId="26725"/>
    <cellStyle name="Comma 2 4 4 4 2 3 3" xfId="38966"/>
    <cellStyle name="Comma 2 4 4 4 2 4" xfId="20608"/>
    <cellStyle name="Comma 2 4 4 4 2 5" xfId="32852"/>
    <cellStyle name="Comma 2 4 4 4 2 6" xfId="45081"/>
    <cellStyle name="Comma 2 4 4 4 3" xfId="1951"/>
    <cellStyle name="Comma 2 4 4 4 3 2" xfId="14472"/>
    <cellStyle name="Comma 2 4 4 4 3 2 2" xfId="26727"/>
    <cellStyle name="Comma 2 4 4 4 3 2 3" xfId="38968"/>
    <cellStyle name="Comma 2 4 4 4 3 3" xfId="20610"/>
    <cellStyle name="Comma 2 4 4 4 3 4" xfId="32854"/>
    <cellStyle name="Comma 2 4 4 4 3 5" xfId="45083"/>
    <cellStyle name="Comma 2 4 4 4 4" xfId="14469"/>
    <cellStyle name="Comma 2 4 4 4 4 2" xfId="26724"/>
    <cellStyle name="Comma 2 4 4 4 4 3" xfId="38965"/>
    <cellStyle name="Comma 2 4 4 4 5" xfId="20607"/>
    <cellStyle name="Comma 2 4 4 4 6" xfId="32851"/>
    <cellStyle name="Comma 2 4 4 4 7" xfId="45080"/>
    <cellStyle name="Comma 2 4 4 5" xfId="1952"/>
    <cellStyle name="Comma 2 4 4 5 2" xfId="1953"/>
    <cellStyle name="Comma 2 4 4 5 2 2" xfId="14474"/>
    <cellStyle name="Comma 2 4 4 5 2 2 2" xfId="26729"/>
    <cellStyle name="Comma 2 4 4 5 2 2 3" xfId="38970"/>
    <cellStyle name="Comma 2 4 4 5 2 3" xfId="20612"/>
    <cellStyle name="Comma 2 4 4 5 2 4" xfId="32856"/>
    <cellStyle name="Comma 2 4 4 5 2 5" xfId="45085"/>
    <cellStyle name="Comma 2 4 4 5 3" xfId="14473"/>
    <cellStyle name="Comma 2 4 4 5 3 2" xfId="26728"/>
    <cellStyle name="Comma 2 4 4 5 3 3" xfId="38969"/>
    <cellStyle name="Comma 2 4 4 5 4" xfId="20611"/>
    <cellStyle name="Comma 2 4 4 5 5" xfId="32855"/>
    <cellStyle name="Comma 2 4 4 5 6" xfId="45084"/>
    <cellStyle name="Comma 2 4 4 6" xfId="1954"/>
    <cellStyle name="Comma 2 4 4 6 2" xfId="14475"/>
    <cellStyle name="Comma 2 4 4 6 2 2" xfId="26730"/>
    <cellStyle name="Comma 2 4 4 6 2 3" xfId="38971"/>
    <cellStyle name="Comma 2 4 4 6 3" xfId="20613"/>
    <cellStyle name="Comma 2 4 4 6 4" xfId="32857"/>
    <cellStyle name="Comma 2 4 4 6 5" xfId="45086"/>
    <cellStyle name="Comma 2 4 4 7" xfId="14444"/>
    <cellStyle name="Comma 2 4 4 7 2" xfId="26699"/>
    <cellStyle name="Comma 2 4 4 7 3" xfId="38940"/>
    <cellStyle name="Comma 2 4 4 8" xfId="20582"/>
    <cellStyle name="Comma 2 4 4 9" xfId="32826"/>
    <cellStyle name="Comma 2 4 5" xfId="1955"/>
    <cellStyle name="Comma 2 4 5 2" xfId="1956"/>
    <cellStyle name="Comma 2 4 5 2 2" xfId="1957"/>
    <cellStyle name="Comma 2 4 5 2 2 2" xfId="1958"/>
    <cellStyle name="Comma 2 4 5 2 2 2 2" xfId="1959"/>
    <cellStyle name="Comma 2 4 5 2 2 2 2 2" xfId="14480"/>
    <cellStyle name="Comma 2 4 5 2 2 2 2 2 2" xfId="26735"/>
    <cellStyle name="Comma 2 4 5 2 2 2 2 2 3" xfId="38976"/>
    <cellStyle name="Comma 2 4 5 2 2 2 2 3" xfId="20618"/>
    <cellStyle name="Comma 2 4 5 2 2 2 2 4" xfId="32862"/>
    <cellStyle name="Comma 2 4 5 2 2 2 2 5" xfId="45091"/>
    <cellStyle name="Comma 2 4 5 2 2 2 3" xfId="14479"/>
    <cellStyle name="Comma 2 4 5 2 2 2 3 2" xfId="26734"/>
    <cellStyle name="Comma 2 4 5 2 2 2 3 3" xfId="38975"/>
    <cellStyle name="Comma 2 4 5 2 2 2 4" xfId="20617"/>
    <cellStyle name="Comma 2 4 5 2 2 2 5" xfId="32861"/>
    <cellStyle name="Comma 2 4 5 2 2 2 6" xfId="45090"/>
    <cellStyle name="Comma 2 4 5 2 2 3" xfId="1960"/>
    <cellStyle name="Comma 2 4 5 2 2 3 2" xfId="14481"/>
    <cellStyle name="Comma 2 4 5 2 2 3 2 2" xfId="26736"/>
    <cellStyle name="Comma 2 4 5 2 2 3 2 3" xfId="38977"/>
    <cellStyle name="Comma 2 4 5 2 2 3 3" xfId="20619"/>
    <cellStyle name="Comma 2 4 5 2 2 3 4" xfId="32863"/>
    <cellStyle name="Comma 2 4 5 2 2 3 5" xfId="45092"/>
    <cellStyle name="Comma 2 4 5 2 2 4" xfId="14478"/>
    <cellStyle name="Comma 2 4 5 2 2 4 2" xfId="26733"/>
    <cellStyle name="Comma 2 4 5 2 2 4 3" xfId="38974"/>
    <cellStyle name="Comma 2 4 5 2 2 5" xfId="20616"/>
    <cellStyle name="Comma 2 4 5 2 2 6" xfId="32860"/>
    <cellStyle name="Comma 2 4 5 2 2 7" xfId="45089"/>
    <cellStyle name="Comma 2 4 5 2 3" xfId="1961"/>
    <cellStyle name="Comma 2 4 5 2 3 2" xfId="1962"/>
    <cellStyle name="Comma 2 4 5 2 3 2 2" xfId="14483"/>
    <cellStyle name="Comma 2 4 5 2 3 2 2 2" xfId="26738"/>
    <cellStyle name="Comma 2 4 5 2 3 2 2 3" xfId="38979"/>
    <cellStyle name="Comma 2 4 5 2 3 2 3" xfId="20621"/>
    <cellStyle name="Comma 2 4 5 2 3 2 4" xfId="32865"/>
    <cellStyle name="Comma 2 4 5 2 3 2 5" xfId="45094"/>
    <cellStyle name="Comma 2 4 5 2 3 3" xfId="14482"/>
    <cellStyle name="Comma 2 4 5 2 3 3 2" xfId="26737"/>
    <cellStyle name="Comma 2 4 5 2 3 3 3" xfId="38978"/>
    <cellStyle name="Comma 2 4 5 2 3 4" xfId="20620"/>
    <cellStyle name="Comma 2 4 5 2 3 5" xfId="32864"/>
    <cellStyle name="Comma 2 4 5 2 3 6" xfId="45093"/>
    <cellStyle name="Comma 2 4 5 2 4" xfId="1963"/>
    <cellStyle name="Comma 2 4 5 2 4 2" xfId="14484"/>
    <cellStyle name="Comma 2 4 5 2 4 2 2" xfId="26739"/>
    <cellStyle name="Comma 2 4 5 2 4 2 3" xfId="38980"/>
    <cellStyle name="Comma 2 4 5 2 4 3" xfId="20622"/>
    <cellStyle name="Comma 2 4 5 2 4 4" xfId="32866"/>
    <cellStyle name="Comma 2 4 5 2 4 5" xfId="45095"/>
    <cellStyle name="Comma 2 4 5 2 5" xfId="14477"/>
    <cellStyle name="Comma 2 4 5 2 5 2" xfId="26732"/>
    <cellStyle name="Comma 2 4 5 2 5 3" xfId="38973"/>
    <cellStyle name="Comma 2 4 5 2 6" xfId="20615"/>
    <cellStyle name="Comma 2 4 5 2 7" xfId="32859"/>
    <cellStyle name="Comma 2 4 5 2 8" xfId="45088"/>
    <cellStyle name="Comma 2 4 5 3" xfId="1964"/>
    <cellStyle name="Comma 2 4 5 3 2" xfId="1965"/>
    <cellStyle name="Comma 2 4 5 3 2 2" xfId="1966"/>
    <cellStyle name="Comma 2 4 5 3 2 2 2" xfId="14487"/>
    <cellStyle name="Comma 2 4 5 3 2 2 2 2" xfId="26742"/>
    <cellStyle name="Comma 2 4 5 3 2 2 2 3" xfId="38983"/>
    <cellStyle name="Comma 2 4 5 3 2 2 3" xfId="20625"/>
    <cellStyle name="Comma 2 4 5 3 2 2 4" xfId="32869"/>
    <cellStyle name="Comma 2 4 5 3 2 2 5" xfId="45098"/>
    <cellStyle name="Comma 2 4 5 3 2 3" xfId="14486"/>
    <cellStyle name="Comma 2 4 5 3 2 3 2" xfId="26741"/>
    <cellStyle name="Comma 2 4 5 3 2 3 3" xfId="38982"/>
    <cellStyle name="Comma 2 4 5 3 2 4" xfId="20624"/>
    <cellStyle name="Comma 2 4 5 3 2 5" xfId="32868"/>
    <cellStyle name="Comma 2 4 5 3 2 6" xfId="45097"/>
    <cellStyle name="Comma 2 4 5 3 3" xfId="1967"/>
    <cellStyle name="Comma 2 4 5 3 3 2" xfId="14488"/>
    <cellStyle name="Comma 2 4 5 3 3 2 2" xfId="26743"/>
    <cellStyle name="Comma 2 4 5 3 3 2 3" xfId="38984"/>
    <cellStyle name="Comma 2 4 5 3 3 3" xfId="20626"/>
    <cellStyle name="Comma 2 4 5 3 3 4" xfId="32870"/>
    <cellStyle name="Comma 2 4 5 3 3 5" xfId="45099"/>
    <cellStyle name="Comma 2 4 5 3 4" xfId="14485"/>
    <cellStyle name="Comma 2 4 5 3 4 2" xfId="26740"/>
    <cellStyle name="Comma 2 4 5 3 4 3" xfId="38981"/>
    <cellStyle name="Comma 2 4 5 3 5" xfId="20623"/>
    <cellStyle name="Comma 2 4 5 3 6" xfId="32867"/>
    <cellStyle name="Comma 2 4 5 3 7" xfId="45096"/>
    <cellStyle name="Comma 2 4 5 4" xfId="1968"/>
    <cellStyle name="Comma 2 4 5 4 2" xfId="1969"/>
    <cellStyle name="Comma 2 4 5 4 2 2" xfId="14490"/>
    <cellStyle name="Comma 2 4 5 4 2 2 2" xfId="26745"/>
    <cellStyle name="Comma 2 4 5 4 2 2 3" xfId="38986"/>
    <cellStyle name="Comma 2 4 5 4 2 3" xfId="20628"/>
    <cellStyle name="Comma 2 4 5 4 2 4" xfId="32872"/>
    <cellStyle name="Comma 2 4 5 4 2 5" xfId="45101"/>
    <cellStyle name="Comma 2 4 5 4 3" xfId="14489"/>
    <cellStyle name="Comma 2 4 5 4 3 2" xfId="26744"/>
    <cellStyle name="Comma 2 4 5 4 3 3" xfId="38985"/>
    <cellStyle name="Comma 2 4 5 4 4" xfId="20627"/>
    <cellStyle name="Comma 2 4 5 4 5" xfId="32871"/>
    <cellStyle name="Comma 2 4 5 4 6" xfId="45100"/>
    <cellStyle name="Comma 2 4 5 5" xfId="1970"/>
    <cellStyle name="Comma 2 4 5 5 2" xfId="14491"/>
    <cellStyle name="Comma 2 4 5 5 2 2" xfId="26746"/>
    <cellStyle name="Comma 2 4 5 5 2 3" xfId="38987"/>
    <cellStyle name="Comma 2 4 5 5 3" xfId="20629"/>
    <cellStyle name="Comma 2 4 5 5 4" xfId="32873"/>
    <cellStyle name="Comma 2 4 5 5 5" xfId="45102"/>
    <cellStyle name="Comma 2 4 5 6" xfId="14476"/>
    <cellStyle name="Comma 2 4 5 6 2" xfId="26731"/>
    <cellStyle name="Comma 2 4 5 6 3" xfId="38972"/>
    <cellStyle name="Comma 2 4 5 7" xfId="20614"/>
    <cellStyle name="Comma 2 4 5 8" xfId="32858"/>
    <cellStyle name="Comma 2 4 5 9" xfId="45087"/>
    <cellStyle name="Comma 2 4 6" xfId="1971"/>
    <cellStyle name="Comma 2 4 6 2" xfId="1972"/>
    <cellStyle name="Comma 2 4 6 2 2" xfId="1973"/>
    <cellStyle name="Comma 2 4 6 2 2 2" xfId="1974"/>
    <cellStyle name="Comma 2 4 6 2 2 2 2" xfId="14495"/>
    <cellStyle name="Comma 2 4 6 2 2 2 2 2" xfId="26750"/>
    <cellStyle name="Comma 2 4 6 2 2 2 2 3" xfId="38991"/>
    <cellStyle name="Comma 2 4 6 2 2 2 3" xfId="20633"/>
    <cellStyle name="Comma 2 4 6 2 2 2 4" xfId="32877"/>
    <cellStyle name="Comma 2 4 6 2 2 2 5" xfId="45106"/>
    <cellStyle name="Comma 2 4 6 2 2 3" xfId="14494"/>
    <cellStyle name="Comma 2 4 6 2 2 3 2" xfId="26749"/>
    <cellStyle name="Comma 2 4 6 2 2 3 3" xfId="38990"/>
    <cellStyle name="Comma 2 4 6 2 2 4" xfId="20632"/>
    <cellStyle name="Comma 2 4 6 2 2 5" xfId="32876"/>
    <cellStyle name="Comma 2 4 6 2 2 6" xfId="45105"/>
    <cellStyle name="Comma 2 4 6 2 3" xfId="1975"/>
    <cellStyle name="Comma 2 4 6 2 3 2" xfId="14496"/>
    <cellStyle name="Comma 2 4 6 2 3 2 2" xfId="26751"/>
    <cellStyle name="Comma 2 4 6 2 3 2 3" xfId="38992"/>
    <cellStyle name="Comma 2 4 6 2 3 3" xfId="20634"/>
    <cellStyle name="Comma 2 4 6 2 3 4" xfId="32878"/>
    <cellStyle name="Comma 2 4 6 2 3 5" xfId="45107"/>
    <cellStyle name="Comma 2 4 6 2 4" xfId="14493"/>
    <cellStyle name="Comma 2 4 6 2 4 2" xfId="26748"/>
    <cellStyle name="Comma 2 4 6 2 4 3" xfId="38989"/>
    <cellStyle name="Comma 2 4 6 2 5" xfId="20631"/>
    <cellStyle name="Comma 2 4 6 2 6" xfId="32875"/>
    <cellStyle name="Comma 2 4 6 2 7" xfId="45104"/>
    <cellStyle name="Comma 2 4 6 3" xfId="1976"/>
    <cellStyle name="Comma 2 4 6 3 2" xfId="1977"/>
    <cellStyle name="Comma 2 4 6 3 2 2" xfId="14498"/>
    <cellStyle name="Comma 2 4 6 3 2 2 2" xfId="26753"/>
    <cellStyle name="Comma 2 4 6 3 2 2 3" xfId="38994"/>
    <cellStyle name="Comma 2 4 6 3 2 3" xfId="20636"/>
    <cellStyle name="Comma 2 4 6 3 2 4" xfId="32880"/>
    <cellStyle name="Comma 2 4 6 3 2 5" xfId="45109"/>
    <cellStyle name="Comma 2 4 6 3 3" xfId="14497"/>
    <cellStyle name="Comma 2 4 6 3 3 2" xfId="26752"/>
    <cellStyle name="Comma 2 4 6 3 3 3" xfId="38993"/>
    <cellStyle name="Comma 2 4 6 3 4" xfId="20635"/>
    <cellStyle name="Comma 2 4 6 3 5" xfId="32879"/>
    <cellStyle name="Comma 2 4 6 3 6" xfId="45108"/>
    <cellStyle name="Comma 2 4 6 4" xfId="1978"/>
    <cellStyle name="Comma 2 4 6 4 2" xfId="14499"/>
    <cellStyle name="Comma 2 4 6 4 2 2" xfId="26754"/>
    <cellStyle name="Comma 2 4 6 4 2 3" xfId="38995"/>
    <cellStyle name="Comma 2 4 6 4 3" xfId="20637"/>
    <cellStyle name="Comma 2 4 6 4 4" xfId="32881"/>
    <cellStyle name="Comma 2 4 6 4 5" xfId="45110"/>
    <cellStyle name="Comma 2 4 6 5" xfId="14492"/>
    <cellStyle name="Comma 2 4 6 5 2" xfId="26747"/>
    <cellStyle name="Comma 2 4 6 5 3" xfId="38988"/>
    <cellStyle name="Comma 2 4 6 6" xfId="20630"/>
    <cellStyle name="Comma 2 4 6 7" xfId="32874"/>
    <cellStyle name="Comma 2 4 6 8" xfId="45103"/>
    <cellStyle name="Comma 2 4 7" xfId="1979"/>
    <cellStyle name="Comma 2 4 7 2" xfId="1980"/>
    <cellStyle name="Comma 2 4 7 2 2" xfId="1981"/>
    <cellStyle name="Comma 2 4 7 2 2 2" xfId="14502"/>
    <cellStyle name="Comma 2 4 7 2 2 2 2" xfId="26757"/>
    <cellStyle name="Comma 2 4 7 2 2 2 3" xfId="38998"/>
    <cellStyle name="Comma 2 4 7 2 2 3" xfId="20640"/>
    <cellStyle name="Comma 2 4 7 2 2 4" xfId="32884"/>
    <cellStyle name="Comma 2 4 7 2 2 5" xfId="45113"/>
    <cellStyle name="Comma 2 4 7 2 3" xfId="14501"/>
    <cellStyle name="Comma 2 4 7 2 3 2" xfId="26756"/>
    <cellStyle name="Comma 2 4 7 2 3 3" xfId="38997"/>
    <cellStyle name="Comma 2 4 7 2 4" xfId="20639"/>
    <cellStyle name="Comma 2 4 7 2 5" xfId="32883"/>
    <cellStyle name="Comma 2 4 7 2 6" xfId="45112"/>
    <cellStyle name="Comma 2 4 7 3" xfId="1982"/>
    <cellStyle name="Comma 2 4 7 3 2" xfId="14503"/>
    <cellStyle name="Comma 2 4 7 3 2 2" xfId="26758"/>
    <cellStyle name="Comma 2 4 7 3 2 3" xfId="38999"/>
    <cellStyle name="Comma 2 4 7 3 3" xfId="20641"/>
    <cellStyle name="Comma 2 4 7 3 4" xfId="32885"/>
    <cellStyle name="Comma 2 4 7 3 5" xfId="45114"/>
    <cellStyle name="Comma 2 4 7 4" xfId="14500"/>
    <cellStyle name="Comma 2 4 7 4 2" xfId="26755"/>
    <cellStyle name="Comma 2 4 7 4 3" xfId="38996"/>
    <cellStyle name="Comma 2 4 7 5" xfId="20638"/>
    <cellStyle name="Comma 2 4 7 6" xfId="32882"/>
    <cellStyle name="Comma 2 4 7 7" xfId="45111"/>
    <cellStyle name="Comma 2 4 8" xfId="1983"/>
    <cellStyle name="Comma 2 4 8 2" xfId="1984"/>
    <cellStyle name="Comma 2 4 8 2 2" xfId="14505"/>
    <cellStyle name="Comma 2 4 8 2 2 2" xfId="26760"/>
    <cellStyle name="Comma 2 4 8 2 2 3" xfId="39001"/>
    <cellStyle name="Comma 2 4 8 2 3" xfId="20643"/>
    <cellStyle name="Comma 2 4 8 2 4" xfId="32887"/>
    <cellStyle name="Comma 2 4 8 2 5" xfId="45116"/>
    <cellStyle name="Comma 2 4 8 3" xfId="14504"/>
    <cellStyle name="Comma 2 4 8 3 2" xfId="26759"/>
    <cellStyle name="Comma 2 4 8 3 3" xfId="39000"/>
    <cellStyle name="Comma 2 4 8 4" xfId="20642"/>
    <cellStyle name="Comma 2 4 8 5" xfId="32886"/>
    <cellStyle name="Comma 2 4 8 6" xfId="45115"/>
    <cellStyle name="Comma 2 4 9" xfId="1985"/>
    <cellStyle name="Comma 2 4 9 2" xfId="14506"/>
    <cellStyle name="Comma 2 4 9 2 2" xfId="26761"/>
    <cellStyle name="Comma 2 4 9 2 3" xfId="39002"/>
    <cellStyle name="Comma 2 4 9 3" xfId="20644"/>
    <cellStyle name="Comma 2 4 9 4" xfId="32888"/>
    <cellStyle name="Comma 2 4 9 5" xfId="45117"/>
    <cellStyle name="Comma 2 5" xfId="1986"/>
    <cellStyle name="Comma 2 5 10" xfId="20645"/>
    <cellStyle name="Comma 2 5 11" xfId="32889"/>
    <cellStyle name="Comma 2 5 12" xfId="45118"/>
    <cellStyle name="Comma 2 5 2" xfId="1987"/>
    <cellStyle name="Comma 2 5 2 10" xfId="32890"/>
    <cellStyle name="Comma 2 5 2 11" xfId="45119"/>
    <cellStyle name="Comma 2 5 2 2" xfId="1988"/>
    <cellStyle name="Comma 2 5 2 2 10" xfId="45120"/>
    <cellStyle name="Comma 2 5 2 2 2" xfId="1989"/>
    <cellStyle name="Comma 2 5 2 2 2 2" xfId="1990"/>
    <cellStyle name="Comma 2 5 2 2 2 2 2" xfId="1991"/>
    <cellStyle name="Comma 2 5 2 2 2 2 2 2" xfId="1992"/>
    <cellStyle name="Comma 2 5 2 2 2 2 2 2 2" xfId="1993"/>
    <cellStyle name="Comma 2 5 2 2 2 2 2 2 2 2" xfId="14514"/>
    <cellStyle name="Comma 2 5 2 2 2 2 2 2 2 2 2" xfId="26769"/>
    <cellStyle name="Comma 2 5 2 2 2 2 2 2 2 2 3" xfId="39010"/>
    <cellStyle name="Comma 2 5 2 2 2 2 2 2 2 3" xfId="20652"/>
    <cellStyle name="Comma 2 5 2 2 2 2 2 2 2 4" xfId="32896"/>
    <cellStyle name="Comma 2 5 2 2 2 2 2 2 2 5" xfId="45125"/>
    <cellStyle name="Comma 2 5 2 2 2 2 2 2 3" xfId="14513"/>
    <cellStyle name="Comma 2 5 2 2 2 2 2 2 3 2" xfId="26768"/>
    <cellStyle name="Comma 2 5 2 2 2 2 2 2 3 3" xfId="39009"/>
    <cellStyle name="Comma 2 5 2 2 2 2 2 2 4" xfId="20651"/>
    <cellStyle name="Comma 2 5 2 2 2 2 2 2 5" xfId="32895"/>
    <cellStyle name="Comma 2 5 2 2 2 2 2 2 6" xfId="45124"/>
    <cellStyle name="Comma 2 5 2 2 2 2 2 3" xfId="1994"/>
    <cellStyle name="Comma 2 5 2 2 2 2 2 3 2" xfId="14515"/>
    <cellStyle name="Comma 2 5 2 2 2 2 2 3 2 2" xfId="26770"/>
    <cellStyle name="Comma 2 5 2 2 2 2 2 3 2 3" xfId="39011"/>
    <cellStyle name="Comma 2 5 2 2 2 2 2 3 3" xfId="20653"/>
    <cellStyle name="Comma 2 5 2 2 2 2 2 3 4" xfId="32897"/>
    <cellStyle name="Comma 2 5 2 2 2 2 2 3 5" xfId="45126"/>
    <cellStyle name="Comma 2 5 2 2 2 2 2 4" xfId="14512"/>
    <cellStyle name="Comma 2 5 2 2 2 2 2 4 2" xfId="26767"/>
    <cellStyle name="Comma 2 5 2 2 2 2 2 4 3" xfId="39008"/>
    <cellStyle name="Comma 2 5 2 2 2 2 2 5" xfId="20650"/>
    <cellStyle name="Comma 2 5 2 2 2 2 2 6" xfId="32894"/>
    <cellStyle name="Comma 2 5 2 2 2 2 2 7" xfId="45123"/>
    <cellStyle name="Comma 2 5 2 2 2 2 3" xfId="1995"/>
    <cellStyle name="Comma 2 5 2 2 2 2 3 2" xfId="1996"/>
    <cellStyle name="Comma 2 5 2 2 2 2 3 2 2" xfId="14517"/>
    <cellStyle name="Comma 2 5 2 2 2 2 3 2 2 2" xfId="26772"/>
    <cellStyle name="Comma 2 5 2 2 2 2 3 2 2 3" xfId="39013"/>
    <cellStyle name="Comma 2 5 2 2 2 2 3 2 3" xfId="20655"/>
    <cellStyle name="Comma 2 5 2 2 2 2 3 2 4" xfId="32899"/>
    <cellStyle name="Comma 2 5 2 2 2 2 3 2 5" xfId="45128"/>
    <cellStyle name="Comma 2 5 2 2 2 2 3 3" xfId="14516"/>
    <cellStyle name="Comma 2 5 2 2 2 2 3 3 2" xfId="26771"/>
    <cellStyle name="Comma 2 5 2 2 2 2 3 3 3" xfId="39012"/>
    <cellStyle name="Comma 2 5 2 2 2 2 3 4" xfId="20654"/>
    <cellStyle name="Comma 2 5 2 2 2 2 3 5" xfId="32898"/>
    <cellStyle name="Comma 2 5 2 2 2 2 3 6" xfId="45127"/>
    <cellStyle name="Comma 2 5 2 2 2 2 4" xfId="1997"/>
    <cellStyle name="Comma 2 5 2 2 2 2 4 2" xfId="14518"/>
    <cellStyle name="Comma 2 5 2 2 2 2 4 2 2" xfId="26773"/>
    <cellStyle name="Comma 2 5 2 2 2 2 4 2 3" xfId="39014"/>
    <cellStyle name="Comma 2 5 2 2 2 2 4 3" xfId="20656"/>
    <cellStyle name="Comma 2 5 2 2 2 2 4 4" xfId="32900"/>
    <cellStyle name="Comma 2 5 2 2 2 2 4 5" xfId="45129"/>
    <cellStyle name="Comma 2 5 2 2 2 2 5" xfId="14511"/>
    <cellStyle name="Comma 2 5 2 2 2 2 5 2" xfId="26766"/>
    <cellStyle name="Comma 2 5 2 2 2 2 5 3" xfId="39007"/>
    <cellStyle name="Comma 2 5 2 2 2 2 6" xfId="20649"/>
    <cellStyle name="Comma 2 5 2 2 2 2 7" xfId="32893"/>
    <cellStyle name="Comma 2 5 2 2 2 2 8" xfId="45122"/>
    <cellStyle name="Comma 2 5 2 2 2 3" xfId="1998"/>
    <cellStyle name="Comma 2 5 2 2 2 3 2" xfId="1999"/>
    <cellStyle name="Comma 2 5 2 2 2 3 2 2" xfId="2000"/>
    <cellStyle name="Comma 2 5 2 2 2 3 2 2 2" xfId="14521"/>
    <cellStyle name="Comma 2 5 2 2 2 3 2 2 2 2" xfId="26776"/>
    <cellStyle name="Comma 2 5 2 2 2 3 2 2 2 3" xfId="39017"/>
    <cellStyle name="Comma 2 5 2 2 2 3 2 2 3" xfId="20659"/>
    <cellStyle name="Comma 2 5 2 2 2 3 2 2 4" xfId="32903"/>
    <cellStyle name="Comma 2 5 2 2 2 3 2 2 5" xfId="45132"/>
    <cellStyle name="Comma 2 5 2 2 2 3 2 3" xfId="14520"/>
    <cellStyle name="Comma 2 5 2 2 2 3 2 3 2" xfId="26775"/>
    <cellStyle name="Comma 2 5 2 2 2 3 2 3 3" xfId="39016"/>
    <cellStyle name="Comma 2 5 2 2 2 3 2 4" xfId="20658"/>
    <cellStyle name="Comma 2 5 2 2 2 3 2 5" xfId="32902"/>
    <cellStyle name="Comma 2 5 2 2 2 3 2 6" xfId="45131"/>
    <cellStyle name="Comma 2 5 2 2 2 3 3" xfId="2001"/>
    <cellStyle name="Comma 2 5 2 2 2 3 3 2" xfId="14522"/>
    <cellStyle name="Comma 2 5 2 2 2 3 3 2 2" xfId="26777"/>
    <cellStyle name="Comma 2 5 2 2 2 3 3 2 3" xfId="39018"/>
    <cellStyle name="Comma 2 5 2 2 2 3 3 3" xfId="20660"/>
    <cellStyle name="Comma 2 5 2 2 2 3 3 4" xfId="32904"/>
    <cellStyle name="Comma 2 5 2 2 2 3 3 5" xfId="45133"/>
    <cellStyle name="Comma 2 5 2 2 2 3 4" xfId="14519"/>
    <cellStyle name="Comma 2 5 2 2 2 3 4 2" xfId="26774"/>
    <cellStyle name="Comma 2 5 2 2 2 3 4 3" xfId="39015"/>
    <cellStyle name="Comma 2 5 2 2 2 3 5" xfId="20657"/>
    <cellStyle name="Comma 2 5 2 2 2 3 6" xfId="32901"/>
    <cellStyle name="Comma 2 5 2 2 2 3 7" xfId="45130"/>
    <cellStyle name="Comma 2 5 2 2 2 4" xfId="2002"/>
    <cellStyle name="Comma 2 5 2 2 2 4 2" xfId="2003"/>
    <cellStyle name="Comma 2 5 2 2 2 4 2 2" xfId="14524"/>
    <cellStyle name="Comma 2 5 2 2 2 4 2 2 2" xfId="26779"/>
    <cellStyle name="Comma 2 5 2 2 2 4 2 2 3" xfId="39020"/>
    <cellStyle name="Comma 2 5 2 2 2 4 2 3" xfId="20662"/>
    <cellStyle name="Comma 2 5 2 2 2 4 2 4" xfId="32906"/>
    <cellStyle name="Comma 2 5 2 2 2 4 2 5" xfId="45135"/>
    <cellStyle name="Comma 2 5 2 2 2 4 3" xfId="14523"/>
    <cellStyle name="Comma 2 5 2 2 2 4 3 2" xfId="26778"/>
    <cellStyle name="Comma 2 5 2 2 2 4 3 3" xfId="39019"/>
    <cellStyle name="Comma 2 5 2 2 2 4 4" xfId="20661"/>
    <cellStyle name="Comma 2 5 2 2 2 4 5" xfId="32905"/>
    <cellStyle name="Comma 2 5 2 2 2 4 6" xfId="45134"/>
    <cellStyle name="Comma 2 5 2 2 2 5" xfId="2004"/>
    <cellStyle name="Comma 2 5 2 2 2 5 2" xfId="14525"/>
    <cellStyle name="Comma 2 5 2 2 2 5 2 2" xfId="26780"/>
    <cellStyle name="Comma 2 5 2 2 2 5 2 3" xfId="39021"/>
    <cellStyle name="Comma 2 5 2 2 2 5 3" xfId="20663"/>
    <cellStyle name="Comma 2 5 2 2 2 5 4" xfId="32907"/>
    <cellStyle name="Comma 2 5 2 2 2 5 5" xfId="45136"/>
    <cellStyle name="Comma 2 5 2 2 2 6" xfId="14510"/>
    <cellStyle name="Comma 2 5 2 2 2 6 2" xfId="26765"/>
    <cellStyle name="Comma 2 5 2 2 2 6 3" xfId="39006"/>
    <cellStyle name="Comma 2 5 2 2 2 7" xfId="20648"/>
    <cellStyle name="Comma 2 5 2 2 2 8" xfId="32892"/>
    <cellStyle name="Comma 2 5 2 2 2 9" xfId="45121"/>
    <cellStyle name="Comma 2 5 2 2 3" xfId="2005"/>
    <cellStyle name="Comma 2 5 2 2 3 2" xfId="2006"/>
    <cellStyle name="Comma 2 5 2 2 3 2 2" xfId="2007"/>
    <cellStyle name="Comma 2 5 2 2 3 2 2 2" xfId="2008"/>
    <cellStyle name="Comma 2 5 2 2 3 2 2 2 2" xfId="14529"/>
    <cellStyle name="Comma 2 5 2 2 3 2 2 2 2 2" xfId="26784"/>
    <cellStyle name="Comma 2 5 2 2 3 2 2 2 2 3" xfId="39025"/>
    <cellStyle name="Comma 2 5 2 2 3 2 2 2 3" xfId="20667"/>
    <cellStyle name="Comma 2 5 2 2 3 2 2 2 4" xfId="32911"/>
    <cellStyle name="Comma 2 5 2 2 3 2 2 2 5" xfId="45140"/>
    <cellStyle name="Comma 2 5 2 2 3 2 2 3" xfId="14528"/>
    <cellStyle name="Comma 2 5 2 2 3 2 2 3 2" xfId="26783"/>
    <cellStyle name="Comma 2 5 2 2 3 2 2 3 3" xfId="39024"/>
    <cellStyle name="Comma 2 5 2 2 3 2 2 4" xfId="20666"/>
    <cellStyle name="Comma 2 5 2 2 3 2 2 5" xfId="32910"/>
    <cellStyle name="Comma 2 5 2 2 3 2 2 6" xfId="45139"/>
    <cellStyle name="Comma 2 5 2 2 3 2 3" xfId="2009"/>
    <cellStyle name="Comma 2 5 2 2 3 2 3 2" xfId="14530"/>
    <cellStyle name="Comma 2 5 2 2 3 2 3 2 2" xfId="26785"/>
    <cellStyle name="Comma 2 5 2 2 3 2 3 2 3" xfId="39026"/>
    <cellStyle name="Comma 2 5 2 2 3 2 3 3" xfId="20668"/>
    <cellStyle name="Comma 2 5 2 2 3 2 3 4" xfId="32912"/>
    <cellStyle name="Comma 2 5 2 2 3 2 3 5" xfId="45141"/>
    <cellStyle name="Comma 2 5 2 2 3 2 4" xfId="14527"/>
    <cellStyle name="Comma 2 5 2 2 3 2 4 2" xfId="26782"/>
    <cellStyle name="Comma 2 5 2 2 3 2 4 3" xfId="39023"/>
    <cellStyle name="Comma 2 5 2 2 3 2 5" xfId="20665"/>
    <cellStyle name="Comma 2 5 2 2 3 2 6" xfId="32909"/>
    <cellStyle name="Comma 2 5 2 2 3 2 7" xfId="45138"/>
    <cellStyle name="Comma 2 5 2 2 3 3" xfId="2010"/>
    <cellStyle name="Comma 2 5 2 2 3 3 2" xfId="2011"/>
    <cellStyle name="Comma 2 5 2 2 3 3 2 2" xfId="14532"/>
    <cellStyle name="Comma 2 5 2 2 3 3 2 2 2" xfId="26787"/>
    <cellStyle name="Comma 2 5 2 2 3 3 2 2 3" xfId="39028"/>
    <cellStyle name="Comma 2 5 2 2 3 3 2 3" xfId="20670"/>
    <cellStyle name="Comma 2 5 2 2 3 3 2 4" xfId="32914"/>
    <cellStyle name="Comma 2 5 2 2 3 3 2 5" xfId="45143"/>
    <cellStyle name="Comma 2 5 2 2 3 3 3" xfId="14531"/>
    <cellStyle name="Comma 2 5 2 2 3 3 3 2" xfId="26786"/>
    <cellStyle name="Comma 2 5 2 2 3 3 3 3" xfId="39027"/>
    <cellStyle name="Comma 2 5 2 2 3 3 4" xfId="20669"/>
    <cellStyle name="Comma 2 5 2 2 3 3 5" xfId="32913"/>
    <cellStyle name="Comma 2 5 2 2 3 3 6" xfId="45142"/>
    <cellStyle name="Comma 2 5 2 2 3 4" xfId="2012"/>
    <cellStyle name="Comma 2 5 2 2 3 4 2" xfId="14533"/>
    <cellStyle name="Comma 2 5 2 2 3 4 2 2" xfId="26788"/>
    <cellStyle name="Comma 2 5 2 2 3 4 2 3" xfId="39029"/>
    <cellStyle name="Comma 2 5 2 2 3 4 3" xfId="20671"/>
    <cellStyle name="Comma 2 5 2 2 3 4 4" xfId="32915"/>
    <cellStyle name="Comma 2 5 2 2 3 4 5" xfId="45144"/>
    <cellStyle name="Comma 2 5 2 2 3 5" xfId="14526"/>
    <cellStyle name="Comma 2 5 2 2 3 5 2" xfId="26781"/>
    <cellStyle name="Comma 2 5 2 2 3 5 3" xfId="39022"/>
    <cellStyle name="Comma 2 5 2 2 3 6" xfId="20664"/>
    <cellStyle name="Comma 2 5 2 2 3 7" xfId="32908"/>
    <cellStyle name="Comma 2 5 2 2 3 8" xfId="45137"/>
    <cellStyle name="Comma 2 5 2 2 4" xfId="2013"/>
    <cellStyle name="Comma 2 5 2 2 4 2" xfId="2014"/>
    <cellStyle name="Comma 2 5 2 2 4 2 2" xfId="2015"/>
    <cellStyle name="Comma 2 5 2 2 4 2 2 2" xfId="14536"/>
    <cellStyle name="Comma 2 5 2 2 4 2 2 2 2" xfId="26791"/>
    <cellStyle name="Comma 2 5 2 2 4 2 2 2 3" xfId="39032"/>
    <cellStyle name="Comma 2 5 2 2 4 2 2 3" xfId="20674"/>
    <cellStyle name="Comma 2 5 2 2 4 2 2 4" xfId="32918"/>
    <cellStyle name="Comma 2 5 2 2 4 2 2 5" xfId="45147"/>
    <cellStyle name="Comma 2 5 2 2 4 2 3" xfId="14535"/>
    <cellStyle name="Comma 2 5 2 2 4 2 3 2" xfId="26790"/>
    <cellStyle name="Comma 2 5 2 2 4 2 3 3" xfId="39031"/>
    <cellStyle name="Comma 2 5 2 2 4 2 4" xfId="20673"/>
    <cellStyle name="Comma 2 5 2 2 4 2 5" xfId="32917"/>
    <cellStyle name="Comma 2 5 2 2 4 2 6" xfId="45146"/>
    <cellStyle name="Comma 2 5 2 2 4 3" xfId="2016"/>
    <cellStyle name="Comma 2 5 2 2 4 3 2" xfId="14537"/>
    <cellStyle name="Comma 2 5 2 2 4 3 2 2" xfId="26792"/>
    <cellStyle name="Comma 2 5 2 2 4 3 2 3" xfId="39033"/>
    <cellStyle name="Comma 2 5 2 2 4 3 3" xfId="20675"/>
    <cellStyle name="Comma 2 5 2 2 4 3 4" xfId="32919"/>
    <cellStyle name="Comma 2 5 2 2 4 3 5" xfId="45148"/>
    <cellStyle name="Comma 2 5 2 2 4 4" xfId="14534"/>
    <cellStyle name="Comma 2 5 2 2 4 4 2" xfId="26789"/>
    <cellStyle name="Comma 2 5 2 2 4 4 3" xfId="39030"/>
    <cellStyle name="Comma 2 5 2 2 4 5" xfId="20672"/>
    <cellStyle name="Comma 2 5 2 2 4 6" xfId="32916"/>
    <cellStyle name="Comma 2 5 2 2 4 7" xfId="45145"/>
    <cellStyle name="Comma 2 5 2 2 5" xfId="2017"/>
    <cellStyle name="Comma 2 5 2 2 5 2" xfId="2018"/>
    <cellStyle name="Comma 2 5 2 2 5 2 2" xfId="14539"/>
    <cellStyle name="Comma 2 5 2 2 5 2 2 2" xfId="26794"/>
    <cellStyle name="Comma 2 5 2 2 5 2 2 3" xfId="39035"/>
    <cellStyle name="Comma 2 5 2 2 5 2 3" xfId="20677"/>
    <cellStyle name="Comma 2 5 2 2 5 2 4" xfId="32921"/>
    <cellStyle name="Comma 2 5 2 2 5 2 5" xfId="45150"/>
    <cellStyle name="Comma 2 5 2 2 5 3" xfId="14538"/>
    <cellStyle name="Comma 2 5 2 2 5 3 2" xfId="26793"/>
    <cellStyle name="Comma 2 5 2 2 5 3 3" xfId="39034"/>
    <cellStyle name="Comma 2 5 2 2 5 4" xfId="20676"/>
    <cellStyle name="Comma 2 5 2 2 5 5" xfId="32920"/>
    <cellStyle name="Comma 2 5 2 2 5 6" xfId="45149"/>
    <cellStyle name="Comma 2 5 2 2 6" xfId="2019"/>
    <cellStyle name="Comma 2 5 2 2 6 2" xfId="14540"/>
    <cellStyle name="Comma 2 5 2 2 6 2 2" xfId="26795"/>
    <cellStyle name="Comma 2 5 2 2 6 2 3" xfId="39036"/>
    <cellStyle name="Comma 2 5 2 2 6 3" xfId="20678"/>
    <cellStyle name="Comma 2 5 2 2 6 4" xfId="32922"/>
    <cellStyle name="Comma 2 5 2 2 6 5" xfId="45151"/>
    <cellStyle name="Comma 2 5 2 2 7" xfId="14509"/>
    <cellStyle name="Comma 2 5 2 2 7 2" xfId="26764"/>
    <cellStyle name="Comma 2 5 2 2 7 3" xfId="39005"/>
    <cellStyle name="Comma 2 5 2 2 8" xfId="20647"/>
    <cellStyle name="Comma 2 5 2 2 9" xfId="32891"/>
    <cellStyle name="Comma 2 5 2 3" xfId="2020"/>
    <cellStyle name="Comma 2 5 2 3 2" xfId="2021"/>
    <cellStyle name="Comma 2 5 2 3 2 2" xfId="2022"/>
    <cellStyle name="Comma 2 5 2 3 2 2 2" xfId="2023"/>
    <cellStyle name="Comma 2 5 2 3 2 2 2 2" xfId="2024"/>
    <cellStyle name="Comma 2 5 2 3 2 2 2 2 2" xfId="14545"/>
    <cellStyle name="Comma 2 5 2 3 2 2 2 2 2 2" xfId="26800"/>
    <cellStyle name="Comma 2 5 2 3 2 2 2 2 2 3" xfId="39041"/>
    <cellStyle name="Comma 2 5 2 3 2 2 2 2 3" xfId="20683"/>
    <cellStyle name="Comma 2 5 2 3 2 2 2 2 4" xfId="32927"/>
    <cellStyle name="Comma 2 5 2 3 2 2 2 2 5" xfId="45156"/>
    <cellStyle name="Comma 2 5 2 3 2 2 2 3" xfId="14544"/>
    <cellStyle name="Comma 2 5 2 3 2 2 2 3 2" xfId="26799"/>
    <cellStyle name="Comma 2 5 2 3 2 2 2 3 3" xfId="39040"/>
    <cellStyle name="Comma 2 5 2 3 2 2 2 4" xfId="20682"/>
    <cellStyle name="Comma 2 5 2 3 2 2 2 5" xfId="32926"/>
    <cellStyle name="Comma 2 5 2 3 2 2 2 6" xfId="45155"/>
    <cellStyle name="Comma 2 5 2 3 2 2 3" xfId="2025"/>
    <cellStyle name="Comma 2 5 2 3 2 2 3 2" xfId="14546"/>
    <cellStyle name="Comma 2 5 2 3 2 2 3 2 2" xfId="26801"/>
    <cellStyle name="Comma 2 5 2 3 2 2 3 2 3" xfId="39042"/>
    <cellStyle name="Comma 2 5 2 3 2 2 3 3" xfId="20684"/>
    <cellStyle name="Comma 2 5 2 3 2 2 3 4" xfId="32928"/>
    <cellStyle name="Comma 2 5 2 3 2 2 3 5" xfId="45157"/>
    <cellStyle name="Comma 2 5 2 3 2 2 4" xfId="14543"/>
    <cellStyle name="Comma 2 5 2 3 2 2 4 2" xfId="26798"/>
    <cellStyle name="Comma 2 5 2 3 2 2 4 3" xfId="39039"/>
    <cellStyle name="Comma 2 5 2 3 2 2 5" xfId="20681"/>
    <cellStyle name="Comma 2 5 2 3 2 2 6" xfId="32925"/>
    <cellStyle name="Comma 2 5 2 3 2 2 7" xfId="45154"/>
    <cellStyle name="Comma 2 5 2 3 2 3" xfId="2026"/>
    <cellStyle name="Comma 2 5 2 3 2 3 2" xfId="2027"/>
    <cellStyle name="Comma 2 5 2 3 2 3 2 2" xfId="14548"/>
    <cellStyle name="Comma 2 5 2 3 2 3 2 2 2" xfId="26803"/>
    <cellStyle name="Comma 2 5 2 3 2 3 2 2 3" xfId="39044"/>
    <cellStyle name="Comma 2 5 2 3 2 3 2 3" xfId="20686"/>
    <cellStyle name="Comma 2 5 2 3 2 3 2 4" xfId="32930"/>
    <cellStyle name="Comma 2 5 2 3 2 3 2 5" xfId="45159"/>
    <cellStyle name="Comma 2 5 2 3 2 3 3" xfId="14547"/>
    <cellStyle name="Comma 2 5 2 3 2 3 3 2" xfId="26802"/>
    <cellStyle name="Comma 2 5 2 3 2 3 3 3" xfId="39043"/>
    <cellStyle name="Comma 2 5 2 3 2 3 4" xfId="20685"/>
    <cellStyle name="Comma 2 5 2 3 2 3 5" xfId="32929"/>
    <cellStyle name="Comma 2 5 2 3 2 3 6" xfId="45158"/>
    <cellStyle name="Comma 2 5 2 3 2 4" xfId="2028"/>
    <cellStyle name="Comma 2 5 2 3 2 4 2" xfId="14549"/>
    <cellStyle name="Comma 2 5 2 3 2 4 2 2" xfId="26804"/>
    <cellStyle name="Comma 2 5 2 3 2 4 2 3" xfId="39045"/>
    <cellStyle name="Comma 2 5 2 3 2 4 3" xfId="20687"/>
    <cellStyle name="Comma 2 5 2 3 2 4 4" xfId="32931"/>
    <cellStyle name="Comma 2 5 2 3 2 4 5" xfId="45160"/>
    <cellStyle name="Comma 2 5 2 3 2 5" xfId="14542"/>
    <cellStyle name="Comma 2 5 2 3 2 5 2" xfId="26797"/>
    <cellStyle name="Comma 2 5 2 3 2 5 3" xfId="39038"/>
    <cellStyle name="Comma 2 5 2 3 2 6" xfId="20680"/>
    <cellStyle name="Comma 2 5 2 3 2 7" xfId="32924"/>
    <cellStyle name="Comma 2 5 2 3 2 8" xfId="45153"/>
    <cellStyle name="Comma 2 5 2 3 3" xfId="2029"/>
    <cellStyle name="Comma 2 5 2 3 3 2" xfId="2030"/>
    <cellStyle name="Comma 2 5 2 3 3 2 2" xfId="2031"/>
    <cellStyle name="Comma 2 5 2 3 3 2 2 2" xfId="14552"/>
    <cellStyle name="Comma 2 5 2 3 3 2 2 2 2" xfId="26807"/>
    <cellStyle name="Comma 2 5 2 3 3 2 2 2 3" xfId="39048"/>
    <cellStyle name="Comma 2 5 2 3 3 2 2 3" xfId="20690"/>
    <cellStyle name="Comma 2 5 2 3 3 2 2 4" xfId="32934"/>
    <cellStyle name="Comma 2 5 2 3 3 2 2 5" xfId="45163"/>
    <cellStyle name="Comma 2 5 2 3 3 2 3" xfId="14551"/>
    <cellStyle name="Comma 2 5 2 3 3 2 3 2" xfId="26806"/>
    <cellStyle name="Comma 2 5 2 3 3 2 3 3" xfId="39047"/>
    <cellStyle name="Comma 2 5 2 3 3 2 4" xfId="20689"/>
    <cellStyle name="Comma 2 5 2 3 3 2 5" xfId="32933"/>
    <cellStyle name="Comma 2 5 2 3 3 2 6" xfId="45162"/>
    <cellStyle name="Comma 2 5 2 3 3 3" xfId="2032"/>
    <cellStyle name="Comma 2 5 2 3 3 3 2" xfId="14553"/>
    <cellStyle name="Comma 2 5 2 3 3 3 2 2" xfId="26808"/>
    <cellStyle name="Comma 2 5 2 3 3 3 2 3" xfId="39049"/>
    <cellStyle name="Comma 2 5 2 3 3 3 3" xfId="20691"/>
    <cellStyle name="Comma 2 5 2 3 3 3 4" xfId="32935"/>
    <cellStyle name="Comma 2 5 2 3 3 3 5" xfId="45164"/>
    <cellStyle name="Comma 2 5 2 3 3 4" xfId="14550"/>
    <cellStyle name="Comma 2 5 2 3 3 4 2" xfId="26805"/>
    <cellStyle name="Comma 2 5 2 3 3 4 3" xfId="39046"/>
    <cellStyle name="Comma 2 5 2 3 3 5" xfId="20688"/>
    <cellStyle name="Comma 2 5 2 3 3 6" xfId="32932"/>
    <cellStyle name="Comma 2 5 2 3 3 7" xfId="45161"/>
    <cellStyle name="Comma 2 5 2 3 4" xfId="2033"/>
    <cellStyle name="Comma 2 5 2 3 4 2" xfId="2034"/>
    <cellStyle name="Comma 2 5 2 3 4 2 2" xfId="14555"/>
    <cellStyle name="Comma 2 5 2 3 4 2 2 2" xfId="26810"/>
    <cellStyle name="Comma 2 5 2 3 4 2 2 3" xfId="39051"/>
    <cellStyle name="Comma 2 5 2 3 4 2 3" xfId="20693"/>
    <cellStyle name="Comma 2 5 2 3 4 2 4" xfId="32937"/>
    <cellStyle name="Comma 2 5 2 3 4 2 5" xfId="45166"/>
    <cellStyle name="Comma 2 5 2 3 4 3" xfId="14554"/>
    <cellStyle name="Comma 2 5 2 3 4 3 2" xfId="26809"/>
    <cellStyle name="Comma 2 5 2 3 4 3 3" xfId="39050"/>
    <cellStyle name="Comma 2 5 2 3 4 4" xfId="20692"/>
    <cellStyle name="Comma 2 5 2 3 4 5" xfId="32936"/>
    <cellStyle name="Comma 2 5 2 3 4 6" xfId="45165"/>
    <cellStyle name="Comma 2 5 2 3 5" xfId="2035"/>
    <cellStyle name="Comma 2 5 2 3 5 2" xfId="14556"/>
    <cellStyle name="Comma 2 5 2 3 5 2 2" xfId="26811"/>
    <cellStyle name="Comma 2 5 2 3 5 2 3" xfId="39052"/>
    <cellStyle name="Comma 2 5 2 3 5 3" xfId="20694"/>
    <cellStyle name="Comma 2 5 2 3 5 4" xfId="32938"/>
    <cellStyle name="Comma 2 5 2 3 5 5" xfId="45167"/>
    <cellStyle name="Comma 2 5 2 3 6" xfId="14541"/>
    <cellStyle name="Comma 2 5 2 3 6 2" xfId="26796"/>
    <cellStyle name="Comma 2 5 2 3 6 3" xfId="39037"/>
    <cellStyle name="Comma 2 5 2 3 7" xfId="20679"/>
    <cellStyle name="Comma 2 5 2 3 8" xfId="32923"/>
    <cellStyle name="Comma 2 5 2 3 9" xfId="45152"/>
    <cellStyle name="Comma 2 5 2 4" xfId="2036"/>
    <cellStyle name="Comma 2 5 2 4 2" xfId="2037"/>
    <cellStyle name="Comma 2 5 2 4 2 2" xfId="2038"/>
    <cellStyle name="Comma 2 5 2 4 2 2 2" xfId="2039"/>
    <cellStyle name="Comma 2 5 2 4 2 2 2 2" xfId="14560"/>
    <cellStyle name="Comma 2 5 2 4 2 2 2 2 2" xfId="26815"/>
    <cellStyle name="Comma 2 5 2 4 2 2 2 2 3" xfId="39056"/>
    <cellStyle name="Comma 2 5 2 4 2 2 2 3" xfId="20698"/>
    <cellStyle name="Comma 2 5 2 4 2 2 2 4" xfId="32942"/>
    <cellStyle name="Comma 2 5 2 4 2 2 2 5" xfId="45171"/>
    <cellStyle name="Comma 2 5 2 4 2 2 3" xfId="14559"/>
    <cellStyle name="Comma 2 5 2 4 2 2 3 2" xfId="26814"/>
    <cellStyle name="Comma 2 5 2 4 2 2 3 3" xfId="39055"/>
    <cellStyle name="Comma 2 5 2 4 2 2 4" xfId="20697"/>
    <cellStyle name="Comma 2 5 2 4 2 2 5" xfId="32941"/>
    <cellStyle name="Comma 2 5 2 4 2 2 6" xfId="45170"/>
    <cellStyle name="Comma 2 5 2 4 2 3" xfId="2040"/>
    <cellStyle name="Comma 2 5 2 4 2 3 2" xfId="14561"/>
    <cellStyle name="Comma 2 5 2 4 2 3 2 2" xfId="26816"/>
    <cellStyle name="Comma 2 5 2 4 2 3 2 3" xfId="39057"/>
    <cellStyle name="Comma 2 5 2 4 2 3 3" xfId="20699"/>
    <cellStyle name="Comma 2 5 2 4 2 3 4" xfId="32943"/>
    <cellStyle name="Comma 2 5 2 4 2 3 5" xfId="45172"/>
    <cellStyle name="Comma 2 5 2 4 2 4" xfId="14558"/>
    <cellStyle name="Comma 2 5 2 4 2 4 2" xfId="26813"/>
    <cellStyle name="Comma 2 5 2 4 2 4 3" xfId="39054"/>
    <cellStyle name="Comma 2 5 2 4 2 5" xfId="20696"/>
    <cellStyle name="Comma 2 5 2 4 2 6" xfId="32940"/>
    <cellStyle name="Comma 2 5 2 4 2 7" xfId="45169"/>
    <cellStyle name="Comma 2 5 2 4 3" xfId="2041"/>
    <cellStyle name="Comma 2 5 2 4 3 2" xfId="2042"/>
    <cellStyle name="Comma 2 5 2 4 3 2 2" xfId="14563"/>
    <cellStyle name="Comma 2 5 2 4 3 2 2 2" xfId="26818"/>
    <cellStyle name="Comma 2 5 2 4 3 2 2 3" xfId="39059"/>
    <cellStyle name="Comma 2 5 2 4 3 2 3" xfId="20701"/>
    <cellStyle name="Comma 2 5 2 4 3 2 4" xfId="32945"/>
    <cellStyle name="Comma 2 5 2 4 3 2 5" xfId="45174"/>
    <cellStyle name="Comma 2 5 2 4 3 3" xfId="14562"/>
    <cellStyle name="Comma 2 5 2 4 3 3 2" xfId="26817"/>
    <cellStyle name="Comma 2 5 2 4 3 3 3" xfId="39058"/>
    <cellStyle name="Comma 2 5 2 4 3 4" xfId="20700"/>
    <cellStyle name="Comma 2 5 2 4 3 5" xfId="32944"/>
    <cellStyle name="Comma 2 5 2 4 3 6" xfId="45173"/>
    <cellStyle name="Comma 2 5 2 4 4" xfId="2043"/>
    <cellStyle name="Comma 2 5 2 4 4 2" xfId="14564"/>
    <cellStyle name="Comma 2 5 2 4 4 2 2" xfId="26819"/>
    <cellStyle name="Comma 2 5 2 4 4 2 3" xfId="39060"/>
    <cellStyle name="Comma 2 5 2 4 4 3" xfId="20702"/>
    <cellStyle name="Comma 2 5 2 4 4 4" xfId="32946"/>
    <cellStyle name="Comma 2 5 2 4 4 5" xfId="45175"/>
    <cellStyle name="Comma 2 5 2 4 5" xfId="14557"/>
    <cellStyle name="Comma 2 5 2 4 5 2" xfId="26812"/>
    <cellStyle name="Comma 2 5 2 4 5 3" xfId="39053"/>
    <cellStyle name="Comma 2 5 2 4 6" xfId="20695"/>
    <cellStyle name="Comma 2 5 2 4 7" xfId="32939"/>
    <cellStyle name="Comma 2 5 2 4 8" xfId="45168"/>
    <cellStyle name="Comma 2 5 2 5" xfId="2044"/>
    <cellStyle name="Comma 2 5 2 5 2" xfId="2045"/>
    <cellStyle name="Comma 2 5 2 5 2 2" xfId="2046"/>
    <cellStyle name="Comma 2 5 2 5 2 2 2" xfId="14567"/>
    <cellStyle name="Comma 2 5 2 5 2 2 2 2" xfId="26822"/>
    <cellStyle name="Comma 2 5 2 5 2 2 2 3" xfId="39063"/>
    <cellStyle name="Comma 2 5 2 5 2 2 3" xfId="20705"/>
    <cellStyle name="Comma 2 5 2 5 2 2 4" xfId="32949"/>
    <cellStyle name="Comma 2 5 2 5 2 2 5" xfId="45178"/>
    <cellStyle name="Comma 2 5 2 5 2 3" xfId="14566"/>
    <cellStyle name="Comma 2 5 2 5 2 3 2" xfId="26821"/>
    <cellStyle name="Comma 2 5 2 5 2 3 3" xfId="39062"/>
    <cellStyle name="Comma 2 5 2 5 2 4" xfId="20704"/>
    <cellStyle name="Comma 2 5 2 5 2 5" xfId="32948"/>
    <cellStyle name="Comma 2 5 2 5 2 6" xfId="45177"/>
    <cellStyle name="Comma 2 5 2 5 3" xfId="2047"/>
    <cellStyle name="Comma 2 5 2 5 3 2" xfId="14568"/>
    <cellStyle name="Comma 2 5 2 5 3 2 2" xfId="26823"/>
    <cellStyle name="Comma 2 5 2 5 3 2 3" xfId="39064"/>
    <cellStyle name="Comma 2 5 2 5 3 3" xfId="20706"/>
    <cellStyle name="Comma 2 5 2 5 3 4" xfId="32950"/>
    <cellStyle name="Comma 2 5 2 5 3 5" xfId="45179"/>
    <cellStyle name="Comma 2 5 2 5 4" xfId="14565"/>
    <cellStyle name="Comma 2 5 2 5 4 2" xfId="26820"/>
    <cellStyle name="Comma 2 5 2 5 4 3" xfId="39061"/>
    <cellStyle name="Comma 2 5 2 5 5" xfId="20703"/>
    <cellStyle name="Comma 2 5 2 5 6" xfId="32947"/>
    <cellStyle name="Comma 2 5 2 5 7" xfId="45176"/>
    <cellStyle name="Comma 2 5 2 6" xfId="2048"/>
    <cellStyle name="Comma 2 5 2 6 2" xfId="2049"/>
    <cellStyle name="Comma 2 5 2 6 2 2" xfId="14570"/>
    <cellStyle name="Comma 2 5 2 6 2 2 2" xfId="26825"/>
    <cellStyle name="Comma 2 5 2 6 2 2 3" xfId="39066"/>
    <cellStyle name="Comma 2 5 2 6 2 3" xfId="20708"/>
    <cellStyle name="Comma 2 5 2 6 2 4" xfId="32952"/>
    <cellStyle name="Comma 2 5 2 6 2 5" xfId="45181"/>
    <cellStyle name="Comma 2 5 2 6 3" xfId="14569"/>
    <cellStyle name="Comma 2 5 2 6 3 2" xfId="26824"/>
    <cellStyle name="Comma 2 5 2 6 3 3" xfId="39065"/>
    <cellStyle name="Comma 2 5 2 6 4" xfId="20707"/>
    <cellStyle name="Comma 2 5 2 6 5" xfId="32951"/>
    <cellStyle name="Comma 2 5 2 6 6" xfId="45180"/>
    <cellStyle name="Comma 2 5 2 7" xfId="2050"/>
    <cellStyle name="Comma 2 5 2 7 2" xfId="14571"/>
    <cellStyle name="Comma 2 5 2 7 2 2" xfId="26826"/>
    <cellStyle name="Comma 2 5 2 7 2 3" xfId="39067"/>
    <cellStyle name="Comma 2 5 2 7 3" xfId="20709"/>
    <cellStyle name="Comma 2 5 2 7 4" xfId="32953"/>
    <cellStyle name="Comma 2 5 2 7 5" xfId="45182"/>
    <cellStyle name="Comma 2 5 2 8" xfId="14508"/>
    <cellStyle name="Comma 2 5 2 8 2" xfId="26763"/>
    <cellStyle name="Comma 2 5 2 8 3" xfId="39004"/>
    <cellStyle name="Comma 2 5 2 9" xfId="20646"/>
    <cellStyle name="Comma 2 5 3" xfId="2051"/>
    <cellStyle name="Comma 2 5 3 10" xfId="45183"/>
    <cellStyle name="Comma 2 5 3 2" xfId="2052"/>
    <cellStyle name="Comma 2 5 3 2 2" xfId="2053"/>
    <cellStyle name="Comma 2 5 3 2 2 2" xfId="2054"/>
    <cellStyle name="Comma 2 5 3 2 2 2 2" xfId="2055"/>
    <cellStyle name="Comma 2 5 3 2 2 2 2 2" xfId="2056"/>
    <cellStyle name="Comma 2 5 3 2 2 2 2 2 2" xfId="14577"/>
    <cellStyle name="Comma 2 5 3 2 2 2 2 2 2 2" xfId="26832"/>
    <cellStyle name="Comma 2 5 3 2 2 2 2 2 2 3" xfId="39073"/>
    <cellStyle name="Comma 2 5 3 2 2 2 2 2 3" xfId="20715"/>
    <cellStyle name="Comma 2 5 3 2 2 2 2 2 4" xfId="32959"/>
    <cellStyle name="Comma 2 5 3 2 2 2 2 2 5" xfId="45188"/>
    <cellStyle name="Comma 2 5 3 2 2 2 2 3" xfId="14576"/>
    <cellStyle name="Comma 2 5 3 2 2 2 2 3 2" xfId="26831"/>
    <cellStyle name="Comma 2 5 3 2 2 2 2 3 3" xfId="39072"/>
    <cellStyle name="Comma 2 5 3 2 2 2 2 4" xfId="20714"/>
    <cellStyle name="Comma 2 5 3 2 2 2 2 5" xfId="32958"/>
    <cellStyle name="Comma 2 5 3 2 2 2 2 6" xfId="45187"/>
    <cellStyle name="Comma 2 5 3 2 2 2 3" xfId="2057"/>
    <cellStyle name="Comma 2 5 3 2 2 2 3 2" xfId="14578"/>
    <cellStyle name="Comma 2 5 3 2 2 2 3 2 2" xfId="26833"/>
    <cellStyle name="Comma 2 5 3 2 2 2 3 2 3" xfId="39074"/>
    <cellStyle name="Comma 2 5 3 2 2 2 3 3" xfId="20716"/>
    <cellStyle name="Comma 2 5 3 2 2 2 3 4" xfId="32960"/>
    <cellStyle name="Comma 2 5 3 2 2 2 3 5" xfId="45189"/>
    <cellStyle name="Comma 2 5 3 2 2 2 4" xfId="14575"/>
    <cellStyle name="Comma 2 5 3 2 2 2 4 2" xfId="26830"/>
    <cellStyle name="Comma 2 5 3 2 2 2 4 3" xfId="39071"/>
    <cellStyle name="Comma 2 5 3 2 2 2 5" xfId="20713"/>
    <cellStyle name="Comma 2 5 3 2 2 2 6" xfId="32957"/>
    <cellStyle name="Comma 2 5 3 2 2 2 7" xfId="45186"/>
    <cellStyle name="Comma 2 5 3 2 2 3" xfId="2058"/>
    <cellStyle name="Comma 2 5 3 2 2 3 2" xfId="2059"/>
    <cellStyle name="Comma 2 5 3 2 2 3 2 2" xfId="14580"/>
    <cellStyle name="Comma 2 5 3 2 2 3 2 2 2" xfId="26835"/>
    <cellStyle name="Comma 2 5 3 2 2 3 2 2 3" xfId="39076"/>
    <cellStyle name="Comma 2 5 3 2 2 3 2 3" xfId="20718"/>
    <cellStyle name="Comma 2 5 3 2 2 3 2 4" xfId="32962"/>
    <cellStyle name="Comma 2 5 3 2 2 3 2 5" xfId="45191"/>
    <cellStyle name="Comma 2 5 3 2 2 3 3" xfId="14579"/>
    <cellStyle name="Comma 2 5 3 2 2 3 3 2" xfId="26834"/>
    <cellStyle name="Comma 2 5 3 2 2 3 3 3" xfId="39075"/>
    <cellStyle name="Comma 2 5 3 2 2 3 4" xfId="20717"/>
    <cellStyle name="Comma 2 5 3 2 2 3 5" xfId="32961"/>
    <cellStyle name="Comma 2 5 3 2 2 3 6" xfId="45190"/>
    <cellStyle name="Comma 2 5 3 2 2 4" xfId="2060"/>
    <cellStyle name="Comma 2 5 3 2 2 4 2" xfId="14581"/>
    <cellStyle name="Comma 2 5 3 2 2 4 2 2" xfId="26836"/>
    <cellStyle name="Comma 2 5 3 2 2 4 2 3" xfId="39077"/>
    <cellStyle name="Comma 2 5 3 2 2 4 3" xfId="20719"/>
    <cellStyle name="Comma 2 5 3 2 2 4 4" xfId="32963"/>
    <cellStyle name="Comma 2 5 3 2 2 4 5" xfId="45192"/>
    <cellStyle name="Comma 2 5 3 2 2 5" xfId="14574"/>
    <cellStyle name="Comma 2 5 3 2 2 5 2" xfId="26829"/>
    <cellStyle name="Comma 2 5 3 2 2 5 3" xfId="39070"/>
    <cellStyle name="Comma 2 5 3 2 2 6" xfId="20712"/>
    <cellStyle name="Comma 2 5 3 2 2 7" xfId="32956"/>
    <cellStyle name="Comma 2 5 3 2 2 8" xfId="45185"/>
    <cellStyle name="Comma 2 5 3 2 3" xfId="2061"/>
    <cellStyle name="Comma 2 5 3 2 3 2" xfId="2062"/>
    <cellStyle name="Comma 2 5 3 2 3 2 2" xfId="2063"/>
    <cellStyle name="Comma 2 5 3 2 3 2 2 2" xfId="14584"/>
    <cellStyle name="Comma 2 5 3 2 3 2 2 2 2" xfId="26839"/>
    <cellStyle name="Comma 2 5 3 2 3 2 2 2 3" xfId="39080"/>
    <cellStyle name="Comma 2 5 3 2 3 2 2 3" xfId="20722"/>
    <cellStyle name="Comma 2 5 3 2 3 2 2 4" xfId="32966"/>
    <cellStyle name="Comma 2 5 3 2 3 2 2 5" xfId="45195"/>
    <cellStyle name="Comma 2 5 3 2 3 2 3" xfId="14583"/>
    <cellStyle name="Comma 2 5 3 2 3 2 3 2" xfId="26838"/>
    <cellStyle name="Comma 2 5 3 2 3 2 3 3" xfId="39079"/>
    <cellStyle name="Comma 2 5 3 2 3 2 4" xfId="20721"/>
    <cellStyle name="Comma 2 5 3 2 3 2 5" xfId="32965"/>
    <cellStyle name="Comma 2 5 3 2 3 2 6" xfId="45194"/>
    <cellStyle name="Comma 2 5 3 2 3 3" xfId="2064"/>
    <cellStyle name="Comma 2 5 3 2 3 3 2" xfId="14585"/>
    <cellStyle name="Comma 2 5 3 2 3 3 2 2" xfId="26840"/>
    <cellStyle name="Comma 2 5 3 2 3 3 2 3" xfId="39081"/>
    <cellStyle name="Comma 2 5 3 2 3 3 3" xfId="20723"/>
    <cellStyle name="Comma 2 5 3 2 3 3 4" xfId="32967"/>
    <cellStyle name="Comma 2 5 3 2 3 3 5" xfId="45196"/>
    <cellStyle name="Comma 2 5 3 2 3 4" xfId="14582"/>
    <cellStyle name="Comma 2 5 3 2 3 4 2" xfId="26837"/>
    <cellStyle name="Comma 2 5 3 2 3 4 3" xfId="39078"/>
    <cellStyle name="Comma 2 5 3 2 3 5" xfId="20720"/>
    <cellStyle name="Comma 2 5 3 2 3 6" xfId="32964"/>
    <cellStyle name="Comma 2 5 3 2 3 7" xfId="45193"/>
    <cellStyle name="Comma 2 5 3 2 4" xfId="2065"/>
    <cellStyle name="Comma 2 5 3 2 4 2" xfId="2066"/>
    <cellStyle name="Comma 2 5 3 2 4 2 2" xfId="14587"/>
    <cellStyle name="Comma 2 5 3 2 4 2 2 2" xfId="26842"/>
    <cellStyle name="Comma 2 5 3 2 4 2 2 3" xfId="39083"/>
    <cellStyle name="Comma 2 5 3 2 4 2 3" xfId="20725"/>
    <cellStyle name="Comma 2 5 3 2 4 2 4" xfId="32969"/>
    <cellStyle name="Comma 2 5 3 2 4 2 5" xfId="45198"/>
    <cellStyle name="Comma 2 5 3 2 4 3" xfId="14586"/>
    <cellStyle name="Comma 2 5 3 2 4 3 2" xfId="26841"/>
    <cellStyle name="Comma 2 5 3 2 4 3 3" xfId="39082"/>
    <cellStyle name="Comma 2 5 3 2 4 4" xfId="20724"/>
    <cellStyle name="Comma 2 5 3 2 4 5" xfId="32968"/>
    <cellStyle name="Comma 2 5 3 2 4 6" xfId="45197"/>
    <cellStyle name="Comma 2 5 3 2 5" xfId="2067"/>
    <cellStyle name="Comma 2 5 3 2 5 2" xfId="14588"/>
    <cellStyle name="Comma 2 5 3 2 5 2 2" xfId="26843"/>
    <cellStyle name="Comma 2 5 3 2 5 2 3" xfId="39084"/>
    <cellStyle name="Comma 2 5 3 2 5 3" xfId="20726"/>
    <cellStyle name="Comma 2 5 3 2 5 4" xfId="32970"/>
    <cellStyle name="Comma 2 5 3 2 5 5" xfId="45199"/>
    <cellStyle name="Comma 2 5 3 2 6" xfId="14573"/>
    <cellStyle name="Comma 2 5 3 2 6 2" xfId="26828"/>
    <cellStyle name="Comma 2 5 3 2 6 3" xfId="39069"/>
    <cellStyle name="Comma 2 5 3 2 7" xfId="20711"/>
    <cellStyle name="Comma 2 5 3 2 8" xfId="32955"/>
    <cellStyle name="Comma 2 5 3 2 9" xfId="45184"/>
    <cellStyle name="Comma 2 5 3 3" xfId="2068"/>
    <cellStyle name="Comma 2 5 3 3 2" xfId="2069"/>
    <cellStyle name="Comma 2 5 3 3 2 2" xfId="2070"/>
    <cellStyle name="Comma 2 5 3 3 2 2 2" xfId="2071"/>
    <cellStyle name="Comma 2 5 3 3 2 2 2 2" xfId="14592"/>
    <cellStyle name="Comma 2 5 3 3 2 2 2 2 2" xfId="26847"/>
    <cellStyle name="Comma 2 5 3 3 2 2 2 2 3" xfId="39088"/>
    <cellStyle name="Comma 2 5 3 3 2 2 2 3" xfId="20730"/>
    <cellStyle name="Comma 2 5 3 3 2 2 2 4" xfId="32974"/>
    <cellStyle name="Comma 2 5 3 3 2 2 2 5" xfId="45203"/>
    <cellStyle name="Comma 2 5 3 3 2 2 3" xfId="14591"/>
    <cellStyle name="Comma 2 5 3 3 2 2 3 2" xfId="26846"/>
    <cellStyle name="Comma 2 5 3 3 2 2 3 3" xfId="39087"/>
    <cellStyle name="Comma 2 5 3 3 2 2 4" xfId="20729"/>
    <cellStyle name="Comma 2 5 3 3 2 2 5" xfId="32973"/>
    <cellStyle name="Comma 2 5 3 3 2 2 6" xfId="45202"/>
    <cellStyle name="Comma 2 5 3 3 2 3" xfId="2072"/>
    <cellStyle name="Comma 2 5 3 3 2 3 2" xfId="14593"/>
    <cellStyle name="Comma 2 5 3 3 2 3 2 2" xfId="26848"/>
    <cellStyle name="Comma 2 5 3 3 2 3 2 3" xfId="39089"/>
    <cellStyle name="Comma 2 5 3 3 2 3 3" xfId="20731"/>
    <cellStyle name="Comma 2 5 3 3 2 3 4" xfId="32975"/>
    <cellStyle name="Comma 2 5 3 3 2 3 5" xfId="45204"/>
    <cellStyle name="Comma 2 5 3 3 2 4" xfId="14590"/>
    <cellStyle name="Comma 2 5 3 3 2 4 2" xfId="26845"/>
    <cellStyle name="Comma 2 5 3 3 2 4 3" xfId="39086"/>
    <cellStyle name="Comma 2 5 3 3 2 5" xfId="20728"/>
    <cellStyle name="Comma 2 5 3 3 2 6" xfId="32972"/>
    <cellStyle name="Comma 2 5 3 3 2 7" xfId="45201"/>
    <cellStyle name="Comma 2 5 3 3 3" xfId="2073"/>
    <cellStyle name="Comma 2 5 3 3 3 2" xfId="2074"/>
    <cellStyle name="Comma 2 5 3 3 3 2 2" xfId="14595"/>
    <cellStyle name="Comma 2 5 3 3 3 2 2 2" xfId="26850"/>
    <cellStyle name="Comma 2 5 3 3 3 2 2 3" xfId="39091"/>
    <cellStyle name="Comma 2 5 3 3 3 2 3" xfId="20733"/>
    <cellStyle name="Comma 2 5 3 3 3 2 4" xfId="32977"/>
    <cellStyle name="Comma 2 5 3 3 3 2 5" xfId="45206"/>
    <cellStyle name="Comma 2 5 3 3 3 3" xfId="14594"/>
    <cellStyle name="Comma 2 5 3 3 3 3 2" xfId="26849"/>
    <cellStyle name="Comma 2 5 3 3 3 3 3" xfId="39090"/>
    <cellStyle name="Comma 2 5 3 3 3 4" xfId="20732"/>
    <cellStyle name="Comma 2 5 3 3 3 5" xfId="32976"/>
    <cellStyle name="Comma 2 5 3 3 3 6" xfId="45205"/>
    <cellStyle name="Comma 2 5 3 3 4" xfId="2075"/>
    <cellStyle name="Comma 2 5 3 3 4 2" xfId="14596"/>
    <cellStyle name="Comma 2 5 3 3 4 2 2" xfId="26851"/>
    <cellStyle name="Comma 2 5 3 3 4 2 3" xfId="39092"/>
    <cellStyle name="Comma 2 5 3 3 4 3" xfId="20734"/>
    <cellStyle name="Comma 2 5 3 3 4 4" xfId="32978"/>
    <cellStyle name="Comma 2 5 3 3 4 5" xfId="45207"/>
    <cellStyle name="Comma 2 5 3 3 5" xfId="14589"/>
    <cellStyle name="Comma 2 5 3 3 5 2" xfId="26844"/>
    <cellStyle name="Comma 2 5 3 3 5 3" xfId="39085"/>
    <cellStyle name="Comma 2 5 3 3 6" xfId="20727"/>
    <cellStyle name="Comma 2 5 3 3 7" xfId="32971"/>
    <cellStyle name="Comma 2 5 3 3 8" xfId="45200"/>
    <cellStyle name="Comma 2 5 3 4" xfId="2076"/>
    <cellStyle name="Comma 2 5 3 4 2" xfId="2077"/>
    <cellStyle name="Comma 2 5 3 4 2 2" xfId="2078"/>
    <cellStyle name="Comma 2 5 3 4 2 2 2" xfId="14599"/>
    <cellStyle name="Comma 2 5 3 4 2 2 2 2" xfId="26854"/>
    <cellStyle name="Comma 2 5 3 4 2 2 2 3" xfId="39095"/>
    <cellStyle name="Comma 2 5 3 4 2 2 3" xfId="20737"/>
    <cellStyle name="Comma 2 5 3 4 2 2 4" xfId="32981"/>
    <cellStyle name="Comma 2 5 3 4 2 2 5" xfId="45210"/>
    <cellStyle name="Comma 2 5 3 4 2 3" xfId="14598"/>
    <cellStyle name="Comma 2 5 3 4 2 3 2" xfId="26853"/>
    <cellStyle name="Comma 2 5 3 4 2 3 3" xfId="39094"/>
    <cellStyle name="Comma 2 5 3 4 2 4" xfId="20736"/>
    <cellStyle name="Comma 2 5 3 4 2 5" xfId="32980"/>
    <cellStyle name="Comma 2 5 3 4 2 6" xfId="45209"/>
    <cellStyle name="Comma 2 5 3 4 3" xfId="2079"/>
    <cellStyle name="Comma 2 5 3 4 3 2" xfId="14600"/>
    <cellStyle name="Comma 2 5 3 4 3 2 2" xfId="26855"/>
    <cellStyle name="Comma 2 5 3 4 3 2 3" xfId="39096"/>
    <cellStyle name="Comma 2 5 3 4 3 3" xfId="20738"/>
    <cellStyle name="Comma 2 5 3 4 3 4" xfId="32982"/>
    <cellStyle name="Comma 2 5 3 4 3 5" xfId="45211"/>
    <cellStyle name="Comma 2 5 3 4 4" xfId="14597"/>
    <cellStyle name="Comma 2 5 3 4 4 2" xfId="26852"/>
    <cellStyle name="Comma 2 5 3 4 4 3" xfId="39093"/>
    <cellStyle name="Comma 2 5 3 4 5" xfId="20735"/>
    <cellStyle name="Comma 2 5 3 4 6" xfId="32979"/>
    <cellStyle name="Comma 2 5 3 4 7" xfId="45208"/>
    <cellStyle name="Comma 2 5 3 5" xfId="2080"/>
    <cellStyle name="Comma 2 5 3 5 2" xfId="2081"/>
    <cellStyle name="Comma 2 5 3 5 2 2" xfId="14602"/>
    <cellStyle name="Comma 2 5 3 5 2 2 2" xfId="26857"/>
    <cellStyle name="Comma 2 5 3 5 2 2 3" xfId="39098"/>
    <cellStyle name="Comma 2 5 3 5 2 3" xfId="20740"/>
    <cellStyle name="Comma 2 5 3 5 2 4" xfId="32984"/>
    <cellStyle name="Comma 2 5 3 5 2 5" xfId="45213"/>
    <cellStyle name="Comma 2 5 3 5 3" xfId="14601"/>
    <cellStyle name="Comma 2 5 3 5 3 2" xfId="26856"/>
    <cellStyle name="Comma 2 5 3 5 3 3" xfId="39097"/>
    <cellStyle name="Comma 2 5 3 5 4" xfId="20739"/>
    <cellStyle name="Comma 2 5 3 5 5" xfId="32983"/>
    <cellStyle name="Comma 2 5 3 5 6" xfId="45212"/>
    <cellStyle name="Comma 2 5 3 6" xfId="2082"/>
    <cellStyle name="Comma 2 5 3 6 2" xfId="14603"/>
    <cellStyle name="Comma 2 5 3 6 2 2" xfId="26858"/>
    <cellStyle name="Comma 2 5 3 6 2 3" xfId="39099"/>
    <cellStyle name="Comma 2 5 3 6 3" xfId="20741"/>
    <cellStyle name="Comma 2 5 3 6 4" xfId="32985"/>
    <cellStyle name="Comma 2 5 3 6 5" xfId="45214"/>
    <cellStyle name="Comma 2 5 3 7" xfId="14572"/>
    <cellStyle name="Comma 2 5 3 7 2" xfId="26827"/>
    <cellStyle name="Comma 2 5 3 7 3" xfId="39068"/>
    <cellStyle name="Comma 2 5 3 8" xfId="20710"/>
    <cellStyle name="Comma 2 5 3 9" xfId="32954"/>
    <cellStyle name="Comma 2 5 4" xfId="2083"/>
    <cellStyle name="Comma 2 5 4 2" xfId="2084"/>
    <cellStyle name="Comma 2 5 4 2 2" xfId="2085"/>
    <cellStyle name="Comma 2 5 4 2 2 2" xfId="2086"/>
    <cellStyle name="Comma 2 5 4 2 2 2 2" xfId="2087"/>
    <cellStyle name="Comma 2 5 4 2 2 2 2 2" xfId="14608"/>
    <cellStyle name="Comma 2 5 4 2 2 2 2 2 2" xfId="26863"/>
    <cellStyle name="Comma 2 5 4 2 2 2 2 2 3" xfId="39104"/>
    <cellStyle name="Comma 2 5 4 2 2 2 2 3" xfId="20746"/>
    <cellStyle name="Comma 2 5 4 2 2 2 2 4" xfId="32990"/>
    <cellStyle name="Comma 2 5 4 2 2 2 2 5" xfId="45219"/>
    <cellStyle name="Comma 2 5 4 2 2 2 3" xfId="14607"/>
    <cellStyle name="Comma 2 5 4 2 2 2 3 2" xfId="26862"/>
    <cellStyle name="Comma 2 5 4 2 2 2 3 3" xfId="39103"/>
    <cellStyle name="Comma 2 5 4 2 2 2 4" xfId="20745"/>
    <cellStyle name="Comma 2 5 4 2 2 2 5" xfId="32989"/>
    <cellStyle name="Comma 2 5 4 2 2 2 6" xfId="45218"/>
    <cellStyle name="Comma 2 5 4 2 2 3" xfId="2088"/>
    <cellStyle name="Comma 2 5 4 2 2 3 2" xfId="14609"/>
    <cellStyle name="Comma 2 5 4 2 2 3 2 2" xfId="26864"/>
    <cellStyle name="Comma 2 5 4 2 2 3 2 3" xfId="39105"/>
    <cellStyle name="Comma 2 5 4 2 2 3 3" xfId="20747"/>
    <cellStyle name="Comma 2 5 4 2 2 3 4" xfId="32991"/>
    <cellStyle name="Comma 2 5 4 2 2 3 5" xfId="45220"/>
    <cellStyle name="Comma 2 5 4 2 2 4" xfId="14606"/>
    <cellStyle name="Comma 2 5 4 2 2 4 2" xfId="26861"/>
    <cellStyle name="Comma 2 5 4 2 2 4 3" xfId="39102"/>
    <cellStyle name="Comma 2 5 4 2 2 5" xfId="20744"/>
    <cellStyle name="Comma 2 5 4 2 2 6" xfId="32988"/>
    <cellStyle name="Comma 2 5 4 2 2 7" xfId="45217"/>
    <cellStyle name="Comma 2 5 4 2 3" xfId="2089"/>
    <cellStyle name="Comma 2 5 4 2 3 2" xfId="2090"/>
    <cellStyle name="Comma 2 5 4 2 3 2 2" xfId="14611"/>
    <cellStyle name="Comma 2 5 4 2 3 2 2 2" xfId="26866"/>
    <cellStyle name="Comma 2 5 4 2 3 2 2 3" xfId="39107"/>
    <cellStyle name="Comma 2 5 4 2 3 2 3" xfId="20749"/>
    <cellStyle name="Comma 2 5 4 2 3 2 4" xfId="32993"/>
    <cellStyle name="Comma 2 5 4 2 3 2 5" xfId="45222"/>
    <cellStyle name="Comma 2 5 4 2 3 3" xfId="14610"/>
    <cellStyle name="Comma 2 5 4 2 3 3 2" xfId="26865"/>
    <cellStyle name="Comma 2 5 4 2 3 3 3" xfId="39106"/>
    <cellStyle name="Comma 2 5 4 2 3 4" xfId="20748"/>
    <cellStyle name="Comma 2 5 4 2 3 5" xfId="32992"/>
    <cellStyle name="Comma 2 5 4 2 3 6" xfId="45221"/>
    <cellStyle name="Comma 2 5 4 2 4" xfId="2091"/>
    <cellStyle name="Comma 2 5 4 2 4 2" xfId="14612"/>
    <cellStyle name="Comma 2 5 4 2 4 2 2" xfId="26867"/>
    <cellStyle name="Comma 2 5 4 2 4 2 3" xfId="39108"/>
    <cellStyle name="Comma 2 5 4 2 4 3" xfId="20750"/>
    <cellStyle name="Comma 2 5 4 2 4 4" xfId="32994"/>
    <cellStyle name="Comma 2 5 4 2 4 5" xfId="45223"/>
    <cellStyle name="Comma 2 5 4 2 5" xfId="14605"/>
    <cellStyle name="Comma 2 5 4 2 5 2" xfId="26860"/>
    <cellStyle name="Comma 2 5 4 2 5 3" xfId="39101"/>
    <cellStyle name="Comma 2 5 4 2 6" xfId="20743"/>
    <cellStyle name="Comma 2 5 4 2 7" xfId="32987"/>
    <cellStyle name="Comma 2 5 4 2 8" xfId="45216"/>
    <cellStyle name="Comma 2 5 4 3" xfId="2092"/>
    <cellStyle name="Comma 2 5 4 3 2" xfId="2093"/>
    <cellStyle name="Comma 2 5 4 3 2 2" xfId="2094"/>
    <cellStyle name="Comma 2 5 4 3 2 2 2" xfId="14615"/>
    <cellStyle name="Comma 2 5 4 3 2 2 2 2" xfId="26870"/>
    <cellStyle name="Comma 2 5 4 3 2 2 2 3" xfId="39111"/>
    <cellStyle name="Comma 2 5 4 3 2 2 3" xfId="20753"/>
    <cellStyle name="Comma 2 5 4 3 2 2 4" xfId="32997"/>
    <cellStyle name="Comma 2 5 4 3 2 2 5" xfId="45226"/>
    <cellStyle name="Comma 2 5 4 3 2 3" xfId="14614"/>
    <cellStyle name="Comma 2 5 4 3 2 3 2" xfId="26869"/>
    <cellStyle name="Comma 2 5 4 3 2 3 3" xfId="39110"/>
    <cellStyle name="Comma 2 5 4 3 2 4" xfId="20752"/>
    <cellStyle name="Comma 2 5 4 3 2 5" xfId="32996"/>
    <cellStyle name="Comma 2 5 4 3 2 6" xfId="45225"/>
    <cellStyle name="Comma 2 5 4 3 3" xfId="2095"/>
    <cellStyle name="Comma 2 5 4 3 3 2" xfId="14616"/>
    <cellStyle name="Comma 2 5 4 3 3 2 2" xfId="26871"/>
    <cellStyle name="Comma 2 5 4 3 3 2 3" xfId="39112"/>
    <cellStyle name="Comma 2 5 4 3 3 3" xfId="20754"/>
    <cellStyle name="Comma 2 5 4 3 3 4" xfId="32998"/>
    <cellStyle name="Comma 2 5 4 3 3 5" xfId="45227"/>
    <cellStyle name="Comma 2 5 4 3 4" xfId="14613"/>
    <cellStyle name="Comma 2 5 4 3 4 2" xfId="26868"/>
    <cellStyle name="Comma 2 5 4 3 4 3" xfId="39109"/>
    <cellStyle name="Comma 2 5 4 3 5" xfId="20751"/>
    <cellStyle name="Comma 2 5 4 3 6" xfId="32995"/>
    <cellStyle name="Comma 2 5 4 3 7" xfId="45224"/>
    <cellStyle name="Comma 2 5 4 4" xfId="2096"/>
    <cellStyle name="Comma 2 5 4 4 2" xfId="2097"/>
    <cellStyle name="Comma 2 5 4 4 2 2" xfId="14618"/>
    <cellStyle name="Comma 2 5 4 4 2 2 2" xfId="26873"/>
    <cellStyle name="Comma 2 5 4 4 2 2 3" xfId="39114"/>
    <cellStyle name="Comma 2 5 4 4 2 3" xfId="20756"/>
    <cellStyle name="Comma 2 5 4 4 2 4" xfId="33000"/>
    <cellStyle name="Comma 2 5 4 4 2 5" xfId="45229"/>
    <cellStyle name="Comma 2 5 4 4 3" xfId="14617"/>
    <cellStyle name="Comma 2 5 4 4 3 2" xfId="26872"/>
    <cellStyle name="Comma 2 5 4 4 3 3" xfId="39113"/>
    <cellStyle name="Comma 2 5 4 4 4" xfId="20755"/>
    <cellStyle name="Comma 2 5 4 4 5" xfId="32999"/>
    <cellStyle name="Comma 2 5 4 4 6" xfId="45228"/>
    <cellStyle name="Comma 2 5 4 5" xfId="2098"/>
    <cellStyle name="Comma 2 5 4 5 2" xfId="14619"/>
    <cellStyle name="Comma 2 5 4 5 2 2" xfId="26874"/>
    <cellStyle name="Comma 2 5 4 5 2 3" xfId="39115"/>
    <cellStyle name="Comma 2 5 4 5 3" xfId="20757"/>
    <cellStyle name="Comma 2 5 4 5 4" xfId="33001"/>
    <cellStyle name="Comma 2 5 4 5 5" xfId="45230"/>
    <cellStyle name="Comma 2 5 4 6" xfId="14604"/>
    <cellStyle name="Comma 2 5 4 6 2" xfId="26859"/>
    <cellStyle name="Comma 2 5 4 6 3" xfId="39100"/>
    <cellStyle name="Comma 2 5 4 7" xfId="20742"/>
    <cellStyle name="Comma 2 5 4 8" xfId="32986"/>
    <cellStyle name="Comma 2 5 4 9" xfId="45215"/>
    <cellStyle name="Comma 2 5 5" xfId="2099"/>
    <cellStyle name="Comma 2 5 5 2" xfId="2100"/>
    <cellStyle name="Comma 2 5 5 2 2" xfId="2101"/>
    <cellStyle name="Comma 2 5 5 2 2 2" xfId="2102"/>
    <cellStyle name="Comma 2 5 5 2 2 2 2" xfId="14623"/>
    <cellStyle name="Comma 2 5 5 2 2 2 2 2" xfId="26878"/>
    <cellStyle name="Comma 2 5 5 2 2 2 2 3" xfId="39119"/>
    <cellStyle name="Comma 2 5 5 2 2 2 3" xfId="20761"/>
    <cellStyle name="Comma 2 5 5 2 2 2 4" xfId="33005"/>
    <cellStyle name="Comma 2 5 5 2 2 2 5" xfId="45234"/>
    <cellStyle name="Comma 2 5 5 2 2 3" xfId="14622"/>
    <cellStyle name="Comma 2 5 5 2 2 3 2" xfId="26877"/>
    <cellStyle name="Comma 2 5 5 2 2 3 3" xfId="39118"/>
    <cellStyle name="Comma 2 5 5 2 2 4" xfId="20760"/>
    <cellStyle name="Comma 2 5 5 2 2 5" xfId="33004"/>
    <cellStyle name="Comma 2 5 5 2 2 6" xfId="45233"/>
    <cellStyle name="Comma 2 5 5 2 3" xfId="2103"/>
    <cellStyle name="Comma 2 5 5 2 3 2" xfId="14624"/>
    <cellStyle name="Comma 2 5 5 2 3 2 2" xfId="26879"/>
    <cellStyle name="Comma 2 5 5 2 3 2 3" xfId="39120"/>
    <cellStyle name="Comma 2 5 5 2 3 3" xfId="20762"/>
    <cellStyle name="Comma 2 5 5 2 3 4" xfId="33006"/>
    <cellStyle name="Comma 2 5 5 2 3 5" xfId="45235"/>
    <cellStyle name="Comma 2 5 5 2 4" xfId="14621"/>
    <cellStyle name="Comma 2 5 5 2 4 2" xfId="26876"/>
    <cellStyle name="Comma 2 5 5 2 4 3" xfId="39117"/>
    <cellStyle name="Comma 2 5 5 2 5" xfId="20759"/>
    <cellStyle name="Comma 2 5 5 2 6" xfId="33003"/>
    <cellStyle name="Comma 2 5 5 2 7" xfId="45232"/>
    <cellStyle name="Comma 2 5 5 3" xfId="2104"/>
    <cellStyle name="Comma 2 5 5 3 2" xfId="2105"/>
    <cellStyle name="Comma 2 5 5 3 2 2" xfId="14626"/>
    <cellStyle name="Comma 2 5 5 3 2 2 2" xfId="26881"/>
    <cellStyle name="Comma 2 5 5 3 2 2 3" xfId="39122"/>
    <cellStyle name="Comma 2 5 5 3 2 3" xfId="20764"/>
    <cellStyle name="Comma 2 5 5 3 2 4" xfId="33008"/>
    <cellStyle name="Comma 2 5 5 3 2 5" xfId="45237"/>
    <cellStyle name="Comma 2 5 5 3 3" xfId="14625"/>
    <cellStyle name="Comma 2 5 5 3 3 2" xfId="26880"/>
    <cellStyle name="Comma 2 5 5 3 3 3" xfId="39121"/>
    <cellStyle name="Comma 2 5 5 3 4" xfId="20763"/>
    <cellStyle name="Comma 2 5 5 3 5" xfId="33007"/>
    <cellStyle name="Comma 2 5 5 3 6" xfId="45236"/>
    <cellStyle name="Comma 2 5 5 4" xfId="2106"/>
    <cellStyle name="Comma 2 5 5 4 2" xfId="14627"/>
    <cellStyle name="Comma 2 5 5 4 2 2" xfId="26882"/>
    <cellStyle name="Comma 2 5 5 4 2 3" xfId="39123"/>
    <cellStyle name="Comma 2 5 5 4 3" xfId="20765"/>
    <cellStyle name="Comma 2 5 5 4 4" xfId="33009"/>
    <cellStyle name="Comma 2 5 5 4 5" xfId="45238"/>
    <cellStyle name="Comma 2 5 5 5" xfId="14620"/>
    <cellStyle name="Comma 2 5 5 5 2" xfId="26875"/>
    <cellStyle name="Comma 2 5 5 5 3" xfId="39116"/>
    <cellStyle name="Comma 2 5 5 6" xfId="20758"/>
    <cellStyle name="Comma 2 5 5 7" xfId="33002"/>
    <cellStyle name="Comma 2 5 5 8" xfId="45231"/>
    <cellStyle name="Comma 2 5 6" xfId="2107"/>
    <cellStyle name="Comma 2 5 6 2" xfId="2108"/>
    <cellStyle name="Comma 2 5 6 2 2" xfId="2109"/>
    <cellStyle name="Comma 2 5 6 2 2 2" xfId="14630"/>
    <cellStyle name="Comma 2 5 6 2 2 2 2" xfId="26885"/>
    <cellStyle name="Comma 2 5 6 2 2 2 3" xfId="39126"/>
    <cellStyle name="Comma 2 5 6 2 2 3" xfId="20768"/>
    <cellStyle name="Comma 2 5 6 2 2 4" xfId="33012"/>
    <cellStyle name="Comma 2 5 6 2 2 5" xfId="45241"/>
    <cellStyle name="Comma 2 5 6 2 3" xfId="14629"/>
    <cellStyle name="Comma 2 5 6 2 3 2" xfId="26884"/>
    <cellStyle name="Comma 2 5 6 2 3 3" xfId="39125"/>
    <cellStyle name="Comma 2 5 6 2 4" xfId="20767"/>
    <cellStyle name="Comma 2 5 6 2 5" xfId="33011"/>
    <cellStyle name="Comma 2 5 6 2 6" xfId="45240"/>
    <cellStyle name="Comma 2 5 6 3" xfId="2110"/>
    <cellStyle name="Comma 2 5 6 3 2" xfId="14631"/>
    <cellStyle name="Comma 2 5 6 3 2 2" xfId="26886"/>
    <cellStyle name="Comma 2 5 6 3 2 3" xfId="39127"/>
    <cellStyle name="Comma 2 5 6 3 3" xfId="20769"/>
    <cellStyle name="Comma 2 5 6 3 4" xfId="33013"/>
    <cellStyle name="Comma 2 5 6 3 5" xfId="45242"/>
    <cellStyle name="Comma 2 5 6 4" xfId="14628"/>
    <cellStyle name="Comma 2 5 6 4 2" xfId="26883"/>
    <cellStyle name="Comma 2 5 6 4 3" xfId="39124"/>
    <cellStyle name="Comma 2 5 6 5" xfId="20766"/>
    <cellStyle name="Comma 2 5 6 6" xfId="33010"/>
    <cellStyle name="Comma 2 5 6 7" xfId="45239"/>
    <cellStyle name="Comma 2 5 7" xfId="2111"/>
    <cellStyle name="Comma 2 5 7 2" xfId="2112"/>
    <cellStyle name="Comma 2 5 7 2 2" xfId="14633"/>
    <cellStyle name="Comma 2 5 7 2 2 2" xfId="26888"/>
    <cellStyle name="Comma 2 5 7 2 2 3" xfId="39129"/>
    <cellStyle name="Comma 2 5 7 2 3" xfId="20771"/>
    <cellStyle name="Comma 2 5 7 2 4" xfId="33015"/>
    <cellStyle name="Comma 2 5 7 2 5" xfId="45244"/>
    <cellStyle name="Comma 2 5 7 3" xfId="14632"/>
    <cellStyle name="Comma 2 5 7 3 2" xfId="26887"/>
    <cellStyle name="Comma 2 5 7 3 3" xfId="39128"/>
    <cellStyle name="Comma 2 5 7 4" xfId="20770"/>
    <cellStyle name="Comma 2 5 7 5" xfId="33014"/>
    <cellStyle name="Comma 2 5 7 6" xfId="45243"/>
    <cellStyle name="Comma 2 5 8" xfId="2113"/>
    <cellStyle name="Comma 2 5 8 2" xfId="14634"/>
    <cellStyle name="Comma 2 5 8 2 2" xfId="26889"/>
    <cellStyle name="Comma 2 5 8 2 3" xfId="39130"/>
    <cellStyle name="Comma 2 5 8 3" xfId="20772"/>
    <cellStyle name="Comma 2 5 8 4" xfId="33016"/>
    <cellStyle name="Comma 2 5 8 5" xfId="45245"/>
    <cellStyle name="Comma 2 5 9" xfId="14507"/>
    <cellStyle name="Comma 2 5 9 2" xfId="26762"/>
    <cellStyle name="Comma 2 5 9 3" xfId="39003"/>
    <cellStyle name="Comma 2 6" xfId="2114"/>
    <cellStyle name="Comma 2 6 10" xfId="33017"/>
    <cellStyle name="Comma 2 6 11" xfId="45246"/>
    <cellStyle name="Comma 2 6 2" xfId="2115"/>
    <cellStyle name="Comma 2 6 2 10" xfId="45247"/>
    <cellStyle name="Comma 2 6 2 2" xfId="2116"/>
    <cellStyle name="Comma 2 6 2 2 2" xfId="2117"/>
    <cellStyle name="Comma 2 6 2 2 2 2" xfId="2118"/>
    <cellStyle name="Comma 2 6 2 2 2 2 2" xfId="2119"/>
    <cellStyle name="Comma 2 6 2 2 2 2 2 2" xfId="2120"/>
    <cellStyle name="Comma 2 6 2 2 2 2 2 2 2" xfId="14641"/>
    <cellStyle name="Comma 2 6 2 2 2 2 2 2 2 2" xfId="26896"/>
    <cellStyle name="Comma 2 6 2 2 2 2 2 2 2 3" xfId="39137"/>
    <cellStyle name="Comma 2 6 2 2 2 2 2 2 3" xfId="20779"/>
    <cellStyle name="Comma 2 6 2 2 2 2 2 2 4" xfId="33023"/>
    <cellStyle name="Comma 2 6 2 2 2 2 2 2 5" xfId="45252"/>
    <cellStyle name="Comma 2 6 2 2 2 2 2 3" xfId="14640"/>
    <cellStyle name="Comma 2 6 2 2 2 2 2 3 2" xfId="26895"/>
    <cellStyle name="Comma 2 6 2 2 2 2 2 3 3" xfId="39136"/>
    <cellStyle name="Comma 2 6 2 2 2 2 2 4" xfId="20778"/>
    <cellStyle name="Comma 2 6 2 2 2 2 2 5" xfId="33022"/>
    <cellStyle name="Comma 2 6 2 2 2 2 2 6" xfId="45251"/>
    <cellStyle name="Comma 2 6 2 2 2 2 3" xfId="2121"/>
    <cellStyle name="Comma 2 6 2 2 2 2 3 2" xfId="14642"/>
    <cellStyle name="Comma 2 6 2 2 2 2 3 2 2" xfId="26897"/>
    <cellStyle name="Comma 2 6 2 2 2 2 3 2 3" xfId="39138"/>
    <cellStyle name="Comma 2 6 2 2 2 2 3 3" xfId="20780"/>
    <cellStyle name="Comma 2 6 2 2 2 2 3 4" xfId="33024"/>
    <cellStyle name="Comma 2 6 2 2 2 2 3 5" xfId="45253"/>
    <cellStyle name="Comma 2 6 2 2 2 2 4" xfId="14639"/>
    <cellStyle name="Comma 2 6 2 2 2 2 4 2" xfId="26894"/>
    <cellStyle name="Comma 2 6 2 2 2 2 4 3" xfId="39135"/>
    <cellStyle name="Comma 2 6 2 2 2 2 5" xfId="20777"/>
    <cellStyle name="Comma 2 6 2 2 2 2 6" xfId="33021"/>
    <cellStyle name="Comma 2 6 2 2 2 2 7" xfId="45250"/>
    <cellStyle name="Comma 2 6 2 2 2 3" xfId="2122"/>
    <cellStyle name="Comma 2 6 2 2 2 3 2" xfId="2123"/>
    <cellStyle name="Comma 2 6 2 2 2 3 2 2" xfId="14644"/>
    <cellStyle name="Comma 2 6 2 2 2 3 2 2 2" xfId="26899"/>
    <cellStyle name="Comma 2 6 2 2 2 3 2 2 3" xfId="39140"/>
    <cellStyle name="Comma 2 6 2 2 2 3 2 3" xfId="20782"/>
    <cellStyle name="Comma 2 6 2 2 2 3 2 4" xfId="33026"/>
    <cellStyle name="Comma 2 6 2 2 2 3 2 5" xfId="45255"/>
    <cellStyle name="Comma 2 6 2 2 2 3 3" xfId="14643"/>
    <cellStyle name="Comma 2 6 2 2 2 3 3 2" xfId="26898"/>
    <cellStyle name="Comma 2 6 2 2 2 3 3 3" xfId="39139"/>
    <cellStyle name="Comma 2 6 2 2 2 3 4" xfId="20781"/>
    <cellStyle name="Comma 2 6 2 2 2 3 5" xfId="33025"/>
    <cellStyle name="Comma 2 6 2 2 2 3 6" xfId="45254"/>
    <cellStyle name="Comma 2 6 2 2 2 4" xfId="2124"/>
    <cellStyle name="Comma 2 6 2 2 2 4 2" xfId="14645"/>
    <cellStyle name="Comma 2 6 2 2 2 4 2 2" xfId="26900"/>
    <cellStyle name="Comma 2 6 2 2 2 4 2 3" xfId="39141"/>
    <cellStyle name="Comma 2 6 2 2 2 4 3" xfId="20783"/>
    <cellStyle name="Comma 2 6 2 2 2 4 4" xfId="33027"/>
    <cellStyle name="Comma 2 6 2 2 2 4 5" xfId="45256"/>
    <cellStyle name="Comma 2 6 2 2 2 5" xfId="14638"/>
    <cellStyle name="Comma 2 6 2 2 2 5 2" xfId="26893"/>
    <cellStyle name="Comma 2 6 2 2 2 5 3" xfId="39134"/>
    <cellStyle name="Comma 2 6 2 2 2 6" xfId="20776"/>
    <cellStyle name="Comma 2 6 2 2 2 7" xfId="33020"/>
    <cellStyle name="Comma 2 6 2 2 2 8" xfId="45249"/>
    <cellStyle name="Comma 2 6 2 2 3" xfId="2125"/>
    <cellStyle name="Comma 2 6 2 2 3 2" xfId="2126"/>
    <cellStyle name="Comma 2 6 2 2 3 2 2" xfId="2127"/>
    <cellStyle name="Comma 2 6 2 2 3 2 2 2" xfId="14648"/>
    <cellStyle name="Comma 2 6 2 2 3 2 2 2 2" xfId="26903"/>
    <cellStyle name="Comma 2 6 2 2 3 2 2 2 3" xfId="39144"/>
    <cellStyle name="Comma 2 6 2 2 3 2 2 3" xfId="20786"/>
    <cellStyle name="Comma 2 6 2 2 3 2 2 4" xfId="33030"/>
    <cellStyle name="Comma 2 6 2 2 3 2 2 5" xfId="45259"/>
    <cellStyle name="Comma 2 6 2 2 3 2 3" xfId="14647"/>
    <cellStyle name="Comma 2 6 2 2 3 2 3 2" xfId="26902"/>
    <cellStyle name="Comma 2 6 2 2 3 2 3 3" xfId="39143"/>
    <cellStyle name="Comma 2 6 2 2 3 2 4" xfId="20785"/>
    <cellStyle name="Comma 2 6 2 2 3 2 5" xfId="33029"/>
    <cellStyle name="Comma 2 6 2 2 3 2 6" xfId="45258"/>
    <cellStyle name="Comma 2 6 2 2 3 3" xfId="2128"/>
    <cellStyle name="Comma 2 6 2 2 3 3 2" xfId="14649"/>
    <cellStyle name="Comma 2 6 2 2 3 3 2 2" xfId="26904"/>
    <cellStyle name="Comma 2 6 2 2 3 3 2 3" xfId="39145"/>
    <cellStyle name="Comma 2 6 2 2 3 3 3" xfId="20787"/>
    <cellStyle name="Comma 2 6 2 2 3 3 4" xfId="33031"/>
    <cellStyle name="Comma 2 6 2 2 3 3 5" xfId="45260"/>
    <cellStyle name="Comma 2 6 2 2 3 4" xfId="14646"/>
    <cellStyle name="Comma 2 6 2 2 3 4 2" xfId="26901"/>
    <cellStyle name="Comma 2 6 2 2 3 4 3" xfId="39142"/>
    <cellStyle name="Comma 2 6 2 2 3 5" xfId="20784"/>
    <cellStyle name="Comma 2 6 2 2 3 6" xfId="33028"/>
    <cellStyle name="Comma 2 6 2 2 3 7" xfId="45257"/>
    <cellStyle name="Comma 2 6 2 2 4" xfId="2129"/>
    <cellStyle name="Comma 2 6 2 2 4 2" xfId="2130"/>
    <cellStyle name="Comma 2 6 2 2 4 2 2" xfId="14651"/>
    <cellStyle name="Comma 2 6 2 2 4 2 2 2" xfId="26906"/>
    <cellStyle name="Comma 2 6 2 2 4 2 2 3" xfId="39147"/>
    <cellStyle name="Comma 2 6 2 2 4 2 3" xfId="20789"/>
    <cellStyle name="Comma 2 6 2 2 4 2 4" xfId="33033"/>
    <cellStyle name="Comma 2 6 2 2 4 2 5" xfId="45262"/>
    <cellStyle name="Comma 2 6 2 2 4 3" xfId="14650"/>
    <cellStyle name="Comma 2 6 2 2 4 3 2" xfId="26905"/>
    <cellStyle name="Comma 2 6 2 2 4 3 3" xfId="39146"/>
    <cellStyle name="Comma 2 6 2 2 4 4" xfId="20788"/>
    <cellStyle name="Comma 2 6 2 2 4 5" xfId="33032"/>
    <cellStyle name="Comma 2 6 2 2 4 6" xfId="45261"/>
    <cellStyle name="Comma 2 6 2 2 5" xfId="2131"/>
    <cellStyle name="Comma 2 6 2 2 5 2" xfId="14652"/>
    <cellStyle name="Comma 2 6 2 2 5 2 2" xfId="26907"/>
    <cellStyle name="Comma 2 6 2 2 5 2 3" xfId="39148"/>
    <cellStyle name="Comma 2 6 2 2 5 3" xfId="20790"/>
    <cellStyle name="Comma 2 6 2 2 5 4" xfId="33034"/>
    <cellStyle name="Comma 2 6 2 2 5 5" xfId="45263"/>
    <cellStyle name="Comma 2 6 2 2 6" xfId="14637"/>
    <cellStyle name="Comma 2 6 2 2 6 2" xfId="26892"/>
    <cellStyle name="Comma 2 6 2 2 6 3" xfId="39133"/>
    <cellStyle name="Comma 2 6 2 2 7" xfId="20775"/>
    <cellStyle name="Comma 2 6 2 2 8" xfId="33019"/>
    <cellStyle name="Comma 2 6 2 2 9" xfId="45248"/>
    <cellStyle name="Comma 2 6 2 3" xfId="2132"/>
    <cellStyle name="Comma 2 6 2 3 2" xfId="2133"/>
    <cellStyle name="Comma 2 6 2 3 2 2" xfId="2134"/>
    <cellStyle name="Comma 2 6 2 3 2 2 2" xfId="2135"/>
    <cellStyle name="Comma 2 6 2 3 2 2 2 2" xfId="14656"/>
    <cellStyle name="Comma 2 6 2 3 2 2 2 2 2" xfId="26911"/>
    <cellStyle name="Comma 2 6 2 3 2 2 2 2 3" xfId="39152"/>
    <cellStyle name="Comma 2 6 2 3 2 2 2 3" xfId="20794"/>
    <cellStyle name="Comma 2 6 2 3 2 2 2 4" xfId="33038"/>
    <cellStyle name="Comma 2 6 2 3 2 2 2 5" xfId="45267"/>
    <cellStyle name="Comma 2 6 2 3 2 2 3" xfId="14655"/>
    <cellStyle name="Comma 2 6 2 3 2 2 3 2" xfId="26910"/>
    <cellStyle name="Comma 2 6 2 3 2 2 3 3" xfId="39151"/>
    <cellStyle name="Comma 2 6 2 3 2 2 4" xfId="20793"/>
    <cellStyle name="Comma 2 6 2 3 2 2 5" xfId="33037"/>
    <cellStyle name="Comma 2 6 2 3 2 2 6" xfId="45266"/>
    <cellStyle name="Comma 2 6 2 3 2 3" xfId="2136"/>
    <cellStyle name="Comma 2 6 2 3 2 3 2" xfId="14657"/>
    <cellStyle name="Comma 2 6 2 3 2 3 2 2" xfId="26912"/>
    <cellStyle name="Comma 2 6 2 3 2 3 2 3" xfId="39153"/>
    <cellStyle name="Comma 2 6 2 3 2 3 3" xfId="20795"/>
    <cellStyle name="Comma 2 6 2 3 2 3 4" xfId="33039"/>
    <cellStyle name="Comma 2 6 2 3 2 3 5" xfId="45268"/>
    <cellStyle name="Comma 2 6 2 3 2 4" xfId="14654"/>
    <cellStyle name="Comma 2 6 2 3 2 4 2" xfId="26909"/>
    <cellStyle name="Comma 2 6 2 3 2 4 3" xfId="39150"/>
    <cellStyle name="Comma 2 6 2 3 2 5" xfId="20792"/>
    <cellStyle name="Comma 2 6 2 3 2 6" xfId="33036"/>
    <cellStyle name="Comma 2 6 2 3 2 7" xfId="45265"/>
    <cellStyle name="Comma 2 6 2 3 3" xfId="2137"/>
    <cellStyle name="Comma 2 6 2 3 3 2" xfId="2138"/>
    <cellStyle name="Comma 2 6 2 3 3 2 2" xfId="14659"/>
    <cellStyle name="Comma 2 6 2 3 3 2 2 2" xfId="26914"/>
    <cellStyle name="Comma 2 6 2 3 3 2 2 3" xfId="39155"/>
    <cellStyle name="Comma 2 6 2 3 3 2 3" xfId="20797"/>
    <cellStyle name="Comma 2 6 2 3 3 2 4" xfId="33041"/>
    <cellStyle name="Comma 2 6 2 3 3 2 5" xfId="45270"/>
    <cellStyle name="Comma 2 6 2 3 3 3" xfId="14658"/>
    <cellStyle name="Comma 2 6 2 3 3 3 2" xfId="26913"/>
    <cellStyle name="Comma 2 6 2 3 3 3 3" xfId="39154"/>
    <cellStyle name="Comma 2 6 2 3 3 4" xfId="20796"/>
    <cellStyle name="Comma 2 6 2 3 3 5" xfId="33040"/>
    <cellStyle name="Comma 2 6 2 3 3 6" xfId="45269"/>
    <cellStyle name="Comma 2 6 2 3 4" xfId="2139"/>
    <cellStyle name="Comma 2 6 2 3 4 2" xfId="14660"/>
    <cellStyle name="Comma 2 6 2 3 4 2 2" xfId="26915"/>
    <cellStyle name="Comma 2 6 2 3 4 2 3" xfId="39156"/>
    <cellStyle name="Comma 2 6 2 3 4 3" xfId="20798"/>
    <cellStyle name="Comma 2 6 2 3 4 4" xfId="33042"/>
    <cellStyle name="Comma 2 6 2 3 4 5" xfId="45271"/>
    <cellStyle name="Comma 2 6 2 3 5" xfId="14653"/>
    <cellStyle name="Comma 2 6 2 3 5 2" xfId="26908"/>
    <cellStyle name="Comma 2 6 2 3 5 3" xfId="39149"/>
    <cellStyle name="Comma 2 6 2 3 6" xfId="20791"/>
    <cellStyle name="Comma 2 6 2 3 7" xfId="33035"/>
    <cellStyle name="Comma 2 6 2 3 8" xfId="45264"/>
    <cellStyle name="Comma 2 6 2 4" xfId="2140"/>
    <cellStyle name="Comma 2 6 2 4 2" xfId="2141"/>
    <cellStyle name="Comma 2 6 2 4 2 2" xfId="2142"/>
    <cellStyle name="Comma 2 6 2 4 2 2 2" xfId="14663"/>
    <cellStyle name="Comma 2 6 2 4 2 2 2 2" xfId="26918"/>
    <cellStyle name="Comma 2 6 2 4 2 2 2 3" xfId="39159"/>
    <cellStyle name="Comma 2 6 2 4 2 2 3" xfId="20801"/>
    <cellStyle name="Comma 2 6 2 4 2 2 4" xfId="33045"/>
    <cellStyle name="Comma 2 6 2 4 2 2 5" xfId="45274"/>
    <cellStyle name="Comma 2 6 2 4 2 3" xfId="14662"/>
    <cellStyle name="Comma 2 6 2 4 2 3 2" xfId="26917"/>
    <cellStyle name="Comma 2 6 2 4 2 3 3" xfId="39158"/>
    <cellStyle name="Comma 2 6 2 4 2 4" xfId="20800"/>
    <cellStyle name="Comma 2 6 2 4 2 5" xfId="33044"/>
    <cellStyle name="Comma 2 6 2 4 2 6" xfId="45273"/>
    <cellStyle name="Comma 2 6 2 4 3" xfId="2143"/>
    <cellStyle name="Comma 2 6 2 4 3 2" xfId="14664"/>
    <cellStyle name="Comma 2 6 2 4 3 2 2" xfId="26919"/>
    <cellStyle name="Comma 2 6 2 4 3 2 3" xfId="39160"/>
    <cellStyle name="Comma 2 6 2 4 3 3" xfId="20802"/>
    <cellStyle name="Comma 2 6 2 4 3 4" xfId="33046"/>
    <cellStyle name="Comma 2 6 2 4 3 5" xfId="45275"/>
    <cellStyle name="Comma 2 6 2 4 4" xfId="14661"/>
    <cellStyle name="Comma 2 6 2 4 4 2" xfId="26916"/>
    <cellStyle name="Comma 2 6 2 4 4 3" xfId="39157"/>
    <cellStyle name="Comma 2 6 2 4 5" xfId="20799"/>
    <cellStyle name="Comma 2 6 2 4 6" xfId="33043"/>
    <cellStyle name="Comma 2 6 2 4 7" xfId="45272"/>
    <cellStyle name="Comma 2 6 2 5" xfId="2144"/>
    <cellStyle name="Comma 2 6 2 5 2" xfId="2145"/>
    <cellStyle name="Comma 2 6 2 5 2 2" xfId="14666"/>
    <cellStyle name="Comma 2 6 2 5 2 2 2" xfId="26921"/>
    <cellStyle name="Comma 2 6 2 5 2 2 3" xfId="39162"/>
    <cellStyle name="Comma 2 6 2 5 2 3" xfId="20804"/>
    <cellStyle name="Comma 2 6 2 5 2 4" xfId="33048"/>
    <cellStyle name="Comma 2 6 2 5 2 5" xfId="45277"/>
    <cellStyle name="Comma 2 6 2 5 3" xfId="14665"/>
    <cellStyle name="Comma 2 6 2 5 3 2" xfId="26920"/>
    <cellStyle name="Comma 2 6 2 5 3 3" xfId="39161"/>
    <cellStyle name="Comma 2 6 2 5 4" xfId="20803"/>
    <cellStyle name="Comma 2 6 2 5 5" xfId="33047"/>
    <cellStyle name="Comma 2 6 2 5 6" xfId="45276"/>
    <cellStyle name="Comma 2 6 2 6" xfId="2146"/>
    <cellStyle name="Comma 2 6 2 6 2" xfId="14667"/>
    <cellStyle name="Comma 2 6 2 6 2 2" xfId="26922"/>
    <cellStyle name="Comma 2 6 2 6 2 3" xfId="39163"/>
    <cellStyle name="Comma 2 6 2 6 3" xfId="20805"/>
    <cellStyle name="Comma 2 6 2 6 4" xfId="33049"/>
    <cellStyle name="Comma 2 6 2 6 5" xfId="45278"/>
    <cellStyle name="Comma 2 6 2 7" xfId="14636"/>
    <cellStyle name="Comma 2 6 2 7 2" xfId="26891"/>
    <cellStyle name="Comma 2 6 2 7 3" xfId="39132"/>
    <cellStyle name="Comma 2 6 2 8" xfId="20774"/>
    <cellStyle name="Comma 2 6 2 9" xfId="33018"/>
    <cellStyle name="Comma 2 6 3" xfId="2147"/>
    <cellStyle name="Comma 2 6 3 2" xfId="2148"/>
    <cellStyle name="Comma 2 6 3 2 2" xfId="2149"/>
    <cellStyle name="Comma 2 6 3 2 2 2" xfId="2150"/>
    <cellStyle name="Comma 2 6 3 2 2 2 2" xfId="2151"/>
    <cellStyle name="Comma 2 6 3 2 2 2 2 2" xfId="14672"/>
    <cellStyle name="Comma 2 6 3 2 2 2 2 2 2" xfId="26927"/>
    <cellStyle name="Comma 2 6 3 2 2 2 2 2 3" xfId="39168"/>
    <cellStyle name="Comma 2 6 3 2 2 2 2 3" xfId="20810"/>
    <cellStyle name="Comma 2 6 3 2 2 2 2 4" xfId="33054"/>
    <cellStyle name="Comma 2 6 3 2 2 2 2 5" xfId="45283"/>
    <cellStyle name="Comma 2 6 3 2 2 2 3" xfId="14671"/>
    <cellStyle name="Comma 2 6 3 2 2 2 3 2" xfId="26926"/>
    <cellStyle name="Comma 2 6 3 2 2 2 3 3" xfId="39167"/>
    <cellStyle name="Comma 2 6 3 2 2 2 4" xfId="20809"/>
    <cellStyle name="Comma 2 6 3 2 2 2 5" xfId="33053"/>
    <cellStyle name="Comma 2 6 3 2 2 2 6" xfId="45282"/>
    <cellStyle name="Comma 2 6 3 2 2 3" xfId="2152"/>
    <cellStyle name="Comma 2 6 3 2 2 3 2" xfId="14673"/>
    <cellStyle name="Comma 2 6 3 2 2 3 2 2" xfId="26928"/>
    <cellStyle name="Comma 2 6 3 2 2 3 2 3" xfId="39169"/>
    <cellStyle name="Comma 2 6 3 2 2 3 3" xfId="20811"/>
    <cellStyle name="Comma 2 6 3 2 2 3 4" xfId="33055"/>
    <cellStyle name="Comma 2 6 3 2 2 3 5" xfId="45284"/>
    <cellStyle name="Comma 2 6 3 2 2 4" xfId="14670"/>
    <cellStyle name="Comma 2 6 3 2 2 4 2" xfId="26925"/>
    <cellStyle name="Comma 2 6 3 2 2 4 3" xfId="39166"/>
    <cellStyle name="Comma 2 6 3 2 2 5" xfId="20808"/>
    <cellStyle name="Comma 2 6 3 2 2 6" xfId="33052"/>
    <cellStyle name="Comma 2 6 3 2 2 7" xfId="45281"/>
    <cellStyle name="Comma 2 6 3 2 3" xfId="2153"/>
    <cellStyle name="Comma 2 6 3 2 3 2" xfId="2154"/>
    <cellStyle name="Comma 2 6 3 2 3 2 2" xfId="14675"/>
    <cellStyle name="Comma 2 6 3 2 3 2 2 2" xfId="26930"/>
    <cellStyle name="Comma 2 6 3 2 3 2 2 3" xfId="39171"/>
    <cellStyle name="Comma 2 6 3 2 3 2 3" xfId="20813"/>
    <cellStyle name="Comma 2 6 3 2 3 2 4" xfId="33057"/>
    <cellStyle name="Comma 2 6 3 2 3 2 5" xfId="45286"/>
    <cellStyle name="Comma 2 6 3 2 3 3" xfId="14674"/>
    <cellStyle name="Comma 2 6 3 2 3 3 2" xfId="26929"/>
    <cellStyle name="Comma 2 6 3 2 3 3 3" xfId="39170"/>
    <cellStyle name="Comma 2 6 3 2 3 4" xfId="20812"/>
    <cellStyle name="Comma 2 6 3 2 3 5" xfId="33056"/>
    <cellStyle name="Comma 2 6 3 2 3 6" xfId="45285"/>
    <cellStyle name="Comma 2 6 3 2 4" xfId="2155"/>
    <cellStyle name="Comma 2 6 3 2 4 2" xfId="14676"/>
    <cellStyle name="Comma 2 6 3 2 4 2 2" xfId="26931"/>
    <cellStyle name="Comma 2 6 3 2 4 2 3" xfId="39172"/>
    <cellStyle name="Comma 2 6 3 2 4 3" xfId="20814"/>
    <cellStyle name="Comma 2 6 3 2 4 4" xfId="33058"/>
    <cellStyle name="Comma 2 6 3 2 4 5" xfId="45287"/>
    <cellStyle name="Comma 2 6 3 2 5" xfId="14669"/>
    <cellStyle name="Comma 2 6 3 2 5 2" xfId="26924"/>
    <cellStyle name="Comma 2 6 3 2 5 3" xfId="39165"/>
    <cellStyle name="Comma 2 6 3 2 6" xfId="20807"/>
    <cellStyle name="Comma 2 6 3 2 7" xfId="33051"/>
    <cellStyle name="Comma 2 6 3 2 8" xfId="45280"/>
    <cellStyle name="Comma 2 6 3 3" xfId="2156"/>
    <cellStyle name="Comma 2 6 3 3 2" xfId="2157"/>
    <cellStyle name="Comma 2 6 3 3 2 2" xfId="2158"/>
    <cellStyle name="Comma 2 6 3 3 2 2 2" xfId="14679"/>
    <cellStyle name="Comma 2 6 3 3 2 2 2 2" xfId="26934"/>
    <cellStyle name="Comma 2 6 3 3 2 2 2 3" xfId="39175"/>
    <cellStyle name="Comma 2 6 3 3 2 2 3" xfId="20817"/>
    <cellStyle name="Comma 2 6 3 3 2 2 4" xfId="33061"/>
    <cellStyle name="Comma 2 6 3 3 2 2 5" xfId="45290"/>
    <cellStyle name="Comma 2 6 3 3 2 3" xfId="14678"/>
    <cellStyle name="Comma 2 6 3 3 2 3 2" xfId="26933"/>
    <cellStyle name="Comma 2 6 3 3 2 3 3" xfId="39174"/>
    <cellStyle name="Comma 2 6 3 3 2 4" xfId="20816"/>
    <cellStyle name="Comma 2 6 3 3 2 5" xfId="33060"/>
    <cellStyle name="Comma 2 6 3 3 2 6" xfId="45289"/>
    <cellStyle name="Comma 2 6 3 3 3" xfId="2159"/>
    <cellStyle name="Comma 2 6 3 3 3 2" xfId="14680"/>
    <cellStyle name="Comma 2 6 3 3 3 2 2" xfId="26935"/>
    <cellStyle name="Comma 2 6 3 3 3 2 3" xfId="39176"/>
    <cellStyle name="Comma 2 6 3 3 3 3" xfId="20818"/>
    <cellStyle name="Comma 2 6 3 3 3 4" xfId="33062"/>
    <cellStyle name="Comma 2 6 3 3 3 5" xfId="45291"/>
    <cellStyle name="Comma 2 6 3 3 4" xfId="14677"/>
    <cellStyle name="Comma 2 6 3 3 4 2" xfId="26932"/>
    <cellStyle name="Comma 2 6 3 3 4 3" xfId="39173"/>
    <cellStyle name="Comma 2 6 3 3 5" xfId="20815"/>
    <cellStyle name="Comma 2 6 3 3 6" xfId="33059"/>
    <cellStyle name="Comma 2 6 3 3 7" xfId="45288"/>
    <cellStyle name="Comma 2 6 3 4" xfId="2160"/>
    <cellStyle name="Comma 2 6 3 4 2" xfId="2161"/>
    <cellStyle name="Comma 2 6 3 4 2 2" xfId="14682"/>
    <cellStyle name="Comma 2 6 3 4 2 2 2" xfId="26937"/>
    <cellStyle name="Comma 2 6 3 4 2 2 3" xfId="39178"/>
    <cellStyle name="Comma 2 6 3 4 2 3" xfId="20820"/>
    <cellStyle name="Comma 2 6 3 4 2 4" xfId="33064"/>
    <cellStyle name="Comma 2 6 3 4 2 5" xfId="45293"/>
    <cellStyle name="Comma 2 6 3 4 3" xfId="14681"/>
    <cellStyle name="Comma 2 6 3 4 3 2" xfId="26936"/>
    <cellStyle name="Comma 2 6 3 4 3 3" xfId="39177"/>
    <cellStyle name="Comma 2 6 3 4 4" xfId="20819"/>
    <cellStyle name="Comma 2 6 3 4 5" xfId="33063"/>
    <cellStyle name="Comma 2 6 3 4 6" xfId="45292"/>
    <cellStyle name="Comma 2 6 3 5" xfId="2162"/>
    <cellStyle name="Comma 2 6 3 5 2" xfId="14683"/>
    <cellStyle name="Comma 2 6 3 5 2 2" xfId="26938"/>
    <cellStyle name="Comma 2 6 3 5 2 3" xfId="39179"/>
    <cellStyle name="Comma 2 6 3 5 3" xfId="20821"/>
    <cellStyle name="Comma 2 6 3 5 4" xfId="33065"/>
    <cellStyle name="Comma 2 6 3 5 5" xfId="45294"/>
    <cellStyle name="Comma 2 6 3 6" xfId="14668"/>
    <cellStyle name="Comma 2 6 3 6 2" xfId="26923"/>
    <cellStyle name="Comma 2 6 3 6 3" xfId="39164"/>
    <cellStyle name="Comma 2 6 3 7" xfId="20806"/>
    <cellStyle name="Comma 2 6 3 8" xfId="33050"/>
    <cellStyle name="Comma 2 6 3 9" xfId="45279"/>
    <cellStyle name="Comma 2 6 4" xfId="2163"/>
    <cellStyle name="Comma 2 6 4 2" xfId="2164"/>
    <cellStyle name="Comma 2 6 4 2 2" xfId="2165"/>
    <cellStyle name="Comma 2 6 4 2 2 2" xfId="2166"/>
    <cellStyle name="Comma 2 6 4 2 2 2 2" xfId="14687"/>
    <cellStyle name="Comma 2 6 4 2 2 2 2 2" xfId="26942"/>
    <cellStyle name="Comma 2 6 4 2 2 2 2 3" xfId="39183"/>
    <cellStyle name="Comma 2 6 4 2 2 2 3" xfId="20825"/>
    <cellStyle name="Comma 2 6 4 2 2 2 4" xfId="33069"/>
    <cellStyle name="Comma 2 6 4 2 2 2 5" xfId="45298"/>
    <cellStyle name="Comma 2 6 4 2 2 3" xfId="14686"/>
    <cellStyle name="Comma 2 6 4 2 2 3 2" xfId="26941"/>
    <cellStyle name="Comma 2 6 4 2 2 3 3" xfId="39182"/>
    <cellStyle name="Comma 2 6 4 2 2 4" xfId="20824"/>
    <cellStyle name="Comma 2 6 4 2 2 5" xfId="33068"/>
    <cellStyle name="Comma 2 6 4 2 2 6" xfId="45297"/>
    <cellStyle name="Comma 2 6 4 2 3" xfId="2167"/>
    <cellStyle name="Comma 2 6 4 2 3 2" xfId="14688"/>
    <cellStyle name="Comma 2 6 4 2 3 2 2" xfId="26943"/>
    <cellStyle name="Comma 2 6 4 2 3 2 3" xfId="39184"/>
    <cellStyle name="Comma 2 6 4 2 3 3" xfId="20826"/>
    <cellStyle name="Comma 2 6 4 2 3 4" xfId="33070"/>
    <cellStyle name="Comma 2 6 4 2 3 5" xfId="45299"/>
    <cellStyle name="Comma 2 6 4 2 4" xfId="14685"/>
    <cellStyle name="Comma 2 6 4 2 4 2" xfId="26940"/>
    <cellStyle name="Comma 2 6 4 2 4 3" xfId="39181"/>
    <cellStyle name="Comma 2 6 4 2 5" xfId="20823"/>
    <cellStyle name="Comma 2 6 4 2 6" xfId="33067"/>
    <cellStyle name="Comma 2 6 4 2 7" xfId="45296"/>
    <cellStyle name="Comma 2 6 4 3" xfId="2168"/>
    <cellStyle name="Comma 2 6 4 3 2" xfId="2169"/>
    <cellStyle name="Comma 2 6 4 3 2 2" xfId="14690"/>
    <cellStyle name="Comma 2 6 4 3 2 2 2" xfId="26945"/>
    <cellStyle name="Comma 2 6 4 3 2 2 3" xfId="39186"/>
    <cellStyle name="Comma 2 6 4 3 2 3" xfId="20828"/>
    <cellStyle name="Comma 2 6 4 3 2 4" xfId="33072"/>
    <cellStyle name="Comma 2 6 4 3 2 5" xfId="45301"/>
    <cellStyle name="Comma 2 6 4 3 3" xfId="14689"/>
    <cellStyle name="Comma 2 6 4 3 3 2" xfId="26944"/>
    <cellStyle name="Comma 2 6 4 3 3 3" xfId="39185"/>
    <cellStyle name="Comma 2 6 4 3 4" xfId="20827"/>
    <cellStyle name="Comma 2 6 4 3 5" xfId="33071"/>
    <cellStyle name="Comma 2 6 4 3 6" xfId="45300"/>
    <cellStyle name="Comma 2 6 4 4" xfId="2170"/>
    <cellStyle name="Comma 2 6 4 4 2" xfId="14691"/>
    <cellStyle name="Comma 2 6 4 4 2 2" xfId="26946"/>
    <cellStyle name="Comma 2 6 4 4 2 3" xfId="39187"/>
    <cellStyle name="Comma 2 6 4 4 3" xfId="20829"/>
    <cellStyle name="Comma 2 6 4 4 4" xfId="33073"/>
    <cellStyle name="Comma 2 6 4 4 5" xfId="45302"/>
    <cellStyle name="Comma 2 6 4 5" xfId="14684"/>
    <cellStyle name="Comma 2 6 4 5 2" xfId="26939"/>
    <cellStyle name="Comma 2 6 4 5 3" xfId="39180"/>
    <cellStyle name="Comma 2 6 4 6" xfId="20822"/>
    <cellStyle name="Comma 2 6 4 7" xfId="33066"/>
    <cellStyle name="Comma 2 6 4 8" xfId="45295"/>
    <cellStyle name="Comma 2 6 5" xfId="2171"/>
    <cellStyle name="Comma 2 6 5 2" xfId="2172"/>
    <cellStyle name="Comma 2 6 5 2 2" xfId="2173"/>
    <cellStyle name="Comma 2 6 5 2 2 2" xfId="14694"/>
    <cellStyle name="Comma 2 6 5 2 2 2 2" xfId="26949"/>
    <cellStyle name="Comma 2 6 5 2 2 2 3" xfId="39190"/>
    <cellStyle name="Comma 2 6 5 2 2 3" xfId="20832"/>
    <cellStyle name="Comma 2 6 5 2 2 4" xfId="33076"/>
    <cellStyle name="Comma 2 6 5 2 2 5" xfId="45305"/>
    <cellStyle name="Comma 2 6 5 2 3" xfId="14693"/>
    <cellStyle name="Comma 2 6 5 2 3 2" xfId="26948"/>
    <cellStyle name="Comma 2 6 5 2 3 3" xfId="39189"/>
    <cellStyle name="Comma 2 6 5 2 4" xfId="20831"/>
    <cellStyle name="Comma 2 6 5 2 5" xfId="33075"/>
    <cellStyle name="Comma 2 6 5 2 6" xfId="45304"/>
    <cellStyle name="Comma 2 6 5 3" xfId="2174"/>
    <cellStyle name="Comma 2 6 5 3 2" xfId="14695"/>
    <cellStyle name="Comma 2 6 5 3 2 2" xfId="26950"/>
    <cellStyle name="Comma 2 6 5 3 2 3" xfId="39191"/>
    <cellStyle name="Comma 2 6 5 3 3" xfId="20833"/>
    <cellStyle name="Comma 2 6 5 3 4" xfId="33077"/>
    <cellStyle name="Comma 2 6 5 3 5" xfId="45306"/>
    <cellStyle name="Comma 2 6 5 4" xfId="14692"/>
    <cellStyle name="Comma 2 6 5 4 2" xfId="26947"/>
    <cellStyle name="Comma 2 6 5 4 3" xfId="39188"/>
    <cellStyle name="Comma 2 6 5 5" xfId="20830"/>
    <cellStyle name="Comma 2 6 5 6" xfId="33074"/>
    <cellStyle name="Comma 2 6 5 7" xfId="45303"/>
    <cellStyle name="Comma 2 6 6" xfId="2175"/>
    <cellStyle name="Comma 2 6 6 2" xfId="2176"/>
    <cellStyle name="Comma 2 6 6 2 2" xfId="14697"/>
    <cellStyle name="Comma 2 6 6 2 2 2" xfId="26952"/>
    <cellStyle name="Comma 2 6 6 2 2 3" xfId="39193"/>
    <cellStyle name="Comma 2 6 6 2 3" xfId="20835"/>
    <cellStyle name="Comma 2 6 6 2 4" xfId="33079"/>
    <cellStyle name="Comma 2 6 6 2 5" xfId="45308"/>
    <cellStyle name="Comma 2 6 6 3" xfId="14696"/>
    <cellStyle name="Comma 2 6 6 3 2" xfId="26951"/>
    <cellStyle name="Comma 2 6 6 3 3" xfId="39192"/>
    <cellStyle name="Comma 2 6 6 4" xfId="20834"/>
    <cellStyle name="Comma 2 6 6 5" xfId="33078"/>
    <cellStyle name="Comma 2 6 6 6" xfId="45307"/>
    <cellStyle name="Comma 2 6 7" xfId="2177"/>
    <cellStyle name="Comma 2 6 7 2" xfId="14698"/>
    <cellStyle name="Comma 2 6 7 2 2" xfId="26953"/>
    <cellStyle name="Comma 2 6 7 2 3" xfId="39194"/>
    <cellStyle name="Comma 2 6 7 3" xfId="20836"/>
    <cellStyle name="Comma 2 6 7 4" xfId="33080"/>
    <cellStyle name="Comma 2 6 7 5" xfId="45309"/>
    <cellStyle name="Comma 2 6 8" xfId="14635"/>
    <cellStyle name="Comma 2 6 8 2" xfId="26890"/>
    <cellStyle name="Comma 2 6 8 3" xfId="39131"/>
    <cellStyle name="Comma 2 6 9" xfId="20773"/>
    <cellStyle name="Comma 2 7" xfId="2178"/>
    <cellStyle name="Comma 2 7 10" xfId="45310"/>
    <cellStyle name="Comma 2 7 2" xfId="2179"/>
    <cellStyle name="Comma 2 7 2 2" xfId="2180"/>
    <cellStyle name="Comma 2 7 2 2 2" xfId="2181"/>
    <cellStyle name="Comma 2 7 2 2 2 2" xfId="2182"/>
    <cellStyle name="Comma 2 7 2 2 2 2 2" xfId="2183"/>
    <cellStyle name="Comma 2 7 2 2 2 2 2 2" xfId="14704"/>
    <cellStyle name="Comma 2 7 2 2 2 2 2 2 2" xfId="26959"/>
    <cellStyle name="Comma 2 7 2 2 2 2 2 2 3" xfId="39200"/>
    <cellStyle name="Comma 2 7 2 2 2 2 2 3" xfId="20842"/>
    <cellStyle name="Comma 2 7 2 2 2 2 2 4" xfId="33086"/>
    <cellStyle name="Comma 2 7 2 2 2 2 2 5" xfId="45315"/>
    <cellStyle name="Comma 2 7 2 2 2 2 3" xfId="14703"/>
    <cellStyle name="Comma 2 7 2 2 2 2 3 2" xfId="26958"/>
    <cellStyle name="Comma 2 7 2 2 2 2 3 3" xfId="39199"/>
    <cellStyle name="Comma 2 7 2 2 2 2 4" xfId="20841"/>
    <cellStyle name="Comma 2 7 2 2 2 2 5" xfId="33085"/>
    <cellStyle name="Comma 2 7 2 2 2 2 6" xfId="45314"/>
    <cellStyle name="Comma 2 7 2 2 2 3" xfId="2184"/>
    <cellStyle name="Comma 2 7 2 2 2 3 2" xfId="14705"/>
    <cellStyle name="Comma 2 7 2 2 2 3 2 2" xfId="26960"/>
    <cellStyle name="Comma 2 7 2 2 2 3 2 3" xfId="39201"/>
    <cellStyle name="Comma 2 7 2 2 2 3 3" xfId="20843"/>
    <cellStyle name="Comma 2 7 2 2 2 3 4" xfId="33087"/>
    <cellStyle name="Comma 2 7 2 2 2 3 5" xfId="45316"/>
    <cellStyle name="Comma 2 7 2 2 2 4" xfId="14702"/>
    <cellStyle name="Comma 2 7 2 2 2 4 2" xfId="26957"/>
    <cellStyle name="Comma 2 7 2 2 2 4 3" xfId="39198"/>
    <cellStyle name="Comma 2 7 2 2 2 5" xfId="20840"/>
    <cellStyle name="Comma 2 7 2 2 2 6" xfId="33084"/>
    <cellStyle name="Comma 2 7 2 2 2 7" xfId="45313"/>
    <cellStyle name="Comma 2 7 2 2 3" xfId="2185"/>
    <cellStyle name="Comma 2 7 2 2 3 2" xfId="2186"/>
    <cellStyle name="Comma 2 7 2 2 3 2 2" xfId="14707"/>
    <cellStyle name="Comma 2 7 2 2 3 2 2 2" xfId="26962"/>
    <cellStyle name="Comma 2 7 2 2 3 2 2 3" xfId="39203"/>
    <cellStyle name="Comma 2 7 2 2 3 2 3" xfId="20845"/>
    <cellStyle name="Comma 2 7 2 2 3 2 4" xfId="33089"/>
    <cellStyle name="Comma 2 7 2 2 3 2 5" xfId="45318"/>
    <cellStyle name="Comma 2 7 2 2 3 3" xfId="14706"/>
    <cellStyle name="Comma 2 7 2 2 3 3 2" xfId="26961"/>
    <cellStyle name="Comma 2 7 2 2 3 3 3" xfId="39202"/>
    <cellStyle name="Comma 2 7 2 2 3 4" xfId="20844"/>
    <cellStyle name="Comma 2 7 2 2 3 5" xfId="33088"/>
    <cellStyle name="Comma 2 7 2 2 3 6" xfId="45317"/>
    <cellStyle name="Comma 2 7 2 2 4" xfId="2187"/>
    <cellStyle name="Comma 2 7 2 2 4 2" xfId="14708"/>
    <cellStyle name="Comma 2 7 2 2 4 2 2" xfId="26963"/>
    <cellStyle name="Comma 2 7 2 2 4 2 3" xfId="39204"/>
    <cellStyle name="Comma 2 7 2 2 4 3" xfId="20846"/>
    <cellStyle name="Comma 2 7 2 2 4 4" xfId="33090"/>
    <cellStyle name="Comma 2 7 2 2 4 5" xfId="45319"/>
    <cellStyle name="Comma 2 7 2 2 5" xfId="14701"/>
    <cellStyle name="Comma 2 7 2 2 5 2" xfId="26956"/>
    <cellStyle name="Comma 2 7 2 2 5 3" xfId="39197"/>
    <cellStyle name="Comma 2 7 2 2 6" xfId="20839"/>
    <cellStyle name="Comma 2 7 2 2 7" xfId="33083"/>
    <cellStyle name="Comma 2 7 2 2 8" xfId="45312"/>
    <cellStyle name="Comma 2 7 2 3" xfId="2188"/>
    <cellStyle name="Comma 2 7 2 3 2" xfId="2189"/>
    <cellStyle name="Comma 2 7 2 3 2 2" xfId="2190"/>
    <cellStyle name="Comma 2 7 2 3 2 2 2" xfId="14711"/>
    <cellStyle name="Comma 2 7 2 3 2 2 2 2" xfId="26966"/>
    <cellStyle name="Comma 2 7 2 3 2 2 2 3" xfId="39207"/>
    <cellStyle name="Comma 2 7 2 3 2 2 3" xfId="20849"/>
    <cellStyle name="Comma 2 7 2 3 2 2 4" xfId="33093"/>
    <cellStyle name="Comma 2 7 2 3 2 2 5" xfId="45322"/>
    <cellStyle name="Comma 2 7 2 3 2 3" xfId="14710"/>
    <cellStyle name="Comma 2 7 2 3 2 3 2" xfId="26965"/>
    <cellStyle name="Comma 2 7 2 3 2 3 3" xfId="39206"/>
    <cellStyle name="Comma 2 7 2 3 2 4" xfId="20848"/>
    <cellStyle name="Comma 2 7 2 3 2 5" xfId="33092"/>
    <cellStyle name="Comma 2 7 2 3 2 6" xfId="45321"/>
    <cellStyle name="Comma 2 7 2 3 3" xfId="2191"/>
    <cellStyle name="Comma 2 7 2 3 3 2" xfId="14712"/>
    <cellStyle name="Comma 2 7 2 3 3 2 2" xfId="26967"/>
    <cellStyle name="Comma 2 7 2 3 3 2 3" xfId="39208"/>
    <cellStyle name="Comma 2 7 2 3 3 3" xfId="20850"/>
    <cellStyle name="Comma 2 7 2 3 3 4" xfId="33094"/>
    <cellStyle name="Comma 2 7 2 3 3 5" xfId="45323"/>
    <cellStyle name="Comma 2 7 2 3 4" xfId="14709"/>
    <cellStyle name="Comma 2 7 2 3 4 2" xfId="26964"/>
    <cellStyle name="Comma 2 7 2 3 4 3" xfId="39205"/>
    <cellStyle name="Comma 2 7 2 3 5" xfId="20847"/>
    <cellStyle name="Comma 2 7 2 3 6" xfId="33091"/>
    <cellStyle name="Comma 2 7 2 3 7" xfId="45320"/>
    <cellStyle name="Comma 2 7 2 4" xfId="2192"/>
    <cellStyle name="Comma 2 7 2 4 2" xfId="2193"/>
    <cellStyle name="Comma 2 7 2 4 2 2" xfId="14714"/>
    <cellStyle name="Comma 2 7 2 4 2 2 2" xfId="26969"/>
    <cellStyle name="Comma 2 7 2 4 2 2 3" xfId="39210"/>
    <cellStyle name="Comma 2 7 2 4 2 3" xfId="20852"/>
    <cellStyle name="Comma 2 7 2 4 2 4" xfId="33096"/>
    <cellStyle name="Comma 2 7 2 4 2 5" xfId="45325"/>
    <cellStyle name="Comma 2 7 2 4 3" xfId="14713"/>
    <cellStyle name="Comma 2 7 2 4 3 2" xfId="26968"/>
    <cellStyle name="Comma 2 7 2 4 3 3" xfId="39209"/>
    <cellStyle name="Comma 2 7 2 4 4" xfId="20851"/>
    <cellStyle name="Comma 2 7 2 4 5" xfId="33095"/>
    <cellStyle name="Comma 2 7 2 4 6" xfId="45324"/>
    <cellStyle name="Comma 2 7 2 5" xfId="2194"/>
    <cellStyle name="Comma 2 7 2 5 2" xfId="14715"/>
    <cellStyle name="Comma 2 7 2 5 2 2" xfId="26970"/>
    <cellStyle name="Comma 2 7 2 5 2 3" xfId="39211"/>
    <cellStyle name="Comma 2 7 2 5 3" xfId="20853"/>
    <cellStyle name="Comma 2 7 2 5 4" xfId="33097"/>
    <cellStyle name="Comma 2 7 2 5 5" xfId="45326"/>
    <cellStyle name="Comma 2 7 2 6" xfId="14700"/>
    <cellStyle name="Comma 2 7 2 6 2" xfId="26955"/>
    <cellStyle name="Comma 2 7 2 6 3" xfId="39196"/>
    <cellStyle name="Comma 2 7 2 7" xfId="20838"/>
    <cellStyle name="Comma 2 7 2 8" xfId="33082"/>
    <cellStyle name="Comma 2 7 2 9" xfId="45311"/>
    <cellStyle name="Comma 2 7 3" xfId="2195"/>
    <cellStyle name="Comma 2 7 3 2" xfId="2196"/>
    <cellStyle name="Comma 2 7 3 2 2" xfId="2197"/>
    <cellStyle name="Comma 2 7 3 2 2 2" xfId="2198"/>
    <cellStyle name="Comma 2 7 3 2 2 2 2" xfId="14719"/>
    <cellStyle name="Comma 2 7 3 2 2 2 2 2" xfId="26974"/>
    <cellStyle name="Comma 2 7 3 2 2 2 2 3" xfId="39215"/>
    <cellStyle name="Comma 2 7 3 2 2 2 3" xfId="20857"/>
    <cellStyle name="Comma 2 7 3 2 2 2 4" xfId="33101"/>
    <cellStyle name="Comma 2 7 3 2 2 2 5" xfId="45330"/>
    <cellStyle name="Comma 2 7 3 2 2 3" xfId="14718"/>
    <cellStyle name="Comma 2 7 3 2 2 3 2" xfId="26973"/>
    <cellStyle name="Comma 2 7 3 2 2 3 3" xfId="39214"/>
    <cellStyle name="Comma 2 7 3 2 2 4" xfId="20856"/>
    <cellStyle name="Comma 2 7 3 2 2 5" xfId="33100"/>
    <cellStyle name="Comma 2 7 3 2 2 6" xfId="45329"/>
    <cellStyle name="Comma 2 7 3 2 3" xfId="2199"/>
    <cellStyle name="Comma 2 7 3 2 3 2" xfId="14720"/>
    <cellStyle name="Comma 2 7 3 2 3 2 2" xfId="26975"/>
    <cellStyle name="Comma 2 7 3 2 3 2 3" xfId="39216"/>
    <cellStyle name="Comma 2 7 3 2 3 3" xfId="20858"/>
    <cellStyle name="Comma 2 7 3 2 3 4" xfId="33102"/>
    <cellStyle name="Comma 2 7 3 2 3 5" xfId="45331"/>
    <cellStyle name="Comma 2 7 3 2 4" xfId="14717"/>
    <cellStyle name="Comma 2 7 3 2 4 2" xfId="26972"/>
    <cellStyle name="Comma 2 7 3 2 4 3" xfId="39213"/>
    <cellStyle name="Comma 2 7 3 2 5" xfId="20855"/>
    <cellStyle name="Comma 2 7 3 2 6" xfId="33099"/>
    <cellStyle name="Comma 2 7 3 2 7" xfId="45328"/>
    <cellStyle name="Comma 2 7 3 3" xfId="2200"/>
    <cellStyle name="Comma 2 7 3 3 2" xfId="2201"/>
    <cellStyle name="Comma 2 7 3 3 2 2" xfId="14722"/>
    <cellStyle name="Comma 2 7 3 3 2 2 2" xfId="26977"/>
    <cellStyle name="Comma 2 7 3 3 2 2 3" xfId="39218"/>
    <cellStyle name="Comma 2 7 3 3 2 3" xfId="20860"/>
    <cellStyle name="Comma 2 7 3 3 2 4" xfId="33104"/>
    <cellStyle name="Comma 2 7 3 3 2 5" xfId="45333"/>
    <cellStyle name="Comma 2 7 3 3 3" xfId="14721"/>
    <cellStyle name="Comma 2 7 3 3 3 2" xfId="26976"/>
    <cellStyle name="Comma 2 7 3 3 3 3" xfId="39217"/>
    <cellStyle name="Comma 2 7 3 3 4" xfId="20859"/>
    <cellStyle name="Comma 2 7 3 3 5" xfId="33103"/>
    <cellStyle name="Comma 2 7 3 3 6" xfId="45332"/>
    <cellStyle name="Comma 2 7 3 4" xfId="2202"/>
    <cellStyle name="Comma 2 7 3 4 2" xfId="14723"/>
    <cellStyle name="Comma 2 7 3 4 2 2" xfId="26978"/>
    <cellStyle name="Comma 2 7 3 4 2 3" xfId="39219"/>
    <cellStyle name="Comma 2 7 3 4 3" xfId="20861"/>
    <cellStyle name="Comma 2 7 3 4 4" xfId="33105"/>
    <cellStyle name="Comma 2 7 3 4 5" xfId="45334"/>
    <cellStyle name="Comma 2 7 3 5" xfId="14716"/>
    <cellStyle name="Comma 2 7 3 5 2" xfId="26971"/>
    <cellStyle name="Comma 2 7 3 5 3" xfId="39212"/>
    <cellStyle name="Comma 2 7 3 6" xfId="20854"/>
    <cellStyle name="Comma 2 7 3 7" xfId="33098"/>
    <cellStyle name="Comma 2 7 3 8" xfId="45327"/>
    <cellStyle name="Comma 2 7 4" xfId="2203"/>
    <cellStyle name="Comma 2 7 4 2" xfId="2204"/>
    <cellStyle name="Comma 2 7 4 2 2" xfId="2205"/>
    <cellStyle name="Comma 2 7 4 2 2 2" xfId="14726"/>
    <cellStyle name="Comma 2 7 4 2 2 2 2" xfId="26981"/>
    <cellStyle name="Comma 2 7 4 2 2 2 3" xfId="39222"/>
    <cellStyle name="Comma 2 7 4 2 2 3" xfId="20864"/>
    <cellStyle name="Comma 2 7 4 2 2 4" xfId="33108"/>
    <cellStyle name="Comma 2 7 4 2 2 5" xfId="45337"/>
    <cellStyle name="Comma 2 7 4 2 3" xfId="14725"/>
    <cellStyle name="Comma 2 7 4 2 3 2" xfId="26980"/>
    <cellStyle name="Comma 2 7 4 2 3 3" xfId="39221"/>
    <cellStyle name="Comma 2 7 4 2 4" xfId="20863"/>
    <cellStyle name="Comma 2 7 4 2 5" xfId="33107"/>
    <cellStyle name="Comma 2 7 4 2 6" xfId="45336"/>
    <cellStyle name="Comma 2 7 4 3" xfId="2206"/>
    <cellStyle name="Comma 2 7 4 3 2" xfId="14727"/>
    <cellStyle name="Comma 2 7 4 3 2 2" xfId="26982"/>
    <cellStyle name="Comma 2 7 4 3 2 3" xfId="39223"/>
    <cellStyle name="Comma 2 7 4 3 3" xfId="20865"/>
    <cellStyle name="Comma 2 7 4 3 4" xfId="33109"/>
    <cellStyle name="Comma 2 7 4 3 5" xfId="45338"/>
    <cellStyle name="Comma 2 7 4 4" xfId="14724"/>
    <cellStyle name="Comma 2 7 4 4 2" xfId="26979"/>
    <cellStyle name="Comma 2 7 4 4 3" xfId="39220"/>
    <cellStyle name="Comma 2 7 4 5" xfId="20862"/>
    <cellStyle name="Comma 2 7 4 6" xfId="33106"/>
    <cellStyle name="Comma 2 7 4 7" xfId="45335"/>
    <cellStyle name="Comma 2 7 5" xfId="2207"/>
    <cellStyle name="Comma 2 7 5 2" xfId="2208"/>
    <cellStyle name="Comma 2 7 5 2 2" xfId="14729"/>
    <cellStyle name="Comma 2 7 5 2 2 2" xfId="26984"/>
    <cellStyle name="Comma 2 7 5 2 2 3" xfId="39225"/>
    <cellStyle name="Comma 2 7 5 2 3" xfId="20867"/>
    <cellStyle name="Comma 2 7 5 2 4" xfId="33111"/>
    <cellStyle name="Comma 2 7 5 2 5" xfId="45340"/>
    <cellStyle name="Comma 2 7 5 3" xfId="14728"/>
    <cellStyle name="Comma 2 7 5 3 2" xfId="26983"/>
    <cellStyle name="Comma 2 7 5 3 3" xfId="39224"/>
    <cellStyle name="Comma 2 7 5 4" xfId="20866"/>
    <cellStyle name="Comma 2 7 5 5" xfId="33110"/>
    <cellStyle name="Comma 2 7 5 6" xfId="45339"/>
    <cellStyle name="Comma 2 7 6" xfId="2209"/>
    <cellStyle name="Comma 2 7 6 2" xfId="14730"/>
    <cellStyle name="Comma 2 7 6 2 2" xfId="26985"/>
    <cellStyle name="Comma 2 7 6 2 3" xfId="39226"/>
    <cellStyle name="Comma 2 7 6 3" xfId="20868"/>
    <cellStyle name="Comma 2 7 6 4" xfId="33112"/>
    <cellStyle name="Comma 2 7 6 5" xfId="45341"/>
    <cellStyle name="Comma 2 7 7" xfId="14699"/>
    <cellStyle name="Comma 2 7 7 2" xfId="26954"/>
    <cellStyle name="Comma 2 7 7 3" xfId="39195"/>
    <cellStyle name="Comma 2 7 8" xfId="20837"/>
    <cellStyle name="Comma 2 7 9" xfId="33081"/>
    <cellStyle name="Comma 2 8" xfId="2210"/>
    <cellStyle name="Comma 2 8 2" xfId="2211"/>
    <cellStyle name="Comma 2 8 2 2" xfId="2212"/>
    <cellStyle name="Comma 2 8 2 2 2" xfId="2213"/>
    <cellStyle name="Comma 2 8 2 2 2 2" xfId="2214"/>
    <cellStyle name="Comma 2 8 2 2 2 2 2" xfId="14735"/>
    <cellStyle name="Comma 2 8 2 2 2 2 2 2" xfId="26990"/>
    <cellStyle name="Comma 2 8 2 2 2 2 2 3" xfId="39231"/>
    <cellStyle name="Comma 2 8 2 2 2 2 3" xfId="20873"/>
    <cellStyle name="Comma 2 8 2 2 2 2 4" xfId="33117"/>
    <cellStyle name="Comma 2 8 2 2 2 2 5" xfId="45346"/>
    <cellStyle name="Comma 2 8 2 2 2 3" xfId="14734"/>
    <cellStyle name="Comma 2 8 2 2 2 3 2" xfId="26989"/>
    <cellStyle name="Comma 2 8 2 2 2 3 3" xfId="39230"/>
    <cellStyle name="Comma 2 8 2 2 2 4" xfId="20872"/>
    <cellStyle name="Comma 2 8 2 2 2 5" xfId="33116"/>
    <cellStyle name="Comma 2 8 2 2 2 6" xfId="45345"/>
    <cellStyle name="Comma 2 8 2 2 3" xfId="2215"/>
    <cellStyle name="Comma 2 8 2 2 3 2" xfId="14736"/>
    <cellStyle name="Comma 2 8 2 2 3 2 2" xfId="26991"/>
    <cellStyle name="Comma 2 8 2 2 3 2 3" xfId="39232"/>
    <cellStyle name="Comma 2 8 2 2 3 3" xfId="20874"/>
    <cellStyle name="Comma 2 8 2 2 3 4" xfId="33118"/>
    <cellStyle name="Comma 2 8 2 2 3 5" xfId="45347"/>
    <cellStyle name="Comma 2 8 2 2 4" xfId="14733"/>
    <cellStyle name="Comma 2 8 2 2 4 2" xfId="26988"/>
    <cellStyle name="Comma 2 8 2 2 4 3" xfId="39229"/>
    <cellStyle name="Comma 2 8 2 2 5" xfId="20871"/>
    <cellStyle name="Comma 2 8 2 2 6" xfId="33115"/>
    <cellStyle name="Comma 2 8 2 2 7" xfId="45344"/>
    <cellStyle name="Comma 2 8 2 3" xfId="2216"/>
    <cellStyle name="Comma 2 8 2 3 2" xfId="2217"/>
    <cellStyle name="Comma 2 8 2 3 2 2" xfId="14738"/>
    <cellStyle name="Comma 2 8 2 3 2 2 2" xfId="26993"/>
    <cellStyle name="Comma 2 8 2 3 2 2 3" xfId="39234"/>
    <cellStyle name="Comma 2 8 2 3 2 3" xfId="20876"/>
    <cellStyle name="Comma 2 8 2 3 2 4" xfId="33120"/>
    <cellStyle name="Comma 2 8 2 3 2 5" xfId="45349"/>
    <cellStyle name="Comma 2 8 2 3 3" xfId="14737"/>
    <cellStyle name="Comma 2 8 2 3 3 2" xfId="26992"/>
    <cellStyle name="Comma 2 8 2 3 3 3" xfId="39233"/>
    <cellStyle name="Comma 2 8 2 3 4" xfId="20875"/>
    <cellStyle name="Comma 2 8 2 3 5" xfId="33119"/>
    <cellStyle name="Comma 2 8 2 3 6" xfId="45348"/>
    <cellStyle name="Comma 2 8 2 4" xfId="2218"/>
    <cellStyle name="Comma 2 8 2 4 2" xfId="14739"/>
    <cellStyle name="Comma 2 8 2 4 2 2" xfId="26994"/>
    <cellStyle name="Comma 2 8 2 4 2 3" xfId="39235"/>
    <cellStyle name="Comma 2 8 2 4 3" xfId="20877"/>
    <cellStyle name="Comma 2 8 2 4 4" xfId="33121"/>
    <cellStyle name="Comma 2 8 2 4 5" xfId="45350"/>
    <cellStyle name="Comma 2 8 2 5" xfId="14732"/>
    <cellStyle name="Comma 2 8 2 5 2" xfId="26987"/>
    <cellStyle name="Comma 2 8 2 5 3" xfId="39228"/>
    <cellStyle name="Comma 2 8 2 6" xfId="20870"/>
    <cellStyle name="Comma 2 8 2 7" xfId="33114"/>
    <cellStyle name="Comma 2 8 2 8" xfId="45343"/>
    <cellStyle name="Comma 2 8 3" xfId="2219"/>
    <cellStyle name="Comma 2 8 3 2" xfId="2220"/>
    <cellStyle name="Comma 2 8 3 2 2" xfId="2221"/>
    <cellStyle name="Comma 2 8 3 2 2 2" xfId="14742"/>
    <cellStyle name="Comma 2 8 3 2 2 2 2" xfId="26997"/>
    <cellStyle name="Comma 2 8 3 2 2 2 3" xfId="39238"/>
    <cellStyle name="Comma 2 8 3 2 2 3" xfId="20880"/>
    <cellStyle name="Comma 2 8 3 2 2 4" xfId="33124"/>
    <cellStyle name="Comma 2 8 3 2 2 5" xfId="45353"/>
    <cellStyle name="Comma 2 8 3 2 3" xfId="14741"/>
    <cellStyle name="Comma 2 8 3 2 3 2" xfId="26996"/>
    <cellStyle name="Comma 2 8 3 2 3 3" xfId="39237"/>
    <cellStyle name="Comma 2 8 3 2 4" xfId="20879"/>
    <cellStyle name="Comma 2 8 3 2 5" xfId="33123"/>
    <cellStyle name="Comma 2 8 3 2 6" xfId="45352"/>
    <cellStyle name="Comma 2 8 3 3" xfId="2222"/>
    <cellStyle name="Comma 2 8 3 3 2" xfId="14743"/>
    <cellStyle name="Comma 2 8 3 3 2 2" xfId="26998"/>
    <cellStyle name="Comma 2 8 3 3 2 3" xfId="39239"/>
    <cellStyle name="Comma 2 8 3 3 3" xfId="20881"/>
    <cellStyle name="Comma 2 8 3 3 4" xfId="33125"/>
    <cellStyle name="Comma 2 8 3 3 5" xfId="45354"/>
    <cellStyle name="Comma 2 8 3 4" xfId="14740"/>
    <cellStyle name="Comma 2 8 3 4 2" xfId="26995"/>
    <cellStyle name="Comma 2 8 3 4 3" xfId="39236"/>
    <cellStyle name="Comma 2 8 3 5" xfId="20878"/>
    <cellStyle name="Comma 2 8 3 6" xfId="33122"/>
    <cellStyle name="Comma 2 8 3 7" xfId="45351"/>
    <cellStyle name="Comma 2 8 4" xfId="2223"/>
    <cellStyle name="Comma 2 8 4 2" xfId="2224"/>
    <cellStyle name="Comma 2 8 4 2 2" xfId="14745"/>
    <cellStyle name="Comma 2 8 4 2 2 2" xfId="27000"/>
    <cellStyle name="Comma 2 8 4 2 2 3" xfId="39241"/>
    <cellStyle name="Comma 2 8 4 2 3" xfId="20883"/>
    <cellStyle name="Comma 2 8 4 2 4" xfId="33127"/>
    <cellStyle name="Comma 2 8 4 2 5" xfId="45356"/>
    <cellStyle name="Comma 2 8 4 3" xfId="14744"/>
    <cellStyle name="Comma 2 8 4 3 2" xfId="26999"/>
    <cellStyle name="Comma 2 8 4 3 3" xfId="39240"/>
    <cellStyle name="Comma 2 8 4 4" xfId="20882"/>
    <cellStyle name="Comma 2 8 4 5" xfId="33126"/>
    <cellStyle name="Comma 2 8 4 6" xfId="45355"/>
    <cellStyle name="Comma 2 8 5" xfId="2225"/>
    <cellStyle name="Comma 2 8 5 2" xfId="14746"/>
    <cellStyle name="Comma 2 8 5 2 2" xfId="27001"/>
    <cellStyle name="Comma 2 8 5 2 3" xfId="39242"/>
    <cellStyle name="Comma 2 8 5 3" xfId="20884"/>
    <cellStyle name="Comma 2 8 5 4" xfId="33128"/>
    <cellStyle name="Comma 2 8 5 5" xfId="45357"/>
    <cellStyle name="Comma 2 8 6" xfId="14731"/>
    <cellStyle name="Comma 2 8 6 2" xfId="26986"/>
    <cellStyle name="Comma 2 8 6 3" xfId="39227"/>
    <cellStyle name="Comma 2 8 7" xfId="20869"/>
    <cellStyle name="Comma 2 8 8" xfId="33113"/>
    <cellStyle name="Comma 2 8 9" xfId="45342"/>
    <cellStyle name="Comma 2 9" xfId="2226"/>
    <cellStyle name="Comma 2 9 2" xfId="2227"/>
    <cellStyle name="Comma 2 9 2 2" xfId="2228"/>
    <cellStyle name="Comma 2 9 2 2 2" xfId="2229"/>
    <cellStyle name="Comma 2 9 2 2 2 2" xfId="14750"/>
    <cellStyle name="Comma 2 9 2 2 2 2 2" xfId="27005"/>
    <cellStyle name="Comma 2 9 2 2 2 2 3" xfId="39246"/>
    <cellStyle name="Comma 2 9 2 2 2 3" xfId="20888"/>
    <cellStyle name="Comma 2 9 2 2 2 4" xfId="33132"/>
    <cellStyle name="Comma 2 9 2 2 2 5" xfId="45361"/>
    <cellStyle name="Comma 2 9 2 2 3" xfId="14749"/>
    <cellStyle name="Comma 2 9 2 2 3 2" xfId="27004"/>
    <cellStyle name="Comma 2 9 2 2 3 3" xfId="39245"/>
    <cellStyle name="Comma 2 9 2 2 4" xfId="20887"/>
    <cellStyle name="Comma 2 9 2 2 5" xfId="33131"/>
    <cellStyle name="Comma 2 9 2 2 6" xfId="45360"/>
    <cellStyle name="Comma 2 9 2 3" xfId="2230"/>
    <cellStyle name="Comma 2 9 2 3 2" xfId="14751"/>
    <cellStyle name="Comma 2 9 2 3 2 2" xfId="27006"/>
    <cellStyle name="Comma 2 9 2 3 2 3" xfId="39247"/>
    <cellStyle name="Comma 2 9 2 3 3" xfId="20889"/>
    <cellStyle name="Comma 2 9 2 3 4" xfId="33133"/>
    <cellStyle name="Comma 2 9 2 3 5" xfId="45362"/>
    <cellStyle name="Comma 2 9 2 4" xfId="14748"/>
    <cellStyle name="Comma 2 9 2 4 2" xfId="27003"/>
    <cellStyle name="Comma 2 9 2 4 3" xfId="39244"/>
    <cellStyle name="Comma 2 9 2 5" xfId="20886"/>
    <cellStyle name="Comma 2 9 2 6" xfId="33130"/>
    <cellStyle name="Comma 2 9 2 7" xfId="45359"/>
    <cellStyle name="Comma 2 9 3" xfId="2231"/>
    <cellStyle name="Comma 2 9 3 2" xfId="2232"/>
    <cellStyle name="Comma 2 9 3 2 2" xfId="14753"/>
    <cellStyle name="Comma 2 9 3 2 2 2" xfId="27008"/>
    <cellStyle name="Comma 2 9 3 2 2 3" xfId="39249"/>
    <cellStyle name="Comma 2 9 3 2 3" xfId="20891"/>
    <cellStyle name="Comma 2 9 3 2 4" xfId="33135"/>
    <cellStyle name="Comma 2 9 3 2 5" xfId="45364"/>
    <cellStyle name="Comma 2 9 3 3" xfId="14752"/>
    <cellStyle name="Comma 2 9 3 3 2" xfId="27007"/>
    <cellStyle name="Comma 2 9 3 3 3" xfId="39248"/>
    <cellStyle name="Comma 2 9 3 4" xfId="20890"/>
    <cellStyle name="Comma 2 9 3 5" xfId="33134"/>
    <cellStyle name="Comma 2 9 3 6" xfId="45363"/>
    <cellStyle name="Comma 2 9 4" xfId="2233"/>
    <cellStyle name="Comma 2 9 4 2" xfId="14754"/>
    <cellStyle name="Comma 2 9 4 2 2" xfId="27009"/>
    <cellStyle name="Comma 2 9 4 2 3" xfId="39250"/>
    <cellStyle name="Comma 2 9 4 3" xfId="20892"/>
    <cellStyle name="Comma 2 9 4 4" xfId="33136"/>
    <cellStyle name="Comma 2 9 4 5" xfId="45365"/>
    <cellStyle name="Comma 2 9 5" xfId="14747"/>
    <cellStyle name="Comma 2 9 5 2" xfId="27002"/>
    <cellStyle name="Comma 2 9 5 3" xfId="39243"/>
    <cellStyle name="Comma 2 9 6" xfId="20885"/>
    <cellStyle name="Comma 2 9 7" xfId="33129"/>
    <cellStyle name="Comma 2 9 8" xfId="45358"/>
    <cellStyle name="Comma 3" xfId="19"/>
    <cellStyle name="Comma 3 2" xfId="2234"/>
    <cellStyle name="Comma 4" xfId="20"/>
    <cellStyle name="Comma 4 10" xfId="2235"/>
    <cellStyle name="Comma 4 10 2" xfId="2236"/>
    <cellStyle name="Comma 4 10 2 2" xfId="14756"/>
    <cellStyle name="Comma 4 10 2 2 2" xfId="27011"/>
    <cellStyle name="Comma 4 10 2 2 3" xfId="39252"/>
    <cellStyle name="Comma 4 10 2 3" xfId="20894"/>
    <cellStyle name="Comma 4 10 2 4" xfId="33138"/>
    <cellStyle name="Comma 4 10 2 5" xfId="45367"/>
    <cellStyle name="Comma 4 10 3" xfId="14755"/>
    <cellStyle name="Comma 4 10 3 2" xfId="27010"/>
    <cellStyle name="Comma 4 10 3 3" xfId="39251"/>
    <cellStyle name="Comma 4 10 4" xfId="20893"/>
    <cellStyle name="Comma 4 10 5" xfId="33137"/>
    <cellStyle name="Comma 4 10 6" xfId="45366"/>
    <cellStyle name="Comma 4 11" xfId="2237"/>
    <cellStyle name="Comma 4 11 2" xfId="14757"/>
    <cellStyle name="Comma 4 11 2 2" xfId="27012"/>
    <cellStyle name="Comma 4 11 2 3" xfId="39253"/>
    <cellStyle name="Comma 4 11 3" xfId="20895"/>
    <cellStyle name="Comma 4 11 4" xfId="33139"/>
    <cellStyle name="Comma 4 11 5" xfId="45368"/>
    <cellStyle name="Comma 4 12" xfId="14229"/>
    <cellStyle name="Comma 4 12 2" xfId="26484"/>
    <cellStyle name="Comma 4 12 3" xfId="38725"/>
    <cellStyle name="Comma 4 13" xfId="20363"/>
    <cellStyle name="Comma 4 14" xfId="32611"/>
    <cellStyle name="Comma 4 15" xfId="44840"/>
    <cellStyle name="Comma 4 2" xfId="21"/>
    <cellStyle name="Comma 4 2 10" xfId="2238"/>
    <cellStyle name="Comma 4 2 10 2" xfId="14758"/>
    <cellStyle name="Comma 4 2 10 2 2" xfId="27013"/>
    <cellStyle name="Comma 4 2 10 2 3" xfId="39254"/>
    <cellStyle name="Comma 4 2 10 3" xfId="20896"/>
    <cellStyle name="Comma 4 2 10 4" xfId="33140"/>
    <cellStyle name="Comma 4 2 10 5" xfId="45369"/>
    <cellStyle name="Comma 4 2 11" xfId="14230"/>
    <cellStyle name="Comma 4 2 11 2" xfId="26485"/>
    <cellStyle name="Comma 4 2 11 3" xfId="38726"/>
    <cellStyle name="Comma 4 2 12" xfId="20364"/>
    <cellStyle name="Comma 4 2 13" xfId="32612"/>
    <cellStyle name="Comma 4 2 14" xfId="44841"/>
    <cellStyle name="Comma 4 2 2" xfId="2239"/>
    <cellStyle name="Comma 4 2 2 10" xfId="14759"/>
    <cellStyle name="Comma 4 2 2 10 2" xfId="27014"/>
    <cellStyle name="Comma 4 2 2 10 3" xfId="39255"/>
    <cellStyle name="Comma 4 2 2 11" xfId="20897"/>
    <cellStyle name="Comma 4 2 2 12" xfId="33141"/>
    <cellStyle name="Comma 4 2 2 13" xfId="45370"/>
    <cellStyle name="Comma 4 2 2 2" xfId="2240"/>
    <cellStyle name="Comma 4 2 2 2 10" xfId="33142"/>
    <cellStyle name="Comma 4 2 2 2 11" xfId="45371"/>
    <cellStyle name="Comma 4 2 2 2 2" xfId="2241"/>
    <cellStyle name="Comma 4 2 2 2 2 10" xfId="45372"/>
    <cellStyle name="Comma 4 2 2 2 2 2" xfId="2242"/>
    <cellStyle name="Comma 4 2 2 2 2 2 2" xfId="2243"/>
    <cellStyle name="Comma 4 2 2 2 2 2 2 2" xfId="2244"/>
    <cellStyle name="Comma 4 2 2 2 2 2 2 2 2" xfId="2245"/>
    <cellStyle name="Comma 4 2 2 2 2 2 2 2 2 2" xfId="2246"/>
    <cellStyle name="Comma 4 2 2 2 2 2 2 2 2 2 2" xfId="14766"/>
    <cellStyle name="Comma 4 2 2 2 2 2 2 2 2 2 2 2" xfId="27021"/>
    <cellStyle name="Comma 4 2 2 2 2 2 2 2 2 2 2 3" xfId="39262"/>
    <cellStyle name="Comma 4 2 2 2 2 2 2 2 2 2 3" xfId="20904"/>
    <cellStyle name="Comma 4 2 2 2 2 2 2 2 2 2 4" xfId="33148"/>
    <cellStyle name="Comma 4 2 2 2 2 2 2 2 2 2 5" xfId="45377"/>
    <cellStyle name="Comma 4 2 2 2 2 2 2 2 2 3" xfId="14765"/>
    <cellStyle name="Comma 4 2 2 2 2 2 2 2 2 3 2" xfId="27020"/>
    <cellStyle name="Comma 4 2 2 2 2 2 2 2 2 3 3" xfId="39261"/>
    <cellStyle name="Comma 4 2 2 2 2 2 2 2 2 4" xfId="20903"/>
    <cellStyle name="Comma 4 2 2 2 2 2 2 2 2 5" xfId="33147"/>
    <cellStyle name="Comma 4 2 2 2 2 2 2 2 2 6" xfId="45376"/>
    <cellStyle name="Comma 4 2 2 2 2 2 2 2 3" xfId="2247"/>
    <cellStyle name="Comma 4 2 2 2 2 2 2 2 3 2" xfId="14767"/>
    <cellStyle name="Comma 4 2 2 2 2 2 2 2 3 2 2" xfId="27022"/>
    <cellStyle name="Comma 4 2 2 2 2 2 2 2 3 2 3" xfId="39263"/>
    <cellStyle name="Comma 4 2 2 2 2 2 2 2 3 3" xfId="20905"/>
    <cellStyle name="Comma 4 2 2 2 2 2 2 2 3 4" xfId="33149"/>
    <cellStyle name="Comma 4 2 2 2 2 2 2 2 3 5" xfId="45378"/>
    <cellStyle name="Comma 4 2 2 2 2 2 2 2 4" xfId="14764"/>
    <cellStyle name="Comma 4 2 2 2 2 2 2 2 4 2" xfId="27019"/>
    <cellStyle name="Comma 4 2 2 2 2 2 2 2 4 3" xfId="39260"/>
    <cellStyle name="Comma 4 2 2 2 2 2 2 2 5" xfId="20902"/>
    <cellStyle name="Comma 4 2 2 2 2 2 2 2 6" xfId="33146"/>
    <cellStyle name="Comma 4 2 2 2 2 2 2 2 7" xfId="45375"/>
    <cellStyle name="Comma 4 2 2 2 2 2 2 3" xfId="2248"/>
    <cellStyle name="Comma 4 2 2 2 2 2 2 3 2" xfId="2249"/>
    <cellStyle name="Comma 4 2 2 2 2 2 2 3 2 2" xfId="14769"/>
    <cellStyle name="Comma 4 2 2 2 2 2 2 3 2 2 2" xfId="27024"/>
    <cellStyle name="Comma 4 2 2 2 2 2 2 3 2 2 3" xfId="39265"/>
    <cellStyle name="Comma 4 2 2 2 2 2 2 3 2 3" xfId="20907"/>
    <cellStyle name="Comma 4 2 2 2 2 2 2 3 2 4" xfId="33151"/>
    <cellStyle name="Comma 4 2 2 2 2 2 2 3 2 5" xfId="45380"/>
    <cellStyle name="Comma 4 2 2 2 2 2 2 3 3" xfId="14768"/>
    <cellStyle name="Comma 4 2 2 2 2 2 2 3 3 2" xfId="27023"/>
    <cellStyle name="Comma 4 2 2 2 2 2 2 3 3 3" xfId="39264"/>
    <cellStyle name="Comma 4 2 2 2 2 2 2 3 4" xfId="20906"/>
    <cellStyle name="Comma 4 2 2 2 2 2 2 3 5" xfId="33150"/>
    <cellStyle name="Comma 4 2 2 2 2 2 2 3 6" xfId="45379"/>
    <cellStyle name="Comma 4 2 2 2 2 2 2 4" xfId="2250"/>
    <cellStyle name="Comma 4 2 2 2 2 2 2 4 2" xfId="14770"/>
    <cellStyle name="Comma 4 2 2 2 2 2 2 4 2 2" xfId="27025"/>
    <cellStyle name="Comma 4 2 2 2 2 2 2 4 2 3" xfId="39266"/>
    <cellStyle name="Comma 4 2 2 2 2 2 2 4 3" xfId="20908"/>
    <cellStyle name="Comma 4 2 2 2 2 2 2 4 4" xfId="33152"/>
    <cellStyle name="Comma 4 2 2 2 2 2 2 4 5" xfId="45381"/>
    <cellStyle name="Comma 4 2 2 2 2 2 2 5" xfId="14763"/>
    <cellStyle name="Comma 4 2 2 2 2 2 2 5 2" xfId="27018"/>
    <cellStyle name="Comma 4 2 2 2 2 2 2 5 3" xfId="39259"/>
    <cellStyle name="Comma 4 2 2 2 2 2 2 6" xfId="20901"/>
    <cellStyle name="Comma 4 2 2 2 2 2 2 7" xfId="33145"/>
    <cellStyle name="Comma 4 2 2 2 2 2 2 8" xfId="45374"/>
    <cellStyle name="Comma 4 2 2 2 2 2 3" xfId="2251"/>
    <cellStyle name="Comma 4 2 2 2 2 2 3 2" xfId="2252"/>
    <cellStyle name="Comma 4 2 2 2 2 2 3 2 2" xfId="2253"/>
    <cellStyle name="Comma 4 2 2 2 2 2 3 2 2 2" xfId="14773"/>
    <cellStyle name="Comma 4 2 2 2 2 2 3 2 2 2 2" xfId="27028"/>
    <cellStyle name="Comma 4 2 2 2 2 2 3 2 2 2 3" xfId="39269"/>
    <cellStyle name="Comma 4 2 2 2 2 2 3 2 2 3" xfId="20911"/>
    <cellStyle name="Comma 4 2 2 2 2 2 3 2 2 4" xfId="33155"/>
    <cellStyle name="Comma 4 2 2 2 2 2 3 2 2 5" xfId="45384"/>
    <cellStyle name="Comma 4 2 2 2 2 2 3 2 3" xfId="14772"/>
    <cellStyle name="Comma 4 2 2 2 2 2 3 2 3 2" xfId="27027"/>
    <cellStyle name="Comma 4 2 2 2 2 2 3 2 3 3" xfId="39268"/>
    <cellStyle name="Comma 4 2 2 2 2 2 3 2 4" xfId="20910"/>
    <cellStyle name="Comma 4 2 2 2 2 2 3 2 5" xfId="33154"/>
    <cellStyle name="Comma 4 2 2 2 2 2 3 2 6" xfId="45383"/>
    <cellStyle name="Comma 4 2 2 2 2 2 3 3" xfId="2254"/>
    <cellStyle name="Comma 4 2 2 2 2 2 3 3 2" xfId="14774"/>
    <cellStyle name="Comma 4 2 2 2 2 2 3 3 2 2" xfId="27029"/>
    <cellStyle name="Comma 4 2 2 2 2 2 3 3 2 3" xfId="39270"/>
    <cellStyle name="Comma 4 2 2 2 2 2 3 3 3" xfId="20912"/>
    <cellStyle name="Comma 4 2 2 2 2 2 3 3 4" xfId="33156"/>
    <cellStyle name="Comma 4 2 2 2 2 2 3 3 5" xfId="45385"/>
    <cellStyle name="Comma 4 2 2 2 2 2 3 4" xfId="14771"/>
    <cellStyle name="Comma 4 2 2 2 2 2 3 4 2" xfId="27026"/>
    <cellStyle name="Comma 4 2 2 2 2 2 3 4 3" xfId="39267"/>
    <cellStyle name="Comma 4 2 2 2 2 2 3 5" xfId="20909"/>
    <cellStyle name="Comma 4 2 2 2 2 2 3 6" xfId="33153"/>
    <cellStyle name="Comma 4 2 2 2 2 2 3 7" xfId="45382"/>
    <cellStyle name="Comma 4 2 2 2 2 2 4" xfId="2255"/>
    <cellStyle name="Comma 4 2 2 2 2 2 4 2" xfId="2256"/>
    <cellStyle name="Comma 4 2 2 2 2 2 4 2 2" xfId="14776"/>
    <cellStyle name="Comma 4 2 2 2 2 2 4 2 2 2" xfId="27031"/>
    <cellStyle name="Comma 4 2 2 2 2 2 4 2 2 3" xfId="39272"/>
    <cellStyle name="Comma 4 2 2 2 2 2 4 2 3" xfId="20914"/>
    <cellStyle name="Comma 4 2 2 2 2 2 4 2 4" xfId="33158"/>
    <cellStyle name="Comma 4 2 2 2 2 2 4 2 5" xfId="45387"/>
    <cellStyle name="Comma 4 2 2 2 2 2 4 3" xfId="14775"/>
    <cellStyle name="Comma 4 2 2 2 2 2 4 3 2" xfId="27030"/>
    <cellStyle name="Comma 4 2 2 2 2 2 4 3 3" xfId="39271"/>
    <cellStyle name="Comma 4 2 2 2 2 2 4 4" xfId="20913"/>
    <cellStyle name="Comma 4 2 2 2 2 2 4 5" xfId="33157"/>
    <cellStyle name="Comma 4 2 2 2 2 2 4 6" xfId="45386"/>
    <cellStyle name="Comma 4 2 2 2 2 2 5" xfId="2257"/>
    <cellStyle name="Comma 4 2 2 2 2 2 5 2" xfId="14777"/>
    <cellStyle name="Comma 4 2 2 2 2 2 5 2 2" xfId="27032"/>
    <cellStyle name="Comma 4 2 2 2 2 2 5 2 3" xfId="39273"/>
    <cellStyle name="Comma 4 2 2 2 2 2 5 3" xfId="20915"/>
    <cellStyle name="Comma 4 2 2 2 2 2 5 4" xfId="33159"/>
    <cellStyle name="Comma 4 2 2 2 2 2 5 5" xfId="45388"/>
    <cellStyle name="Comma 4 2 2 2 2 2 6" xfId="14762"/>
    <cellStyle name="Comma 4 2 2 2 2 2 6 2" xfId="27017"/>
    <cellStyle name="Comma 4 2 2 2 2 2 6 3" xfId="39258"/>
    <cellStyle name="Comma 4 2 2 2 2 2 7" xfId="20900"/>
    <cellStyle name="Comma 4 2 2 2 2 2 8" xfId="33144"/>
    <cellStyle name="Comma 4 2 2 2 2 2 9" xfId="45373"/>
    <cellStyle name="Comma 4 2 2 2 2 3" xfId="2258"/>
    <cellStyle name="Comma 4 2 2 2 2 3 2" xfId="2259"/>
    <cellStyle name="Comma 4 2 2 2 2 3 2 2" xfId="2260"/>
    <cellStyle name="Comma 4 2 2 2 2 3 2 2 2" xfId="2261"/>
    <cellStyle name="Comma 4 2 2 2 2 3 2 2 2 2" xfId="14781"/>
    <cellStyle name="Comma 4 2 2 2 2 3 2 2 2 2 2" xfId="27036"/>
    <cellStyle name="Comma 4 2 2 2 2 3 2 2 2 2 3" xfId="39277"/>
    <cellStyle name="Comma 4 2 2 2 2 3 2 2 2 3" xfId="20919"/>
    <cellStyle name="Comma 4 2 2 2 2 3 2 2 2 4" xfId="33163"/>
    <cellStyle name="Comma 4 2 2 2 2 3 2 2 2 5" xfId="45392"/>
    <cellStyle name="Comma 4 2 2 2 2 3 2 2 3" xfId="14780"/>
    <cellStyle name="Comma 4 2 2 2 2 3 2 2 3 2" xfId="27035"/>
    <cellStyle name="Comma 4 2 2 2 2 3 2 2 3 3" xfId="39276"/>
    <cellStyle name="Comma 4 2 2 2 2 3 2 2 4" xfId="20918"/>
    <cellStyle name="Comma 4 2 2 2 2 3 2 2 5" xfId="33162"/>
    <cellStyle name="Comma 4 2 2 2 2 3 2 2 6" xfId="45391"/>
    <cellStyle name="Comma 4 2 2 2 2 3 2 3" xfId="2262"/>
    <cellStyle name="Comma 4 2 2 2 2 3 2 3 2" xfId="14782"/>
    <cellStyle name="Comma 4 2 2 2 2 3 2 3 2 2" xfId="27037"/>
    <cellStyle name="Comma 4 2 2 2 2 3 2 3 2 3" xfId="39278"/>
    <cellStyle name="Comma 4 2 2 2 2 3 2 3 3" xfId="20920"/>
    <cellStyle name="Comma 4 2 2 2 2 3 2 3 4" xfId="33164"/>
    <cellStyle name="Comma 4 2 2 2 2 3 2 3 5" xfId="45393"/>
    <cellStyle name="Comma 4 2 2 2 2 3 2 4" xfId="14779"/>
    <cellStyle name="Comma 4 2 2 2 2 3 2 4 2" xfId="27034"/>
    <cellStyle name="Comma 4 2 2 2 2 3 2 4 3" xfId="39275"/>
    <cellStyle name="Comma 4 2 2 2 2 3 2 5" xfId="20917"/>
    <cellStyle name="Comma 4 2 2 2 2 3 2 6" xfId="33161"/>
    <cellStyle name="Comma 4 2 2 2 2 3 2 7" xfId="45390"/>
    <cellStyle name="Comma 4 2 2 2 2 3 3" xfId="2263"/>
    <cellStyle name="Comma 4 2 2 2 2 3 3 2" xfId="2264"/>
    <cellStyle name="Comma 4 2 2 2 2 3 3 2 2" xfId="14784"/>
    <cellStyle name="Comma 4 2 2 2 2 3 3 2 2 2" xfId="27039"/>
    <cellStyle name="Comma 4 2 2 2 2 3 3 2 2 3" xfId="39280"/>
    <cellStyle name="Comma 4 2 2 2 2 3 3 2 3" xfId="20922"/>
    <cellStyle name="Comma 4 2 2 2 2 3 3 2 4" xfId="33166"/>
    <cellStyle name="Comma 4 2 2 2 2 3 3 2 5" xfId="45395"/>
    <cellStyle name="Comma 4 2 2 2 2 3 3 3" xfId="14783"/>
    <cellStyle name="Comma 4 2 2 2 2 3 3 3 2" xfId="27038"/>
    <cellStyle name="Comma 4 2 2 2 2 3 3 3 3" xfId="39279"/>
    <cellStyle name="Comma 4 2 2 2 2 3 3 4" xfId="20921"/>
    <cellStyle name="Comma 4 2 2 2 2 3 3 5" xfId="33165"/>
    <cellStyle name="Comma 4 2 2 2 2 3 3 6" xfId="45394"/>
    <cellStyle name="Comma 4 2 2 2 2 3 4" xfId="2265"/>
    <cellStyle name="Comma 4 2 2 2 2 3 4 2" xfId="14785"/>
    <cellStyle name="Comma 4 2 2 2 2 3 4 2 2" xfId="27040"/>
    <cellStyle name="Comma 4 2 2 2 2 3 4 2 3" xfId="39281"/>
    <cellStyle name="Comma 4 2 2 2 2 3 4 3" xfId="20923"/>
    <cellStyle name="Comma 4 2 2 2 2 3 4 4" xfId="33167"/>
    <cellStyle name="Comma 4 2 2 2 2 3 4 5" xfId="45396"/>
    <cellStyle name="Comma 4 2 2 2 2 3 5" xfId="14778"/>
    <cellStyle name="Comma 4 2 2 2 2 3 5 2" xfId="27033"/>
    <cellStyle name="Comma 4 2 2 2 2 3 5 3" xfId="39274"/>
    <cellStyle name="Comma 4 2 2 2 2 3 6" xfId="20916"/>
    <cellStyle name="Comma 4 2 2 2 2 3 7" xfId="33160"/>
    <cellStyle name="Comma 4 2 2 2 2 3 8" xfId="45389"/>
    <cellStyle name="Comma 4 2 2 2 2 4" xfId="2266"/>
    <cellStyle name="Comma 4 2 2 2 2 4 2" xfId="2267"/>
    <cellStyle name="Comma 4 2 2 2 2 4 2 2" xfId="2268"/>
    <cellStyle name="Comma 4 2 2 2 2 4 2 2 2" xfId="14788"/>
    <cellStyle name="Comma 4 2 2 2 2 4 2 2 2 2" xfId="27043"/>
    <cellStyle name="Comma 4 2 2 2 2 4 2 2 2 3" xfId="39284"/>
    <cellStyle name="Comma 4 2 2 2 2 4 2 2 3" xfId="20926"/>
    <cellStyle name="Comma 4 2 2 2 2 4 2 2 4" xfId="33170"/>
    <cellStyle name="Comma 4 2 2 2 2 4 2 2 5" xfId="45399"/>
    <cellStyle name="Comma 4 2 2 2 2 4 2 3" xfId="14787"/>
    <cellStyle name="Comma 4 2 2 2 2 4 2 3 2" xfId="27042"/>
    <cellStyle name="Comma 4 2 2 2 2 4 2 3 3" xfId="39283"/>
    <cellStyle name="Comma 4 2 2 2 2 4 2 4" xfId="20925"/>
    <cellStyle name="Comma 4 2 2 2 2 4 2 5" xfId="33169"/>
    <cellStyle name="Comma 4 2 2 2 2 4 2 6" xfId="45398"/>
    <cellStyle name="Comma 4 2 2 2 2 4 3" xfId="2269"/>
    <cellStyle name="Comma 4 2 2 2 2 4 3 2" xfId="14789"/>
    <cellStyle name="Comma 4 2 2 2 2 4 3 2 2" xfId="27044"/>
    <cellStyle name="Comma 4 2 2 2 2 4 3 2 3" xfId="39285"/>
    <cellStyle name="Comma 4 2 2 2 2 4 3 3" xfId="20927"/>
    <cellStyle name="Comma 4 2 2 2 2 4 3 4" xfId="33171"/>
    <cellStyle name="Comma 4 2 2 2 2 4 3 5" xfId="45400"/>
    <cellStyle name="Comma 4 2 2 2 2 4 4" xfId="14786"/>
    <cellStyle name="Comma 4 2 2 2 2 4 4 2" xfId="27041"/>
    <cellStyle name="Comma 4 2 2 2 2 4 4 3" xfId="39282"/>
    <cellStyle name="Comma 4 2 2 2 2 4 5" xfId="20924"/>
    <cellStyle name="Comma 4 2 2 2 2 4 6" xfId="33168"/>
    <cellStyle name="Comma 4 2 2 2 2 4 7" xfId="45397"/>
    <cellStyle name="Comma 4 2 2 2 2 5" xfId="2270"/>
    <cellStyle name="Comma 4 2 2 2 2 5 2" xfId="2271"/>
    <cellStyle name="Comma 4 2 2 2 2 5 2 2" xfId="14791"/>
    <cellStyle name="Comma 4 2 2 2 2 5 2 2 2" xfId="27046"/>
    <cellStyle name="Comma 4 2 2 2 2 5 2 2 3" xfId="39287"/>
    <cellStyle name="Comma 4 2 2 2 2 5 2 3" xfId="20929"/>
    <cellStyle name="Comma 4 2 2 2 2 5 2 4" xfId="33173"/>
    <cellStyle name="Comma 4 2 2 2 2 5 2 5" xfId="45402"/>
    <cellStyle name="Comma 4 2 2 2 2 5 3" xfId="14790"/>
    <cellStyle name="Comma 4 2 2 2 2 5 3 2" xfId="27045"/>
    <cellStyle name="Comma 4 2 2 2 2 5 3 3" xfId="39286"/>
    <cellStyle name="Comma 4 2 2 2 2 5 4" xfId="20928"/>
    <cellStyle name="Comma 4 2 2 2 2 5 5" xfId="33172"/>
    <cellStyle name="Comma 4 2 2 2 2 5 6" xfId="45401"/>
    <cellStyle name="Comma 4 2 2 2 2 6" xfId="2272"/>
    <cellStyle name="Comma 4 2 2 2 2 6 2" xfId="14792"/>
    <cellStyle name="Comma 4 2 2 2 2 6 2 2" xfId="27047"/>
    <cellStyle name="Comma 4 2 2 2 2 6 2 3" xfId="39288"/>
    <cellStyle name="Comma 4 2 2 2 2 6 3" xfId="20930"/>
    <cellStyle name="Comma 4 2 2 2 2 6 4" xfId="33174"/>
    <cellStyle name="Comma 4 2 2 2 2 6 5" xfId="45403"/>
    <cellStyle name="Comma 4 2 2 2 2 7" xfId="14761"/>
    <cellStyle name="Comma 4 2 2 2 2 7 2" xfId="27016"/>
    <cellStyle name="Comma 4 2 2 2 2 7 3" xfId="39257"/>
    <cellStyle name="Comma 4 2 2 2 2 8" xfId="20899"/>
    <cellStyle name="Comma 4 2 2 2 2 9" xfId="33143"/>
    <cellStyle name="Comma 4 2 2 2 3" xfId="2273"/>
    <cellStyle name="Comma 4 2 2 2 3 2" xfId="2274"/>
    <cellStyle name="Comma 4 2 2 2 3 2 2" xfId="2275"/>
    <cellStyle name="Comma 4 2 2 2 3 2 2 2" xfId="2276"/>
    <cellStyle name="Comma 4 2 2 2 3 2 2 2 2" xfId="2277"/>
    <cellStyle name="Comma 4 2 2 2 3 2 2 2 2 2" xfId="14797"/>
    <cellStyle name="Comma 4 2 2 2 3 2 2 2 2 2 2" xfId="27052"/>
    <cellStyle name="Comma 4 2 2 2 3 2 2 2 2 2 3" xfId="39293"/>
    <cellStyle name="Comma 4 2 2 2 3 2 2 2 2 3" xfId="20935"/>
    <cellStyle name="Comma 4 2 2 2 3 2 2 2 2 4" xfId="33179"/>
    <cellStyle name="Comma 4 2 2 2 3 2 2 2 2 5" xfId="45408"/>
    <cellStyle name="Comma 4 2 2 2 3 2 2 2 3" xfId="14796"/>
    <cellStyle name="Comma 4 2 2 2 3 2 2 2 3 2" xfId="27051"/>
    <cellStyle name="Comma 4 2 2 2 3 2 2 2 3 3" xfId="39292"/>
    <cellStyle name="Comma 4 2 2 2 3 2 2 2 4" xfId="20934"/>
    <cellStyle name="Comma 4 2 2 2 3 2 2 2 5" xfId="33178"/>
    <cellStyle name="Comma 4 2 2 2 3 2 2 2 6" xfId="45407"/>
    <cellStyle name="Comma 4 2 2 2 3 2 2 3" xfId="2278"/>
    <cellStyle name="Comma 4 2 2 2 3 2 2 3 2" xfId="14798"/>
    <cellStyle name="Comma 4 2 2 2 3 2 2 3 2 2" xfId="27053"/>
    <cellStyle name="Comma 4 2 2 2 3 2 2 3 2 3" xfId="39294"/>
    <cellStyle name="Comma 4 2 2 2 3 2 2 3 3" xfId="20936"/>
    <cellStyle name="Comma 4 2 2 2 3 2 2 3 4" xfId="33180"/>
    <cellStyle name="Comma 4 2 2 2 3 2 2 3 5" xfId="45409"/>
    <cellStyle name="Comma 4 2 2 2 3 2 2 4" xfId="14795"/>
    <cellStyle name="Comma 4 2 2 2 3 2 2 4 2" xfId="27050"/>
    <cellStyle name="Comma 4 2 2 2 3 2 2 4 3" xfId="39291"/>
    <cellStyle name="Comma 4 2 2 2 3 2 2 5" xfId="20933"/>
    <cellStyle name="Comma 4 2 2 2 3 2 2 6" xfId="33177"/>
    <cellStyle name="Comma 4 2 2 2 3 2 2 7" xfId="45406"/>
    <cellStyle name="Comma 4 2 2 2 3 2 3" xfId="2279"/>
    <cellStyle name="Comma 4 2 2 2 3 2 3 2" xfId="2280"/>
    <cellStyle name="Comma 4 2 2 2 3 2 3 2 2" xfId="14800"/>
    <cellStyle name="Comma 4 2 2 2 3 2 3 2 2 2" xfId="27055"/>
    <cellStyle name="Comma 4 2 2 2 3 2 3 2 2 3" xfId="39296"/>
    <cellStyle name="Comma 4 2 2 2 3 2 3 2 3" xfId="20938"/>
    <cellStyle name="Comma 4 2 2 2 3 2 3 2 4" xfId="33182"/>
    <cellStyle name="Comma 4 2 2 2 3 2 3 2 5" xfId="45411"/>
    <cellStyle name="Comma 4 2 2 2 3 2 3 3" xfId="14799"/>
    <cellStyle name="Comma 4 2 2 2 3 2 3 3 2" xfId="27054"/>
    <cellStyle name="Comma 4 2 2 2 3 2 3 3 3" xfId="39295"/>
    <cellStyle name="Comma 4 2 2 2 3 2 3 4" xfId="20937"/>
    <cellStyle name="Comma 4 2 2 2 3 2 3 5" xfId="33181"/>
    <cellStyle name="Comma 4 2 2 2 3 2 3 6" xfId="45410"/>
    <cellStyle name="Comma 4 2 2 2 3 2 4" xfId="2281"/>
    <cellStyle name="Comma 4 2 2 2 3 2 4 2" xfId="14801"/>
    <cellStyle name="Comma 4 2 2 2 3 2 4 2 2" xfId="27056"/>
    <cellStyle name="Comma 4 2 2 2 3 2 4 2 3" xfId="39297"/>
    <cellStyle name="Comma 4 2 2 2 3 2 4 3" xfId="20939"/>
    <cellStyle name="Comma 4 2 2 2 3 2 4 4" xfId="33183"/>
    <cellStyle name="Comma 4 2 2 2 3 2 4 5" xfId="45412"/>
    <cellStyle name="Comma 4 2 2 2 3 2 5" xfId="14794"/>
    <cellStyle name="Comma 4 2 2 2 3 2 5 2" xfId="27049"/>
    <cellStyle name="Comma 4 2 2 2 3 2 5 3" xfId="39290"/>
    <cellStyle name="Comma 4 2 2 2 3 2 6" xfId="20932"/>
    <cellStyle name="Comma 4 2 2 2 3 2 7" xfId="33176"/>
    <cellStyle name="Comma 4 2 2 2 3 2 8" xfId="45405"/>
    <cellStyle name="Comma 4 2 2 2 3 3" xfId="2282"/>
    <cellStyle name="Comma 4 2 2 2 3 3 2" xfId="2283"/>
    <cellStyle name="Comma 4 2 2 2 3 3 2 2" xfId="2284"/>
    <cellStyle name="Comma 4 2 2 2 3 3 2 2 2" xfId="14804"/>
    <cellStyle name="Comma 4 2 2 2 3 3 2 2 2 2" xfId="27059"/>
    <cellStyle name="Comma 4 2 2 2 3 3 2 2 2 3" xfId="39300"/>
    <cellStyle name="Comma 4 2 2 2 3 3 2 2 3" xfId="20942"/>
    <cellStyle name="Comma 4 2 2 2 3 3 2 2 4" xfId="33186"/>
    <cellStyle name="Comma 4 2 2 2 3 3 2 2 5" xfId="45415"/>
    <cellStyle name="Comma 4 2 2 2 3 3 2 3" xfId="14803"/>
    <cellStyle name="Comma 4 2 2 2 3 3 2 3 2" xfId="27058"/>
    <cellStyle name="Comma 4 2 2 2 3 3 2 3 3" xfId="39299"/>
    <cellStyle name="Comma 4 2 2 2 3 3 2 4" xfId="20941"/>
    <cellStyle name="Comma 4 2 2 2 3 3 2 5" xfId="33185"/>
    <cellStyle name="Comma 4 2 2 2 3 3 2 6" xfId="45414"/>
    <cellStyle name="Comma 4 2 2 2 3 3 3" xfId="2285"/>
    <cellStyle name="Comma 4 2 2 2 3 3 3 2" xfId="14805"/>
    <cellStyle name="Comma 4 2 2 2 3 3 3 2 2" xfId="27060"/>
    <cellStyle name="Comma 4 2 2 2 3 3 3 2 3" xfId="39301"/>
    <cellStyle name="Comma 4 2 2 2 3 3 3 3" xfId="20943"/>
    <cellStyle name="Comma 4 2 2 2 3 3 3 4" xfId="33187"/>
    <cellStyle name="Comma 4 2 2 2 3 3 3 5" xfId="45416"/>
    <cellStyle name="Comma 4 2 2 2 3 3 4" xfId="14802"/>
    <cellStyle name="Comma 4 2 2 2 3 3 4 2" xfId="27057"/>
    <cellStyle name="Comma 4 2 2 2 3 3 4 3" xfId="39298"/>
    <cellStyle name="Comma 4 2 2 2 3 3 5" xfId="20940"/>
    <cellStyle name="Comma 4 2 2 2 3 3 6" xfId="33184"/>
    <cellStyle name="Comma 4 2 2 2 3 3 7" xfId="45413"/>
    <cellStyle name="Comma 4 2 2 2 3 4" xfId="2286"/>
    <cellStyle name="Comma 4 2 2 2 3 4 2" xfId="2287"/>
    <cellStyle name="Comma 4 2 2 2 3 4 2 2" xfId="14807"/>
    <cellStyle name="Comma 4 2 2 2 3 4 2 2 2" xfId="27062"/>
    <cellStyle name="Comma 4 2 2 2 3 4 2 2 3" xfId="39303"/>
    <cellStyle name="Comma 4 2 2 2 3 4 2 3" xfId="20945"/>
    <cellStyle name="Comma 4 2 2 2 3 4 2 4" xfId="33189"/>
    <cellStyle name="Comma 4 2 2 2 3 4 2 5" xfId="45418"/>
    <cellStyle name="Comma 4 2 2 2 3 4 3" xfId="14806"/>
    <cellStyle name="Comma 4 2 2 2 3 4 3 2" xfId="27061"/>
    <cellStyle name="Comma 4 2 2 2 3 4 3 3" xfId="39302"/>
    <cellStyle name="Comma 4 2 2 2 3 4 4" xfId="20944"/>
    <cellStyle name="Comma 4 2 2 2 3 4 5" xfId="33188"/>
    <cellStyle name="Comma 4 2 2 2 3 4 6" xfId="45417"/>
    <cellStyle name="Comma 4 2 2 2 3 5" xfId="2288"/>
    <cellStyle name="Comma 4 2 2 2 3 5 2" xfId="14808"/>
    <cellStyle name="Comma 4 2 2 2 3 5 2 2" xfId="27063"/>
    <cellStyle name="Comma 4 2 2 2 3 5 2 3" xfId="39304"/>
    <cellStyle name="Comma 4 2 2 2 3 5 3" xfId="20946"/>
    <cellStyle name="Comma 4 2 2 2 3 5 4" xfId="33190"/>
    <cellStyle name="Comma 4 2 2 2 3 5 5" xfId="45419"/>
    <cellStyle name="Comma 4 2 2 2 3 6" xfId="14793"/>
    <cellStyle name="Comma 4 2 2 2 3 6 2" xfId="27048"/>
    <cellStyle name="Comma 4 2 2 2 3 6 3" xfId="39289"/>
    <cellStyle name="Comma 4 2 2 2 3 7" xfId="20931"/>
    <cellStyle name="Comma 4 2 2 2 3 8" xfId="33175"/>
    <cellStyle name="Comma 4 2 2 2 3 9" xfId="45404"/>
    <cellStyle name="Comma 4 2 2 2 4" xfId="2289"/>
    <cellStyle name="Comma 4 2 2 2 4 2" xfId="2290"/>
    <cellStyle name="Comma 4 2 2 2 4 2 2" xfId="2291"/>
    <cellStyle name="Comma 4 2 2 2 4 2 2 2" xfId="2292"/>
    <cellStyle name="Comma 4 2 2 2 4 2 2 2 2" xfId="14812"/>
    <cellStyle name="Comma 4 2 2 2 4 2 2 2 2 2" xfId="27067"/>
    <cellStyle name="Comma 4 2 2 2 4 2 2 2 2 3" xfId="39308"/>
    <cellStyle name="Comma 4 2 2 2 4 2 2 2 3" xfId="20950"/>
    <cellStyle name="Comma 4 2 2 2 4 2 2 2 4" xfId="33194"/>
    <cellStyle name="Comma 4 2 2 2 4 2 2 2 5" xfId="45423"/>
    <cellStyle name="Comma 4 2 2 2 4 2 2 3" xfId="14811"/>
    <cellStyle name="Comma 4 2 2 2 4 2 2 3 2" xfId="27066"/>
    <cellStyle name="Comma 4 2 2 2 4 2 2 3 3" xfId="39307"/>
    <cellStyle name="Comma 4 2 2 2 4 2 2 4" xfId="20949"/>
    <cellStyle name="Comma 4 2 2 2 4 2 2 5" xfId="33193"/>
    <cellStyle name="Comma 4 2 2 2 4 2 2 6" xfId="45422"/>
    <cellStyle name="Comma 4 2 2 2 4 2 3" xfId="2293"/>
    <cellStyle name="Comma 4 2 2 2 4 2 3 2" xfId="14813"/>
    <cellStyle name="Comma 4 2 2 2 4 2 3 2 2" xfId="27068"/>
    <cellStyle name="Comma 4 2 2 2 4 2 3 2 3" xfId="39309"/>
    <cellStyle name="Comma 4 2 2 2 4 2 3 3" xfId="20951"/>
    <cellStyle name="Comma 4 2 2 2 4 2 3 4" xfId="33195"/>
    <cellStyle name="Comma 4 2 2 2 4 2 3 5" xfId="45424"/>
    <cellStyle name="Comma 4 2 2 2 4 2 4" xfId="14810"/>
    <cellStyle name="Comma 4 2 2 2 4 2 4 2" xfId="27065"/>
    <cellStyle name="Comma 4 2 2 2 4 2 4 3" xfId="39306"/>
    <cellStyle name="Comma 4 2 2 2 4 2 5" xfId="20948"/>
    <cellStyle name="Comma 4 2 2 2 4 2 6" xfId="33192"/>
    <cellStyle name="Comma 4 2 2 2 4 2 7" xfId="45421"/>
    <cellStyle name="Comma 4 2 2 2 4 3" xfId="2294"/>
    <cellStyle name="Comma 4 2 2 2 4 3 2" xfId="2295"/>
    <cellStyle name="Comma 4 2 2 2 4 3 2 2" xfId="14815"/>
    <cellStyle name="Comma 4 2 2 2 4 3 2 2 2" xfId="27070"/>
    <cellStyle name="Comma 4 2 2 2 4 3 2 2 3" xfId="39311"/>
    <cellStyle name="Comma 4 2 2 2 4 3 2 3" xfId="20953"/>
    <cellStyle name="Comma 4 2 2 2 4 3 2 4" xfId="33197"/>
    <cellStyle name="Comma 4 2 2 2 4 3 2 5" xfId="45426"/>
    <cellStyle name="Comma 4 2 2 2 4 3 3" xfId="14814"/>
    <cellStyle name="Comma 4 2 2 2 4 3 3 2" xfId="27069"/>
    <cellStyle name="Comma 4 2 2 2 4 3 3 3" xfId="39310"/>
    <cellStyle name="Comma 4 2 2 2 4 3 4" xfId="20952"/>
    <cellStyle name="Comma 4 2 2 2 4 3 5" xfId="33196"/>
    <cellStyle name="Comma 4 2 2 2 4 3 6" xfId="45425"/>
    <cellStyle name="Comma 4 2 2 2 4 4" xfId="2296"/>
    <cellStyle name="Comma 4 2 2 2 4 4 2" xfId="14816"/>
    <cellStyle name="Comma 4 2 2 2 4 4 2 2" xfId="27071"/>
    <cellStyle name="Comma 4 2 2 2 4 4 2 3" xfId="39312"/>
    <cellStyle name="Comma 4 2 2 2 4 4 3" xfId="20954"/>
    <cellStyle name="Comma 4 2 2 2 4 4 4" xfId="33198"/>
    <cellStyle name="Comma 4 2 2 2 4 4 5" xfId="45427"/>
    <cellStyle name="Comma 4 2 2 2 4 5" xfId="14809"/>
    <cellStyle name="Comma 4 2 2 2 4 5 2" xfId="27064"/>
    <cellStyle name="Comma 4 2 2 2 4 5 3" xfId="39305"/>
    <cellStyle name="Comma 4 2 2 2 4 6" xfId="20947"/>
    <cellStyle name="Comma 4 2 2 2 4 7" xfId="33191"/>
    <cellStyle name="Comma 4 2 2 2 4 8" xfId="45420"/>
    <cellStyle name="Comma 4 2 2 2 5" xfId="2297"/>
    <cellStyle name="Comma 4 2 2 2 5 2" xfId="2298"/>
    <cellStyle name="Comma 4 2 2 2 5 2 2" xfId="2299"/>
    <cellStyle name="Comma 4 2 2 2 5 2 2 2" xfId="14819"/>
    <cellStyle name="Comma 4 2 2 2 5 2 2 2 2" xfId="27074"/>
    <cellStyle name="Comma 4 2 2 2 5 2 2 2 3" xfId="39315"/>
    <cellStyle name="Comma 4 2 2 2 5 2 2 3" xfId="20957"/>
    <cellStyle name="Comma 4 2 2 2 5 2 2 4" xfId="33201"/>
    <cellStyle name="Comma 4 2 2 2 5 2 2 5" xfId="45430"/>
    <cellStyle name="Comma 4 2 2 2 5 2 3" xfId="14818"/>
    <cellStyle name="Comma 4 2 2 2 5 2 3 2" xfId="27073"/>
    <cellStyle name="Comma 4 2 2 2 5 2 3 3" xfId="39314"/>
    <cellStyle name="Comma 4 2 2 2 5 2 4" xfId="20956"/>
    <cellStyle name="Comma 4 2 2 2 5 2 5" xfId="33200"/>
    <cellStyle name="Comma 4 2 2 2 5 2 6" xfId="45429"/>
    <cellStyle name="Comma 4 2 2 2 5 3" xfId="2300"/>
    <cellStyle name="Comma 4 2 2 2 5 3 2" xfId="14820"/>
    <cellStyle name="Comma 4 2 2 2 5 3 2 2" xfId="27075"/>
    <cellStyle name="Comma 4 2 2 2 5 3 2 3" xfId="39316"/>
    <cellStyle name="Comma 4 2 2 2 5 3 3" xfId="20958"/>
    <cellStyle name="Comma 4 2 2 2 5 3 4" xfId="33202"/>
    <cellStyle name="Comma 4 2 2 2 5 3 5" xfId="45431"/>
    <cellStyle name="Comma 4 2 2 2 5 4" xfId="14817"/>
    <cellStyle name="Comma 4 2 2 2 5 4 2" xfId="27072"/>
    <cellStyle name="Comma 4 2 2 2 5 4 3" xfId="39313"/>
    <cellStyle name="Comma 4 2 2 2 5 5" xfId="20955"/>
    <cellStyle name="Comma 4 2 2 2 5 6" xfId="33199"/>
    <cellStyle name="Comma 4 2 2 2 5 7" xfId="45428"/>
    <cellStyle name="Comma 4 2 2 2 6" xfId="2301"/>
    <cellStyle name="Comma 4 2 2 2 6 2" xfId="2302"/>
    <cellStyle name="Comma 4 2 2 2 6 2 2" xfId="14822"/>
    <cellStyle name="Comma 4 2 2 2 6 2 2 2" xfId="27077"/>
    <cellStyle name="Comma 4 2 2 2 6 2 2 3" xfId="39318"/>
    <cellStyle name="Comma 4 2 2 2 6 2 3" xfId="20960"/>
    <cellStyle name="Comma 4 2 2 2 6 2 4" xfId="33204"/>
    <cellStyle name="Comma 4 2 2 2 6 2 5" xfId="45433"/>
    <cellStyle name="Comma 4 2 2 2 6 3" xfId="14821"/>
    <cellStyle name="Comma 4 2 2 2 6 3 2" xfId="27076"/>
    <cellStyle name="Comma 4 2 2 2 6 3 3" xfId="39317"/>
    <cellStyle name="Comma 4 2 2 2 6 4" xfId="20959"/>
    <cellStyle name="Comma 4 2 2 2 6 5" xfId="33203"/>
    <cellStyle name="Comma 4 2 2 2 6 6" xfId="45432"/>
    <cellStyle name="Comma 4 2 2 2 7" xfId="2303"/>
    <cellStyle name="Comma 4 2 2 2 7 2" xfId="14823"/>
    <cellStyle name="Comma 4 2 2 2 7 2 2" xfId="27078"/>
    <cellStyle name="Comma 4 2 2 2 7 2 3" xfId="39319"/>
    <cellStyle name="Comma 4 2 2 2 7 3" xfId="20961"/>
    <cellStyle name="Comma 4 2 2 2 7 4" xfId="33205"/>
    <cellStyle name="Comma 4 2 2 2 7 5" xfId="45434"/>
    <cellStyle name="Comma 4 2 2 2 8" xfId="14760"/>
    <cellStyle name="Comma 4 2 2 2 8 2" xfId="27015"/>
    <cellStyle name="Comma 4 2 2 2 8 3" xfId="39256"/>
    <cellStyle name="Comma 4 2 2 2 9" xfId="20898"/>
    <cellStyle name="Comma 4 2 2 3" xfId="2304"/>
    <cellStyle name="Comma 4 2 2 3 10" xfId="45435"/>
    <cellStyle name="Comma 4 2 2 3 2" xfId="2305"/>
    <cellStyle name="Comma 4 2 2 3 2 2" xfId="2306"/>
    <cellStyle name="Comma 4 2 2 3 2 2 2" xfId="2307"/>
    <cellStyle name="Comma 4 2 2 3 2 2 2 2" xfId="2308"/>
    <cellStyle name="Comma 4 2 2 3 2 2 2 2 2" xfId="2309"/>
    <cellStyle name="Comma 4 2 2 3 2 2 2 2 2 2" xfId="14829"/>
    <cellStyle name="Comma 4 2 2 3 2 2 2 2 2 2 2" xfId="27084"/>
    <cellStyle name="Comma 4 2 2 3 2 2 2 2 2 2 3" xfId="39325"/>
    <cellStyle name="Comma 4 2 2 3 2 2 2 2 2 3" xfId="20967"/>
    <cellStyle name="Comma 4 2 2 3 2 2 2 2 2 4" xfId="33211"/>
    <cellStyle name="Comma 4 2 2 3 2 2 2 2 2 5" xfId="45440"/>
    <cellStyle name="Comma 4 2 2 3 2 2 2 2 3" xfId="14828"/>
    <cellStyle name="Comma 4 2 2 3 2 2 2 2 3 2" xfId="27083"/>
    <cellStyle name="Comma 4 2 2 3 2 2 2 2 3 3" xfId="39324"/>
    <cellStyle name="Comma 4 2 2 3 2 2 2 2 4" xfId="20966"/>
    <cellStyle name="Comma 4 2 2 3 2 2 2 2 5" xfId="33210"/>
    <cellStyle name="Comma 4 2 2 3 2 2 2 2 6" xfId="45439"/>
    <cellStyle name="Comma 4 2 2 3 2 2 2 3" xfId="2310"/>
    <cellStyle name="Comma 4 2 2 3 2 2 2 3 2" xfId="14830"/>
    <cellStyle name="Comma 4 2 2 3 2 2 2 3 2 2" xfId="27085"/>
    <cellStyle name="Comma 4 2 2 3 2 2 2 3 2 3" xfId="39326"/>
    <cellStyle name="Comma 4 2 2 3 2 2 2 3 3" xfId="20968"/>
    <cellStyle name="Comma 4 2 2 3 2 2 2 3 4" xfId="33212"/>
    <cellStyle name="Comma 4 2 2 3 2 2 2 3 5" xfId="45441"/>
    <cellStyle name="Comma 4 2 2 3 2 2 2 4" xfId="14827"/>
    <cellStyle name="Comma 4 2 2 3 2 2 2 4 2" xfId="27082"/>
    <cellStyle name="Comma 4 2 2 3 2 2 2 4 3" xfId="39323"/>
    <cellStyle name="Comma 4 2 2 3 2 2 2 5" xfId="20965"/>
    <cellStyle name="Comma 4 2 2 3 2 2 2 6" xfId="33209"/>
    <cellStyle name="Comma 4 2 2 3 2 2 2 7" xfId="45438"/>
    <cellStyle name="Comma 4 2 2 3 2 2 3" xfId="2311"/>
    <cellStyle name="Comma 4 2 2 3 2 2 3 2" xfId="2312"/>
    <cellStyle name="Comma 4 2 2 3 2 2 3 2 2" xfId="14832"/>
    <cellStyle name="Comma 4 2 2 3 2 2 3 2 2 2" xfId="27087"/>
    <cellStyle name="Comma 4 2 2 3 2 2 3 2 2 3" xfId="39328"/>
    <cellStyle name="Comma 4 2 2 3 2 2 3 2 3" xfId="20970"/>
    <cellStyle name="Comma 4 2 2 3 2 2 3 2 4" xfId="33214"/>
    <cellStyle name="Comma 4 2 2 3 2 2 3 2 5" xfId="45443"/>
    <cellStyle name="Comma 4 2 2 3 2 2 3 3" xfId="14831"/>
    <cellStyle name="Comma 4 2 2 3 2 2 3 3 2" xfId="27086"/>
    <cellStyle name="Comma 4 2 2 3 2 2 3 3 3" xfId="39327"/>
    <cellStyle name="Comma 4 2 2 3 2 2 3 4" xfId="20969"/>
    <cellStyle name="Comma 4 2 2 3 2 2 3 5" xfId="33213"/>
    <cellStyle name="Comma 4 2 2 3 2 2 3 6" xfId="45442"/>
    <cellStyle name="Comma 4 2 2 3 2 2 4" xfId="2313"/>
    <cellStyle name="Comma 4 2 2 3 2 2 4 2" xfId="14833"/>
    <cellStyle name="Comma 4 2 2 3 2 2 4 2 2" xfId="27088"/>
    <cellStyle name="Comma 4 2 2 3 2 2 4 2 3" xfId="39329"/>
    <cellStyle name="Comma 4 2 2 3 2 2 4 3" xfId="20971"/>
    <cellStyle name="Comma 4 2 2 3 2 2 4 4" xfId="33215"/>
    <cellStyle name="Comma 4 2 2 3 2 2 4 5" xfId="45444"/>
    <cellStyle name="Comma 4 2 2 3 2 2 5" xfId="14826"/>
    <cellStyle name="Comma 4 2 2 3 2 2 5 2" xfId="27081"/>
    <cellStyle name="Comma 4 2 2 3 2 2 5 3" xfId="39322"/>
    <cellStyle name="Comma 4 2 2 3 2 2 6" xfId="20964"/>
    <cellStyle name="Comma 4 2 2 3 2 2 7" xfId="33208"/>
    <cellStyle name="Comma 4 2 2 3 2 2 8" xfId="45437"/>
    <cellStyle name="Comma 4 2 2 3 2 3" xfId="2314"/>
    <cellStyle name="Comma 4 2 2 3 2 3 2" xfId="2315"/>
    <cellStyle name="Comma 4 2 2 3 2 3 2 2" xfId="2316"/>
    <cellStyle name="Comma 4 2 2 3 2 3 2 2 2" xfId="14836"/>
    <cellStyle name="Comma 4 2 2 3 2 3 2 2 2 2" xfId="27091"/>
    <cellStyle name="Comma 4 2 2 3 2 3 2 2 2 3" xfId="39332"/>
    <cellStyle name="Comma 4 2 2 3 2 3 2 2 3" xfId="20974"/>
    <cellStyle name="Comma 4 2 2 3 2 3 2 2 4" xfId="33218"/>
    <cellStyle name="Comma 4 2 2 3 2 3 2 2 5" xfId="45447"/>
    <cellStyle name="Comma 4 2 2 3 2 3 2 3" xfId="14835"/>
    <cellStyle name="Comma 4 2 2 3 2 3 2 3 2" xfId="27090"/>
    <cellStyle name="Comma 4 2 2 3 2 3 2 3 3" xfId="39331"/>
    <cellStyle name="Comma 4 2 2 3 2 3 2 4" xfId="20973"/>
    <cellStyle name="Comma 4 2 2 3 2 3 2 5" xfId="33217"/>
    <cellStyle name="Comma 4 2 2 3 2 3 2 6" xfId="45446"/>
    <cellStyle name="Comma 4 2 2 3 2 3 3" xfId="2317"/>
    <cellStyle name="Comma 4 2 2 3 2 3 3 2" xfId="14837"/>
    <cellStyle name="Comma 4 2 2 3 2 3 3 2 2" xfId="27092"/>
    <cellStyle name="Comma 4 2 2 3 2 3 3 2 3" xfId="39333"/>
    <cellStyle name="Comma 4 2 2 3 2 3 3 3" xfId="20975"/>
    <cellStyle name="Comma 4 2 2 3 2 3 3 4" xfId="33219"/>
    <cellStyle name="Comma 4 2 2 3 2 3 3 5" xfId="45448"/>
    <cellStyle name="Comma 4 2 2 3 2 3 4" xfId="14834"/>
    <cellStyle name="Comma 4 2 2 3 2 3 4 2" xfId="27089"/>
    <cellStyle name="Comma 4 2 2 3 2 3 4 3" xfId="39330"/>
    <cellStyle name="Comma 4 2 2 3 2 3 5" xfId="20972"/>
    <cellStyle name="Comma 4 2 2 3 2 3 6" xfId="33216"/>
    <cellStyle name="Comma 4 2 2 3 2 3 7" xfId="45445"/>
    <cellStyle name="Comma 4 2 2 3 2 4" xfId="2318"/>
    <cellStyle name="Comma 4 2 2 3 2 4 2" xfId="2319"/>
    <cellStyle name="Comma 4 2 2 3 2 4 2 2" xfId="14839"/>
    <cellStyle name="Comma 4 2 2 3 2 4 2 2 2" xfId="27094"/>
    <cellStyle name="Comma 4 2 2 3 2 4 2 2 3" xfId="39335"/>
    <cellStyle name="Comma 4 2 2 3 2 4 2 3" xfId="20977"/>
    <cellStyle name="Comma 4 2 2 3 2 4 2 4" xfId="33221"/>
    <cellStyle name="Comma 4 2 2 3 2 4 2 5" xfId="45450"/>
    <cellStyle name="Comma 4 2 2 3 2 4 3" xfId="14838"/>
    <cellStyle name="Comma 4 2 2 3 2 4 3 2" xfId="27093"/>
    <cellStyle name="Comma 4 2 2 3 2 4 3 3" xfId="39334"/>
    <cellStyle name="Comma 4 2 2 3 2 4 4" xfId="20976"/>
    <cellStyle name="Comma 4 2 2 3 2 4 5" xfId="33220"/>
    <cellStyle name="Comma 4 2 2 3 2 4 6" xfId="45449"/>
    <cellStyle name="Comma 4 2 2 3 2 5" xfId="2320"/>
    <cellStyle name="Comma 4 2 2 3 2 5 2" xfId="14840"/>
    <cellStyle name="Comma 4 2 2 3 2 5 2 2" xfId="27095"/>
    <cellStyle name="Comma 4 2 2 3 2 5 2 3" xfId="39336"/>
    <cellStyle name="Comma 4 2 2 3 2 5 3" xfId="20978"/>
    <cellStyle name="Comma 4 2 2 3 2 5 4" xfId="33222"/>
    <cellStyle name="Comma 4 2 2 3 2 5 5" xfId="45451"/>
    <cellStyle name="Comma 4 2 2 3 2 6" xfId="14825"/>
    <cellStyle name="Comma 4 2 2 3 2 6 2" xfId="27080"/>
    <cellStyle name="Comma 4 2 2 3 2 6 3" xfId="39321"/>
    <cellStyle name="Comma 4 2 2 3 2 7" xfId="20963"/>
    <cellStyle name="Comma 4 2 2 3 2 8" xfId="33207"/>
    <cellStyle name="Comma 4 2 2 3 2 9" xfId="45436"/>
    <cellStyle name="Comma 4 2 2 3 3" xfId="2321"/>
    <cellStyle name="Comma 4 2 2 3 3 2" xfId="2322"/>
    <cellStyle name="Comma 4 2 2 3 3 2 2" xfId="2323"/>
    <cellStyle name="Comma 4 2 2 3 3 2 2 2" xfId="2324"/>
    <cellStyle name="Comma 4 2 2 3 3 2 2 2 2" xfId="14844"/>
    <cellStyle name="Comma 4 2 2 3 3 2 2 2 2 2" xfId="27099"/>
    <cellStyle name="Comma 4 2 2 3 3 2 2 2 2 3" xfId="39340"/>
    <cellStyle name="Comma 4 2 2 3 3 2 2 2 3" xfId="20982"/>
    <cellStyle name="Comma 4 2 2 3 3 2 2 2 4" xfId="33226"/>
    <cellStyle name="Comma 4 2 2 3 3 2 2 2 5" xfId="45455"/>
    <cellStyle name="Comma 4 2 2 3 3 2 2 3" xfId="14843"/>
    <cellStyle name="Comma 4 2 2 3 3 2 2 3 2" xfId="27098"/>
    <cellStyle name="Comma 4 2 2 3 3 2 2 3 3" xfId="39339"/>
    <cellStyle name="Comma 4 2 2 3 3 2 2 4" xfId="20981"/>
    <cellStyle name="Comma 4 2 2 3 3 2 2 5" xfId="33225"/>
    <cellStyle name="Comma 4 2 2 3 3 2 2 6" xfId="45454"/>
    <cellStyle name="Comma 4 2 2 3 3 2 3" xfId="2325"/>
    <cellStyle name="Comma 4 2 2 3 3 2 3 2" xfId="14845"/>
    <cellStyle name="Comma 4 2 2 3 3 2 3 2 2" xfId="27100"/>
    <cellStyle name="Comma 4 2 2 3 3 2 3 2 3" xfId="39341"/>
    <cellStyle name="Comma 4 2 2 3 3 2 3 3" xfId="20983"/>
    <cellStyle name="Comma 4 2 2 3 3 2 3 4" xfId="33227"/>
    <cellStyle name="Comma 4 2 2 3 3 2 3 5" xfId="45456"/>
    <cellStyle name="Comma 4 2 2 3 3 2 4" xfId="14842"/>
    <cellStyle name="Comma 4 2 2 3 3 2 4 2" xfId="27097"/>
    <cellStyle name="Comma 4 2 2 3 3 2 4 3" xfId="39338"/>
    <cellStyle name="Comma 4 2 2 3 3 2 5" xfId="20980"/>
    <cellStyle name="Comma 4 2 2 3 3 2 6" xfId="33224"/>
    <cellStyle name="Comma 4 2 2 3 3 2 7" xfId="45453"/>
    <cellStyle name="Comma 4 2 2 3 3 3" xfId="2326"/>
    <cellStyle name="Comma 4 2 2 3 3 3 2" xfId="2327"/>
    <cellStyle name="Comma 4 2 2 3 3 3 2 2" xfId="14847"/>
    <cellStyle name="Comma 4 2 2 3 3 3 2 2 2" xfId="27102"/>
    <cellStyle name="Comma 4 2 2 3 3 3 2 2 3" xfId="39343"/>
    <cellStyle name="Comma 4 2 2 3 3 3 2 3" xfId="20985"/>
    <cellStyle name="Comma 4 2 2 3 3 3 2 4" xfId="33229"/>
    <cellStyle name="Comma 4 2 2 3 3 3 2 5" xfId="45458"/>
    <cellStyle name="Comma 4 2 2 3 3 3 3" xfId="14846"/>
    <cellStyle name="Comma 4 2 2 3 3 3 3 2" xfId="27101"/>
    <cellStyle name="Comma 4 2 2 3 3 3 3 3" xfId="39342"/>
    <cellStyle name="Comma 4 2 2 3 3 3 4" xfId="20984"/>
    <cellStyle name="Comma 4 2 2 3 3 3 5" xfId="33228"/>
    <cellStyle name="Comma 4 2 2 3 3 3 6" xfId="45457"/>
    <cellStyle name="Comma 4 2 2 3 3 4" xfId="2328"/>
    <cellStyle name="Comma 4 2 2 3 3 4 2" xfId="14848"/>
    <cellStyle name="Comma 4 2 2 3 3 4 2 2" xfId="27103"/>
    <cellStyle name="Comma 4 2 2 3 3 4 2 3" xfId="39344"/>
    <cellStyle name="Comma 4 2 2 3 3 4 3" xfId="20986"/>
    <cellStyle name="Comma 4 2 2 3 3 4 4" xfId="33230"/>
    <cellStyle name="Comma 4 2 2 3 3 4 5" xfId="45459"/>
    <cellStyle name="Comma 4 2 2 3 3 5" xfId="14841"/>
    <cellStyle name="Comma 4 2 2 3 3 5 2" xfId="27096"/>
    <cellStyle name="Comma 4 2 2 3 3 5 3" xfId="39337"/>
    <cellStyle name="Comma 4 2 2 3 3 6" xfId="20979"/>
    <cellStyle name="Comma 4 2 2 3 3 7" xfId="33223"/>
    <cellStyle name="Comma 4 2 2 3 3 8" xfId="45452"/>
    <cellStyle name="Comma 4 2 2 3 4" xfId="2329"/>
    <cellStyle name="Comma 4 2 2 3 4 2" xfId="2330"/>
    <cellStyle name="Comma 4 2 2 3 4 2 2" xfId="2331"/>
    <cellStyle name="Comma 4 2 2 3 4 2 2 2" xfId="14851"/>
    <cellStyle name="Comma 4 2 2 3 4 2 2 2 2" xfId="27106"/>
    <cellStyle name="Comma 4 2 2 3 4 2 2 2 3" xfId="39347"/>
    <cellStyle name="Comma 4 2 2 3 4 2 2 3" xfId="20989"/>
    <cellStyle name="Comma 4 2 2 3 4 2 2 4" xfId="33233"/>
    <cellStyle name="Comma 4 2 2 3 4 2 2 5" xfId="45462"/>
    <cellStyle name="Comma 4 2 2 3 4 2 3" xfId="14850"/>
    <cellStyle name="Comma 4 2 2 3 4 2 3 2" xfId="27105"/>
    <cellStyle name="Comma 4 2 2 3 4 2 3 3" xfId="39346"/>
    <cellStyle name="Comma 4 2 2 3 4 2 4" xfId="20988"/>
    <cellStyle name="Comma 4 2 2 3 4 2 5" xfId="33232"/>
    <cellStyle name="Comma 4 2 2 3 4 2 6" xfId="45461"/>
    <cellStyle name="Comma 4 2 2 3 4 3" xfId="2332"/>
    <cellStyle name="Comma 4 2 2 3 4 3 2" xfId="14852"/>
    <cellStyle name="Comma 4 2 2 3 4 3 2 2" xfId="27107"/>
    <cellStyle name="Comma 4 2 2 3 4 3 2 3" xfId="39348"/>
    <cellStyle name="Comma 4 2 2 3 4 3 3" xfId="20990"/>
    <cellStyle name="Comma 4 2 2 3 4 3 4" xfId="33234"/>
    <cellStyle name="Comma 4 2 2 3 4 3 5" xfId="45463"/>
    <cellStyle name="Comma 4 2 2 3 4 4" xfId="14849"/>
    <cellStyle name="Comma 4 2 2 3 4 4 2" xfId="27104"/>
    <cellStyle name="Comma 4 2 2 3 4 4 3" xfId="39345"/>
    <cellStyle name="Comma 4 2 2 3 4 5" xfId="20987"/>
    <cellStyle name="Comma 4 2 2 3 4 6" xfId="33231"/>
    <cellStyle name="Comma 4 2 2 3 4 7" xfId="45460"/>
    <cellStyle name="Comma 4 2 2 3 5" xfId="2333"/>
    <cellStyle name="Comma 4 2 2 3 5 2" xfId="2334"/>
    <cellStyle name="Comma 4 2 2 3 5 2 2" xfId="14854"/>
    <cellStyle name="Comma 4 2 2 3 5 2 2 2" xfId="27109"/>
    <cellStyle name="Comma 4 2 2 3 5 2 2 3" xfId="39350"/>
    <cellStyle name="Comma 4 2 2 3 5 2 3" xfId="20992"/>
    <cellStyle name="Comma 4 2 2 3 5 2 4" xfId="33236"/>
    <cellStyle name="Comma 4 2 2 3 5 2 5" xfId="45465"/>
    <cellStyle name="Comma 4 2 2 3 5 3" xfId="14853"/>
    <cellStyle name="Comma 4 2 2 3 5 3 2" xfId="27108"/>
    <cellStyle name="Comma 4 2 2 3 5 3 3" xfId="39349"/>
    <cellStyle name="Comma 4 2 2 3 5 4" xfId="20991"/>
    <cellStyle name="Comma 4 2 2 3 5 5" xfId="33235"/>
    <cellStyle name="Comma 4 2 2 3 5 6" xfId="45464"/>
    <cellStyle name="Comma 4 2 2 3 6" xfId="2335"/>
    <cellStyle name="Comma 4 2 2 3 6 2" xfId="14855"/>
    <cellStyle name="Comma 4 2 2 3 6 2 2" xfId="27110"/>
    <cellStyle name="Comma 4 2 2 3 6 2 3" xfId="39351"/>
    <cellStyle name="Comma 4 2 2 3 6 3" xfId="20993"/>
    <cellStyle name="Comma 4 2 2 3 6 4" xfId="33237"/>
    <cellStyle name="Comma 4 2 2 3 6 5" xfId="45466"/>
    <cellStyle name="Comma 4 2 2 3 7" xfId="14824"/>
    <cellStyle name="Comma 4 2 2 3 7 2" xfId="27079"/>
    <cellStyle name="Comma 4 2 2 3 7 3" xfId="39320"/>
    <cellStyle name="Comma 4 2 2 3 8" xfId="20962"/>
    <cellStyle name="Comma 4 2 2 3 9" xfId="33206"/>
    <cellStyle name="Comma 4 2 2 4" xfId="2336"/>
    <cellStyle name="Comma 4 2 2 4 2" xfId="2337"/>
    <cellStyle name="Comma 4 2 2 4 2 2" xfId="2338"/>
    <cellStyle name="Comma 4 2 2 4 2 2 2" xfId="2339"/>
    <cellStyle name="Comma 4 2 2 4 2 2 2 2" xfId="2340"/>
    <cellStyle name="Comma 4 2 2 4 2 2 2 2 2" xfId="14860"/>
    <cellStyle name="Comma 4 2 2 4 2 2 2 2 2 2" xfId="27115"/>
    <cellStyle name="Comma 4 2 2 4 2 2 2 2 2 3" xfId="39356"/>
    <cellStyle name="Comma 4 2 2 4 2 2 2 2 3" xfId="20998"/>
    <cellStyle name="Comma 4 2 2 4 2 2 2 2 4" xfId="33242"/>
    <cellStyle name="Comma 4 2 2 4 2 2 2 2 5" xfId="45471"/>
    <cellStyle name="Comma 4 2 2 4 2 2 2 3" xfId="14859"/>
    <cellStyle name="Comma 4 2 2 4 2 2 2 3 2" xfId="27114"/>
    <cellStyle name="Comma 4 2 2 4 2 2 2 3 3" xfId="39355"/>
    <cellStyle name="Comma 4 2 2 4 2 2 2 4" xfId="20997"/>
    <cellStyle name="Comma 4 2 2 4 2 2 2 5" xfId="33241"/>
    <cellStyle name="Comma 4 2 2 4 2 2 2 6" xfId="45470"/>
    <cellStyle name="Comma 4 2 2 4 2 2 3" xfId="2341"/>
    <cellStyle name="Comma 4 2 2 4 2 2 3 2" xfId="14861"/>
    <cellStyle name="Comma 4 2 2 4 2 2 3 2 2" xfId="27116"/>
    <cellStyle name="Comma 4 2 2 4 2 2 3 2 3" xfId="39357"/>
    <cellStyle name="Comma 4 2 2 4 2 2 3 3" xfId="20999"/>
    <cellStyle name="Comma 4 2 2 4 2 2 3 4" xfId="33243"/>
    <cellStyle name="Comma 4 2 2 4 2 2 3 5" xfId="45472"/>
    <cellStyle name="Comma 4 2 2 4 2 2 4" xfId="14858"/>
    <cellStyle name="Comma 4 2 2 4 2 2 4 2" xfId="27113"/>
    <cellStyle name="Comma 4 2 2 4 2 2 4 3" xfId="39354"/>
    <cellStyle name="Comma 4 2 2 4 2 2 5" xfId="20996"/>
    <cellStyle name="Comma 4 2 2 4 2 2 6" xfId="33240"/>
    <cellStyle name="Comma 4 2 2 4 2 2 7" xfId="45469"/>
    <cellStyle name="Comma 4 2 2 4 2 3" xfId="2342"/>
    <cellStyle name="Comma 4 2 2 4 2 3 2" xfId="2343"/>
    <cellStyle name="Comma 4 2 2 4 2 3 2 2" xfId="14863"/>
    <cellStyle name="Comma 4 2 2 4 2 3 2 2 2" xfId="27118"/>
    <cellStyle name="Comma 4 2 2 4 2 3 2 2 3" xfId="39359"/>
    <cellStyle name="Comma 4 2 2 4 2 3 2 3" xfId="21001"/>
    <cellStyle name="Comma 4 2 2 4 2 3 2 4" xfId="33245"/>
    <cellStyle name="Comma 4 2 2 4 2 3 2 5" xfId="45474"/>
    <cellStyle name="Comma 4 2 2 4 2 3 3" xfId="14862"/>
    <cellStyle name="Comma 4 2 2 4 2 3 3 2" xfId="27117"/>
    <cellStyle name="Comma 4 2 2 4 2 3 3 3" xfId="39358"/>
    <cellStyle name="Comma 4 2 2 4 2 3 4" xfId="21000"/>
    <cellStyle name="Comma 4 2 2 4 2 3 5" xfId="33244"/>
    <cellStyle name="Comma 4 2 2 4 2 3 6" xfId="45473"/>
    <cellStyle name="Comma 4 2 2 4 2 4" xfId="2344"/>
    <cellStyle name="Comma 4 2 2 4 2 4 2" xfId="14864"/>
    <cellStyle name="Comma 4 2 2 4 2 4 2 2" xfId="27119"/>
    <cellStyle name="Comma 4 2 2 4 2 4 2 3" xfId="39360"/>
    <cellStyle name="Comma 4 2 2 4 2 4 3" xfId="21002"/>
    <cellStyle name="Comma 4 2 2 4 2 4 4" xfId="33246"/>
    <cellStyle name="Comma 4 2 2 4 2 4 5" xfId="45475"/>
    <cellStyle name="Comma 4 2 2 4 2 5" xfId="14857"/>
    <cellStyle name="Comma 4 2 2 4 2 5 2" xfId="27112"/>
    <cellStyle name="Comma 4 2 2 4 2 5 3" xfId="39353"/>
    <cellStyle name="Comma 4 2 2 4 2 6" xfId="20995"/>
    <cellStyle name="Comma 4 2 2 4 2 7" xfId="33239"/>
    <cellStyle name="Comma 4 2 2 4 2 8" xfId="45468"/>
    <cellStyle name="Comma 4 2 2 4 3" xfId="2345"/>
    <cellStyle name="Comma 4 2 2 4 3 2" xfId="2346"/>
    <cellStyle name="Comma 4 2 2 4 3 2 2" xfId="2347"/>
    <cellStyle name="Comma 4 2 2 4 3 2 2 2" xfId="14867"/>
    <cellStyle name="Comma 4 2 2 4 3 2 2 2 2" xfId="27122"/>
    <cellStyle name="Comma 4 2 2 4 3 2 2 2 3" xfId="39363"/>
    <cellStyle name="Comma 4 2 2 4 3 2 2 3" xfId="21005"/>
    <cellStyle name="Comma 4 2 2 4 3 2 2 4" xfId="33249"/>
    <cellStyle name="Comma 4 2 2 4 3 2 2 5" xfId="45478"/>
    <cellStyle name="Comma 4 2 2 4 3 2 3" xfId="14866"/>
    <cellStyle name="Comma 4 2 2 4 3 2 3 2" xfId="27121"/>
    <cellStyle name="Comma 4 2 2 4 3 2 3 3" xfId="39362"/>
    <cellStyle name="Comma 4 2 2 4 3 2 4" xfId="21004"/>
    <cellStyle name="Comma 4 2 2 4 3 2 5" xfId="33248"/>
    <cellStyle name="Comma 4 2 2 4 3 2 6" xfId="45477"/>
    <cellStyle name="Comma 4 2 2 4 3 3" xfId="2348"/>
    <cellStyle name="Comma 4 2 2 4 3 3 2" xfId="14868"/>
    <cellStyle name="Comma 4 2 2 4 3 3 2 2" xfId="27123"/>
    <cellStyle name="Comma 4 2 2 4 3 3 2 3" xfId="39364"/>
    <cellStyle name="Comma 4 2 2 4 3 3 3" xfId="21006"/>
    <cellStyle name="Comma 4 2 2 4 3 3 4" xfId="33250"/>
    <cellStyle name="Comma 4 2 2 4 3 3 5" xfId="45479"/>
    <cellStyle name="Comma 4 2 2 4 3 4" xfId="14865"/>
    <cellStyle name="Comma 4 2 2 4 3 4 2" xfId="27120"/>
    <cellStyle name="Comma 4 2 2 4 3 4 3" xfId="39361"/>
    <cellStyle name="Comma 4 2 2 4 3 5" xfId="21003"/>
    <cellStyle name="Comma 4 2 2 4 3 6" xfId="33247"/>
    <cellStyle name="Comma 4 2 2 4 3 7" xfId="45476"/>
    <cellStyle name="Comma 4 2 2 4 4" xfId="2349"/>
    <cellStyle name="Comma 4 2 2 4 4 2" xfId="2350"/>
    <cellStyle name="Comma 4 2 2 4 4 2 2" xfId="14870"/>
    <cellStyle name="Comma 4 2 2 4 4 2 2 2" xfId="27125"/>
    <cellStyle name="Comma 4 2 2 4 4 2 2 3" xfId="39366"/>
    <cellStyle name="Comma 4 2 2 4 4 2 3" xfId="21008"/>
    <cellStyle name="Comma 4 2 2 4 4 2 4" xfId="33252"/>
    <cellStyle name="Comma 4 2 2 4 4 2 5" xfId="45481"/>
    <cellStyle name="Comma 4 2 2 4 4 3" xfId="14869"/>
    <cellStyle name="Comma 4 2 2 4 4 3 2" xfId="27124"/>
    <cellStyle name="Comma 4 2 2 4 4 3 3" xfId="39365"/>
    <cellStyle name="Comma 4 2 2 4 4 4" xfId="21007"/>
    <cellStyle name="Comma 4 2 2 4 4 5" xfId="33251"/>
    <cellStyle name="Comma 4 2 2 4 4 6" xfId="45480"/>
    <cellStyle name="Comma 4 2 2 4 5" xfId="2351"/>
    <cellStyle name="Comma 4 2 2 4 5 2" xfId="14871"/>
    <cellStyle name="Comma 4 2 2 4 5 2 2" xfId="27126"/>
    <cellStyle name="Comma 4 2 2 4 5 2 3" xfId="39367"/>
    <cellStyle name="Comma 4 2 2 4 5 3" xfId="21009"/>
    <cellStyle name="Comma 4 2 2 4 5 4" xfId="33253"/>
    <cellStyle name="Comma 4 2 2 4 5 5" xfId="45482"/>
    <cellStyle name="Comma 4 2 2 4 6" xfId="14856"/>
    <cellStyle name="Comma 4 2 2 4 6 2" xfId="27111"/>
    <cellStyle name="Comma 4 2 2 4 6 3" xfId="39352"/>
    <cellStyle name="Comma 4 2 2 4 7" xfId="20994"/>
    <cellStyle name="Comma 4 2 2 4 8" xfId="33238"/>
    <cellStyle name="Comma 4 2 2 4 9" xfId="45467"/>
    <cellStyle name="Comma 4 2 2 5" xfId="2352"/>
    <cellStyle name="Comma 4 2 2 5 2" xfId="2353"/>
    <cellStyle name="Comma 4 2 2 5 2 2" xfId="2354"/>
    <cellStyle name="Comma 4 2 2 5 2 2 2" xfId="2355"/>
    <cellStyle name="Comma 4 2 2 5 2 2 2 2" xfId="14875"/>
    <cellStyle name="Comma 4 2 2 5 2 2 2 2 2" xfId="27130"/>
    <cellStyle name="Comma 4 2 2 5 2 2 2 2 3" xfId="39371"/>
    <cellStyle name="Comma 4 2 2 5 2 2 2 3" xfId="21013"/>
    <cellStyle name="Comma 4 2 2 5 2 2 2 4" xfId="33257"/>
    <cellStyle name="Comma 4 2 2 5 2 2 2 5" xfId="45486"/>
    <cellStyle name="Comma 4 2 2 5 2 2 3" xfId="14874"/>
    <cellStyle name="Comma 4 2 2 5 2 2 3 2" xfId="27129"/>
    <cellStyle name="Comma 4 2 2 5 2 2 3 3" xfId="39370"/>
    <cellStyle name="Comma 4 2 2 5 2 2 4" xfId="21012"/>
    <cellStyle name="Comma 4 2 2 5 2 2 5" xfId="33256"/>
    <cellStyle name="Comma 4 2 2 5 2 2 6" xfId="45485"/>
    <cellStyle name="Comma 4 2 2 5 2 3" xfId="2356"/>
    <cellStyle name="Comma 4 2 2 5 2 3 2" xfId="14876"/>
    <cellStyle name="Comma 4 2 2 5 2 3 2 2" xfId="27131"/>
    <cellStyle name="Comma 4 2 2 5 2 3 2 3" xfId="39372"/>
    <cellStyle name="Comma 4 2 2 5 2 3 3" xfId="21014"/>
    <cellStyle name="Comma 4 2 2 5 2 3 4" xfId="33258"/>
    <cellStyle name="Comma 4 2 2 5 2 3 5" xfId="45487"/>
    <cellStyle name="Comma 4 2 2 5 2 4" xfId="14873"/>
    <cellStyle name="Comma 4 2 2 5 2 4 2" xfId="27128"/>
    <cellStyle name="Comma 4 2 2 5 2 4 3" xfId="39369"/>
    <cellStyle name="Comma 4 2 2 5 2 5" xfId="21011"/>
    <cellStyle name="Comma 4 2 2 5 2 6" xfId="33255"/>
    <cellStyle name="Comma 4 2 2 5 2 7" xfId="45484"/>
    <cellStyle name="Comma 4 2 2 5 3" xfId="2357"/>
    <cellStyle name="Comma 4 2 2 5 3 2" xfId="2358"/>
    <cellStyle name="Comma 4 2 2 5 3 2 2" xfId="14878"/>
    <cellStyle name="Comma 4 2 2 5 3 2 2 2" xfId="27133"/>
    <cellStyle name="Comma 4 2 2 5 3 2 2 3" xfId="39374"/>
    <cellStyle name="Comma 4 2 2 5 3 2 3" xfId="21016"/>
    <cellStyle name="Comma 4 2 2 5 3 2 4" xfId="33260"/>
    <cellStyle name="Comma 4 2 2 5 3 2 5" xfId="45489"/>
    <cellStyle name="Comma 4 2 2 5 3 3" xfId="14877"/>
    <cellStyle name="Comma 4 2 2 5 3 3 2" xfId="27132"/>
    <cellStyle name="Comma 4 2 2 5 3 3 3" xfId="39373"/>
    <cellStyle name="Comma 4 2 2 5 3 4" xfId="21015"/>
    <cellStyle name="Comma 4 2 2 5 3 5" xfId="33259"/>
    <cellStyle name="Comma 4 2 2 5 3 6" xfId="45488"/>
    <cellStyle name="Comma 4 2 2 5 4" xfId="2359"/>
    <cellStyle name="Comma 4 2 2 5 4 2" xfId="14879"/>
    <cellStyle name="Comma 4 2 2 5 4 2 2" xfId="27134"/>
    <cellStyle name="Comma 4 2 2 5 4 2 3" xfId="39375"/>
    <cellStyle name="Comma 4 2 2 5 4 3" xfId="21017"/>
    <cellStyle name="Comma 4 2 2 5 4 4" xfId="33261"/>
    <cellStyle name="Comma 4 2 2 5 4 5" xfId="45490"/>
    <cellStyle name="Comma 4 2 2 5 5" xfId="14872"/>
    <cellStyle name="Comma 4 2 2 5 5 2" xfId="27127"/>
    <cellStyle name="Comma 4 2 2 5 5 3" xfId="39368"/>
    <cellStyle name="Comma 4 2 2 5 6" xfId="21010"/>
    <cellStyle name="Comma 4 2 2 5 7" xfId="33254"/>
    <cellStyle name="Comma 4 2 2 5 8" xfId="45483"/>
    <cellStyle name="Comma 4 2 2 6" xfId="2360"/>
    <cellStyle name="Comma 4 2 2 6 2" xfId="2361"/>
    <cellStyle name="Comma 4 2 2 6 2 2" xfId="2362"/>
    <cellStyle name="Comma 4 2 2 6 2 2 2" xfId="14882"/>
    <cellStyle name="Comma 4 2 2 6 2 2 2 2" xfId="27137"/>
    <cellStyle name="Comma 4 2 2 6 2 2 2 3" xfId="39378"/>
    <cellStyle name="Comma 4 2 2 6 2 2 3" xfId="21020"/>
    <cellStyle name="Comma 4 2 2 6 2 2 4" xfId="33264"/>
    <cellStyle name="Comma 4 2 2 6 2 2 5" xfId="45493"/>
    <cellStyle name="Comma 4 2 2 6 2 3" xfId="14881"/>
    <cellStyle name="Comma 4 2 2 6 2 3 2" xfId="27136"/>
    <cellStyle name="Comma 4 2 2 6 2 3 3" xfId="39377"/>
    <cellStyle name="Comma 4 2 2 6 2 4" xfId="21019"/>
    <cellStyle name="Comma 4 2 2 6 2 5" xfId="33263"/>
    <cellStyle name="Comma 4 2 2 6 2 6" xfId="45492"/>
    <cellStyle name="Comma 4 2 2 6 3" xfId="2363"/>
    <cellStyle name="Comma 4 2 2 6 3 2" xfId="14883"/>
    <cellStyle name="Comma 4 2 2 6 3 2 2" xfId="27138"/>
    <cellStyle name="Comma 4 2 2 6 3 2 3" xfId="39379"/>
    <cellStyle name="Comma 4 2 2 6 3 3" xfId="21021"/>
    <cellStyle name="Comma 4 2 2 6 3 4" xfId="33265"/>
    <cellStyle name="Comma 4 2 2 6 3 5" xfId="45494"/>
    <cellStyle name="Comma 4 2 2 6 4" xfId="14880"/>
    <cellStyle name="Comma 4 2 2 6 4 2" xfId="27135"/>
    <cellStyle name="Comma 4 2 2 6 4 3" xfId="39376"/>
    <cellStyle name="Comma 4 2 2 6 5" xfId="21018"/>
    <cellStyle name="Comma 4 2 2 6 6" xfId="33262"/>
    <cellStyle name="Comma 4 2 2 6 7" xfId="45491"/>
    <cellStyle name="Comma 4 2 2 7" xfId="2364"/>
    <cellStyle name="Comma 4 2 2 7 2" xfId="2365"/>
    <cellStyle name="Comma 4 2 2 7 2 2" xfId="2366"/>
    <cellStyle name="Comma 4 2 2 7 2 2 2" xfId="14886"/>
    <cellStyle name="Comma 4 2 2 7 2 2 2 2" xfId="27141"/>
    <cellStyle name="Comma 4 2 2 7 2 2 2 3" xfId="39382"/>
    <cellStyle name="Comma 4 2 2 7 2 2 3" xfId="21024"/>
    <cellStyle name="Comma 4 2 2 7 2 2 4" xfId="33268"/>
    <cellStyle name="Comma 4 2 2 7 2 2 5" xfId="45497"/>
    <cellStyle name="Comma 4 2 2 7 2 3" xfId="14885"/>
    <cellStyle name="Comma 4 2 2 7 2 3 2" xfId="27140"/>
    <cellStyle name="Comma 4 2 2 7 2 3 3" xfId="39381"/>
    <cellStyle name="Comma 4 2 2 7 2 4" xfId="21023"/>
    <cellStyle name="Comma 4 2 2 7 2 5" xfId="33267"/>
    <cellStyle name="Comma 4 2 2 7 2 6" xfId="45496"/>
    <cellStyle name="Comma 4 2 2 7 3" xfId="2367"/>
    <cellStyle name="Comma 4 2 2 7 3 2" xfId="14887"/>
    <cellStyle name="Comma 4 2 2 7 3 2 2" xfId="27142"/>
    <cellStyle name="Comma 4 2 2 7 3 2 3" xfId="39383"/>
    <cellStyle name="Comma 4 2 2 7 3 3" xfId="21025"/>
    <cellStyle name="Comma 4 2 2 7 3 4" xfId="33269"/>
    <cellStyle name="Comma 4 2 2 7 3 5" xfId="45498"/>
    <cellStyle name="Comma 4 2 2 7 4" xfId="14884"/>
    <cellStyle name="Comma 4 2 2 7 4 2" xfId="27139"/>
    <cellStyle name="Comma 4 2 2 7 4 3" xfId="39380"/>
    <cellStyle name="Comma 4 2 2 7 5" xfId="21022"/>
    <cellStyle name="Comma 4 2 2 7 6" xfId="33266"/>
    <cellStyle name="Comma 4 2 2 7 7" xfId="45495"/>
    <cellStyle name="Comma 4 2 2 8" xfId="2368"/>
    <cellStyle name="Comma 4 2 2 8 2" xfId="2369"/>
    <cellStyle name="Comma 4 2 2 8 2 2" xfId="14889"/>
    <cellStyle name="Comma 4 2 2 8 2 2 2" xfId="27144"/>
    <cellStyle name="Comma 4 2 2 8 2 2 3" xfId="39385"/>
    <cellStyle name="Comma 4 2 2 8 2 3" xfId="21027"/>
    <cellStyle name="Comma 4 2 2 8 2 4" xfId="33271"/>
    <cellStyle name="Comma 4 2 2 8 2 5" xfId="45500"/>
    <cellStyle name="Comma 4 2 2 8 3" xfId="14888"/>
    <cellStyle name="Comma 4 2 2 8 3 2" xfId="27143"/>
    <cellStyle name="Comma 4 2 2 8 3 3" xfId="39384"/>
    <cellStyle name="Comma 4 2 2 8 4" xfId="21026"/>
    <cellStyle name="Comma 4 2 2 8 5" xfId="33270"/>
    <cellStyle name="Comma 4 2 2 8 6" xfId="45499"/>
    <cellStyle name="Comma 4 2 2 9" xfId="2370"/>
    <cellStyle name="Comma 4 2 2 9 2" xfId="14890"/>
    <cellStyle name="Comma 4 2 2 9 2 2" xfId="27145"/>
    <cellStyle name="Comma 4 2 2 9 2 3" xfId="39386"/>
    <cellStyle name="Comma 4 2 2 9 3" xfId="21028"/>
    <cellStyle name="Comma 4 2 2 9 4" xfId="33272"/>
    <cellStyle name="Comma 4 2 2 9 5" xfId="45501"/>
    <cellStyle name="Comma 4 2 3" xfId="2371"/>
    <cellStyle name="Comma 4 2 3 10" xfId="33273"/>
    <cellStyle name="Comma 4 2 3 11" xfId="45502"/>
    <cellStyle name="Comma 4 2 3 2" xfId="2372"/>
    <cellStyle name="Comma 4 2 3 2 10" xfId="45503"/>
    <cellStyle name="Comma 4 2 3 2 2" xfId="2373"/>
    <cellStyle name="Comma 4 2 3 2 2 2" xfId="2374"/>
    <cellStyle name="Comma 4 2 3 2 2 2 2" xfId="2375"/>
    <cellStyle name="Comma 4 2 3 2 2 2 2 2" xfId="2376"/>
    <cellStyle name="Comma 4 2 3 2 2 2 2 2 2" xfId="2377"/>
    <cellStyle name="Comma 4 2 3 2 2 2 2 2 2 2" xfId="14897"/>
    <cellStyle name="Comma 4 2 3 2 2 2 2 2 2 2 2" xfId="27152"/>
    <cellStyle name="Comma 4 2 3 2 2 2 2 2 2 2 3" xfId="39393"/>
    <cellStyle name="Comma 4 2 3 2 2 2 2 2 2 3" xfId="21035"/>
    <cellStyle name="Comma 4 2 3 2 2 2 2 2 2 4" xfId="33279"/>
    <cellStyle name="Comma 4 2 3 2 2 2 2 2 2 5" xfId="45508"/>
    <cellStyle name="Comma 4 2 3 2 2 2 2 2 3" xfId="14896"/>
    <cellStyle name="Comma 4 2 3 2 2 2 2 2 3 2" xfId="27151"/>
    <cellStyle name="Comma 4 2 3 2 2 2 2 2 3 3" xfId="39392"/>
    <cellStyle name="Comma 4 2 3 2 2 2 2 2 4" xfId="21034"/>
    <cellStyle name="Comma 4 2 3 2 2 2 2 2 5" xfId="33278"/>
    <cellStyle name="Comma 4 2 3 2 2 2 2 2 6" xfId="45507"/>
    <cellStyle name="Comma 4 2 3 2 2 2 2 3" xfId="2378"/>
    <cellStyle name="Comma 4 2 3 2 2 2 2 3 2" xfId="14898"/>
    <cellStyle name="Comma 4 2 3 2 2 2 2 3 2 2" xfId="27153"/>
    <cellStyle name="Comma 4 2 3 2 2 2 2 3 2 3" xfId="39394"/>
    <cellStyle name="Comma 4 2 3 2 2 2 2 3 3" xfId="21036"/>
    <cellStyle name="Comma 4 2 3 2 2 2 2 3 4" xfId="33280"/>
    <cellStyle name="Comma 4 2 3 2 2 2 2 3 5" xfId="45509"/>
    <cellStyle name="Comma 4 2 3 2 2 2 2 4" xfId="14895"/>
    <cellStyle name="Comma 4 2 3 2 2 2 2 4 2" xfId="27150"/>
    <cellStyle name="Comma 4 2 3 2 2 2 2 4 3" xfId="39391"/>
    <cellStyle name="Comma 4 2 3 2 2 2 2 5" xfId="21033"/>
    <cellStyle name="Comma 4 2 3 2 2 2 2 6" xfId="33277"/>
    <cellStyle name="Comma 4 2 3 2 2 2 2 7" xfId="45506"/>
    <cellStyle name="Comma 4 2 3 2 2 2 3" xfId="2379"/>
    <cellStyle name="Comma 4 2 3 2 2 2 3 2" xfId="2380"/>
    <cellStyle name="Comma 4 2 3 2 2 2 3 2 2" xfId="14900"/>
    <cellStyle name="Comma 4 2 3 2 2 2 3 2 2 2" xfId="27155"/>
    <cellStyle name="Comma 4 2 3 2 2 2 3 2 2 3" xfId="39396"/>
    <cellStyle name="Comma 4 2 3 2 2 2 3 2 3" xfId="21038"/>
    <cellStyle name="Comma 4 2 3 2 2 2 3 2 4" xfId="33282"/>
    <cellStyle name="Comma 4 2 3 2 2 2 3 2 5" xfId="45511"/>
    <cellStyle name="Comma 4 2 3 2 2 2 3 3" xfId="14899"/>
    <cellStyle name="Comma 4 2 3 2 2 2 3 3 2" xfId="27154"/>
    <cellStyle name="Comma 4 2 3 2 2 2 3 3 3" xfId="39395"/>
    <cellStyle name="Comma 4 2 3 2 2 2 3 4" xfId="21037"/>
    <cellStyle name="Comma 4 2 3 2 2 2 3 5" xfId="33281"/>
    <cellStyle name="Comma 4 2 3 2 2 2 3 6" xfId="45510"/>
    <cellStyle name="Comma 4 2 3 2 2 2 4" xfId="2381"/>
    <cellStyle name="Comma 4 2 3 2 2 2 4 2" xfId="14901"/>
    <cellStyle name="Comma 4 2 3 2 2 2 4 2 2" xfId="27156"/>
    <cellStyle name="Comma 4 2 3 2 2 2 4 2 3" xfId="39397"/>
    <cellStyle name="Comma 4 2 3 2 2 2 4 3" xfId="21039"/>
    <cellStyle name="Comma 4 2 3 2 2 2 4 4" xfId="33283"/>
    <cellStyle name="Comma 4 2 3 2 2 2 4 5" xfId="45512"/>
    <cellStyle name="Comma 4 2 3 2 2 2 5" xfId="14894"/>
    <cellStyle name="Comma 4 2 3 2 2 2 5 2" xfId="27149"/>
    <cellStyle name="Comma 4 2 3 2 2 2 5 3" xfId="39390"/>
    <cellStyle name="Comma 4 2 3 2 2 2 6" xfId="21032"/>
    <cellStyle name="Comma 4 2 3 2 2 2 7" xfId="33276"/>
    <cellStyle name="Comma 4 2 3 2 2 2 8" xfId="45505"/>
    <cellStyle name="Comma 4 2 3 2 2 3" xfId="2382"/>
    <cellStyle name="Comma 4 2 3 2 2 3 2" xfId="2383"/>
    <cellStyle name="Comma 4 2 3 2 2 3 2 2" xfId="2384"/>
    <cellStyle name="Comma 4 2 3 2 2 3 2 2 2" xfId="14904"/>
    <cellStyle name="Comma 4 2 3 2 2 3 2 2 2 2" xfId="27159"/>
    <cellStyle name="Comma 4 2 3 2 2 3 2 2 2 3" xfId="39400"/>
    <cellStyle name="Comma 4 2 3 2 2 3 2 2 3" xfId="21042"/>
    <cellStyle name="Comma 4 2 3 2 2 3 2 2 4" xfId="33286"/>
    <cellStyle name="Comma 4 2 3 2 2 3 2 2 5" xfId="45515"/>
    <cellStyle name="Comma 4 2 3 2 2 3 2 3" xfId="14903"/>
    <cellStyle name="Comma 4 2 3 2 2 3 2 3 2" xfId="27158"/>
    <cellStyle name="Comma 4 2 3 2 2 3 2 3 3" xfId="39399"/>
    <cellStyle name="Comma 4 2 3 2 2 3 2 4" xfId="21041"/>
    <cellStyle name="Comma 4 2 3 2 2 3 2 5" xfId="33285"/>
    <cellStyle name="Comma 4 2 3 2 2 3 2 6" xfId="45514"/>
    <cellStyle name="Comma 4 2 3 2 2 3 3" xfId="2385"/>
    <cellStyle name="Comma 4 2 3 2 2 3 3 2" xfId="14905"/>
    <cellStyle name="Comma 4 2 3 2 2 3 3 2 2" xfId="27160"/>
    <cellStyle name="Comma 4 2 3 2 2 3 3 2 3" xfId="39401"/>
    <cellStyle name="Comma 4 2 3 2 2 3 3 3" xfId="21043"/>
    <cellStyle name="Comma 4 2 3 2 2 3 3 4" xfId="33287"/>
    <cellStyle name="Comma 4 2 3 2 2 3 3 5" xfId="45516"/>
    <cellStyle name="Comma 4 2 3 2 2 3 4" xfId="14902"/>
    <cellStyle name="Comma 4 2 3 2 2 3 4 2" xfId="27157"/>
    <cellStyle name="Comma 4 2 3 2 2 3 4 3" xfId="39398"/>
    <cellStyle name="Comma 4 2 3 2 2 3 5" xfId="21040"/>
    <cellStyle name="Comma 4 2 3 2 2 3 6" xfId="33284"/>
    <cellStyle name="Comma 4 2 3 2 2 3 7" xfId="45513"/>
    <cellStyle name="Comma 4 2 3 2 2 4" xfId="2386"/>
    <cellStyle name="Comma 4 2 3 2 2 4 2" xfId="2387"/>
    <cellStyle name="Comma 4 2 3 2 2 4 2 2" xfId="14907"/>
    <cellStyle name="Comma 4 2 3 2 2 4 2 2 2" xfId="27162"/>
    <cellStyle name="Comma 4 2 3 2 2 4 2 2 3" xfId="39403"/>
    <cellStyle name="Comma 4 2 3 2 2 4 2 3" xfId="21045"/>
    <cellStyle name="Comma 4 2 3 2 2 4 2 4" xfId="33289"/>
    <cellStyle name="Comma 4 2 3 2 2 4 2 5" xfId="45518"/>
    <cellStyle name="Comma 4 2 3 2 2 4 3" xfId="14906"/>
    <cellStyle name="Comma 4 2 3 2 2 4 3 2" xfId="27161"/>
    <cellStyle name="Comma 4 2 3 2 2 4 3 3" xfId="39402"/>
    <cellStyle name="Comma 4 2 3 2 2 4 4" xfId="21044"/>
    <cellStyle name="Comma 4 2 3 2 2 4 5" xfId="33288"/>
    <cellStyle name="Comma 4 2 3 2 2 4 6" xfId="45517"/>
    <cellStyle name="Comma 4 2 3 2 2 5" xfId="2388"/>
    <cellStyle name="Comma 4 2 3 2 2 5 2" xfId="14908"/>
    <cellStyle name="Comma 4 2 3 2 2 5 2 2" xfId="27163"/>
    <cellStyle name="Comma 4 2 3 2 2 5 2 3" xfId="39404"/>
    <cellStyle name="Comma 4 2 3 2 2 5 3" xfId="21046"/>
    <cellStyle name="Comma 4 2 3 2 2 5 4" xfId="33290"/>
    <cellStyle name="Comma 4 2 3 2 2 5 5" xfId="45519"/>
    <cellStyle name="Comma 4 2 3 2 2 6" xfId="14893"/>
    <cellStyle name="Comma 4 2 3 2 2 6 2" xfId="27148"/>
    <cellStyle name="Comma 4 2 3 2 2 6 3" xfId="39389"/>
    <cellStyle name="Comma 4 2 3 2 2 7" xfId="21031"/>
    <cellStyle name="Comma 4 2 3 2 2 8" xfId="33275"/>
    <cellStyle name="Comma 4 2 3 2 2 9" xfId="45504"/>
    <cellStyle name="Comma 4 2 3 2 3" xfId="2389"/>
    <cellStyle name="Comma 4 2 3 2 3 2" xfId="2390"/>
    <cellStyle name="Comma 4 2 3 2 3 2 2" xfId="2391"/>
    <cellStyle name="Comma 4 2 3 2 3 2 2 2" xfId="2392"/>
    <cellStyle name="Comma 4 2 3 2 3 2 2 2 2" xfId="14912"/>
    <cellStyle name="Comma 4 2 3 2 3 2 2 2 2 2" xfId="27167"/>
    <cellStyle name="Comma 4 2 3 2 3 2 2 2 2 3" xfId="39408"/>
    <cellStyle name="Comma 4 2 3 2 3 2 2 2 3" xfId="21050"/>
    <cellStyle name="Comma 4 2 3 2 3 2 2 2 4" xfId="33294"/>
    <cellStyle name="Comma 4 2 3 2 3 2 2 2 5" xfId="45523"/>
    <cellStyle name="Comma 4 2 3 2 3 2 2 3" xfId="14911"/>
    <cellStyle name="Comma 4 2 3 2 3 2 2 3 2" xfId="27166"/>
    <cellStyle name="Comma 4 2 3 2 3 2 2 3 3" xfId="39407"/>
    <cellStyle name="Comma 4 2 3 2 3 2 2 4" xfId="21049"/>
    <cellStyle name="Comma 4 2 3 2 3 2 2 5" xfId="33293"/>
    <cellStyle name="Comma 4 2 3 2 3 2 2 6" xfId="45522"/>
    <cellStyle name="Comma 4 2 3 2 3 2 3" xfId="2393"/>
    <cellStyle name="Comma 4 2 3 2 3 2 3 2" xfId="14913"/>
    <cellStyle name="Comma 4 2 3 2 3 2 3 2 2" xfId="27168"/>
    <cellStyle name="Comma 4 2 3 2 3 2 3 2 3" xfId="39409"/>
    <cellStyle name="Comma 4 2 3 2 3 2 3 3" xfId="21051"/>
    <cellStyle name="Comma 4 2 3 2 3 2 3 4" xfId="33295"/>
    <cellStyle name="Comma 4 2 3 2 3 2 3 5" xfId="45524"/>
    <cellStyle name="Comma 4 2 3 2 3 2 4" xfId="14910"/>
    <cellStyle name="Comma 4 2 3 2 3 2 4 2" xfId="27165"/>
    <cellStyle name="Comma 4 2 3 2 3 2 4 3" xfId="39406"/>
    <cellStyle name="Comma 4 2 3 2 3 2 5" xfId="21048"/>
    <cellStyle name="Comma 4 2 3 2 3 2 6" xfId="33292"/>
    <cellStyle name="Comma 4 2 3 2 3 2 7" xfId="45521"/>
    <cellStyle name="Comma 4 2 3 2 3 3" xfId="2394"/>
    <cellStyle name="Comma 4 2 3 2 3 3 2" xfId="2395"/>
    <cellStyle name="Comma 4 2 3 2 3 3 2 2" xfId="14915"/>
    <cellStyle name="Comma 4 2 3 2 3 3 2 2 2" xfId="27170"/>
    <cellStyle name="Comma 4 2 3 2 3 3 2 2 3" xfId="39411"/>
    <cellStyle name="Comma 4 2 3 2 3 3 2 3" xfId="21053"/>
    <cellStyle name="Comma 4 2 3 2 3 3 2 4" xfId="33297"/>
    <cellStyle name="Comma 4 2 3 2 3 3 2 5" xfId="45526"/>
    <cellStyle name="Comma 4 2 3 2 3 3 3" xfId="14914"/>
    <cellStyle name="Comma 4 2 3 2 3 3 3 2" xfId="27169"/>
    <cellStyle name="Comma 4 2 3 2 3 3 3 3" xfId="39410"/>
    <cellStyle name="Comma 4 2 3 2 3 3 4" xfId="21052"/>
    <cellStyle name="Comma 4 2 3 2 3 3 5" xfId="33296"/>
    <cellStyle name="Comma 4 2 3 2 3 3 6" xfId="45525"/>
    <cellStyle name="Comma 4 2 3 2 3 4" xfId="2396"/>
    <cellStyle name="Comma 4 2 3 2 3 4 2" xfId="14916"/>
    <cellStyle name="Comma 4 2 3 2 3 4 2 2" xfId="27171"/>
    <cellStyle name="Comma 4 2 3 2 3 4 2 3" xfId="39412"/>
    <cellStyle name="Comma 4 2 3 2 3 4 3" xfId="21054"/>
    <cellStyle name="Comma 4 2 3 2 3 4 4" xfId="33298"/>
    <cellStyle name="Comma 4 2 3 2 3 4 5" xfId="45527"/>
    <cellStyle name="Comma 4 2 3 2 3 5" xfId="14909"/>
    <cellStyle name="Comma 4 2 3 2 3 5 2" xfId="27164"/>
    <cellStyle name="Comma 4 2 3 2 3 5 3" xfId="39405"/>
    <cellStyle name="Comma 4 2 3 2 3 6" xfId="21047"/>
    <cellStyle name="Comma 4 2 3 2 3 7" xfId="33291"/>
    <cellStyle name="Comma 4 2 3 2 3 8" xfId="45520"/>
    <cellStyle name="Comma 4 2 3 2 4" xfId="2397"/>
    <cellStyle name="Comma 4 2 3 2 4 2" xfId="2398"/>
    <cellStyle name="Comma 4 2 3 2 4 2 2" xfId="2399"/>
    <cellStyle name="Comma 4 2 3 2 4 2 2 2" xfId="14919"/>
    <cellStyle name="Comma 4 2 3 2 4 2 2 2 2" xfId="27174"/>
    <cellStyle name="Comma 4 2 3 2 4 2 2 2 3" xfId="39415"/>
    <cellStyle name="Comma 4 2 3 2 4 2 2 3" xfId="21057"/>
    <cellStyle name="Comma 4 2 3 2 4 2 2 4" xfId="33301"/>
    <cellStyle name="Comma 4 2 3 2 4 2 2 5" xfId="45530"/>
    <cellStyle name="Comma 4 2 3 2 4 2 3" xfId="14918"/>
    <cellStyle name="Comma 4 2 3 2 4 2 3 2" xfId="27173"/>
    <cellStyle name="Comma 4 2 3 2 4 2 3 3" xfId="39414"/>
    <cellStyle name="Comma 4 2 3 2 4 2 4" xfId="21056"/>
    <cellStyle name="Comma 4 2 3 2 4 2 5" xfId="33300"/>
    <cellStyle name="Comma 4 2 3 2 4 2 6" xfId="45529"/>
    <cellStyle name="Comma 4 2 3 2 4 3" xfId="2400"/>
    <cellStyle name="Comma 4 2 3 2 4 3 2" xfId="14920"/>
    <cellStyle name="Comma 4 2 3 2 4 3 2 2" xfId="27175"/>
    <cellStyle name="Comma 4 2 3 2 4 3 2 3" xfId="39416"/>
    <cellStyle name="Comma 4 2 3 2 4 3 3" xfId="21058"/>
    <cellStyle name="Comma 4 2 3 2 4 3 4" xfId="33302"/>
    <cellStyle name="Comma 4 2 3 2 4 3 5" xfId="45531"/>
    <cellStyle name="Comma 4 2 3 2 4 4" xfId="14917"/>
    <cellStyle name="Comma 4 2 3 2 4 4 2" xfId="27172"/>
    <cellStyle name="Comma 4 2 3 2 4 4 3" xfId="39413"/>
    <cellStyle name="Comma 4 2 3 2 4 5" xfId="21055"/>
    <cellStyle name="Comma 4 2 3 2 4 6" xfId="33299"/>
    <cellStyle name="Comma 4 2 3 2 4 7" xfId="45528"/>
    <cellStyle name="Comma 4 2 3 2 5" xfId="2401"/>
    <cellStyle name="Comma 4 2 3 2 5 2" xfId="2402"/>
    <cellStyle name="Comma 4 2 3 2 5 2 2" xfId="14922"/>
    <cellStyle name="Comma 4 2 3 2 5 2 2 2" xfId="27177"/>
    <cellStyle name="Comma 4 2 3 2 5 2 2 3" xfId="39418"/>
    <cellStyle name="Comma 4 2 3 2 5 2 3" xfId="21060"/>
    <cellStyle name="Comma 4 2 3 2 5 2 4" xfId="33304"/>
    <cellStyle name="Comma 4 2 3 2 5 2 5" xfId="45533"/>
    <cellStyle name="Comma 4 2 3 2 5 3" xfId="14921"/>
    <cellStyle name="Comma 4 2 3 2 5 3 2" xfId="27176"/>
    <cellStyle name="Comma 4 2 3 2 5 3 3" xfId="39417"/>
    <cellStyle name="Comma 4 2 3 2 5 4" xfId="21059"/>
    <cellStyle name="Comma 4 2 3 2 5 5" xfId="33303"/>
    <cellStyle name="Comma 4 2 3 2 5 6" xfId="45532"/>
    <cellStyle name="Comma 4 2 3 2 6" xfId="2403"/>
    <cellStyle name="Comma 4 2 3 2 6 2" xfId="14923"/>
    <cellStyle name="Comma 4 2 3 2 6 2 2" xfId="27178"/>
    <cellStyle name="Comma 4 2 3 2 6 2 3" xfId="39419"/>
    <cellStyle name="Comma 4 2 3 2 6 3" xfId="21061"/>
    <cellStyle name="Comma 4 2 3 2 6 4" xfId="33305"/>
    <cellStyle name="Comma 4 2 3 2 6 5" xfId="45534"/>
    <cellStyle name="Comma 4 2 3 2 7" xfId="14892"/>
    <cellStyle name="Comma 4 2 3 2 7 2" xfId="27147"/>
    <cellStyle name="Comma 4 2 3 2 7 3" xfId="39388"/>
    <cellStyle name="Comma 4 2 3 2 8" xfId="21030"/>
    <cellStyle name="Comma 4 2 3 2 9" xfId="33274"/>
    <cellStyle name="Comma 4 2 3 3" xfId="2404"/>
    <cellStyle name="Comma 4 2 3 3 2" xfId="2405"/>
    <cellStyle name="Comma 4 2 3 3 2 2" xfId="2406"/>
    <cellStyle name="Comma 4 2 3 3 2 2 2" xfId="2407"/>
    <cellStyle name="Comma 4 2 3 3 2 2 2 2" xfId="2408"/>
    <cellStyle name="Comma 4 2 3 3 2 2 2 2 2" xfId="14928"/>
    <cellStyle name="Comma 4 2 3 3 2 2 2 2 2 2" xfId="27183"/>
    <cellStyle name="Comma 4 2 3 3 2 2 2 2 2 3" xfId="39424"/>
    <cellStyle name="Comma 4 2 3 3 2 2 2 2 3" xfId="21066"/>
    <cellStyle name="Comma 4 2 3 3 2 2 2 2 4" xfId="33310"/>
    <cellStyle name="Comma 4 2 3 3 2 2 2 2 5" xfId="45539"/>
    <cellStyle name="Comma 4 2 3 3 2 2 2 3" xfId="14927"/>
    <cellStyle name="Comma 4 2 3 3 2 2 2 3 2" xfId="27182"/>
    <cellStyle name="Comma 4 2 3 3 2 2 2 3 3" xfId="39423"/>
    <cellStyle name="Comma 4 2 3 3 2 2 2 4" xfId="21065"/>
    <cellStyle name="Comma 4 2 3 3 2 2 2 5" xfId="33309"/>
    <cellStyle name="Comma 4 2 3 3 2 2 2 6" xfId="45538"/>
    <cellStyle name="Comma 4 2 3 3 2 2 3" xfId="2409"/>
    <cellStyle name="Comma 4 2 3 3 2 2 3 2" xfId="14929"/>
    <cellStyle name="Comma 4 2 3 3 2 2 3 2 2" xfId="27184"/>
    <cellStyle name="Comma 4 2 3 3 2 2 3 2 3" xfId="39425"/>
    <cellStyle name="Comma 4 2 3 3 2 2 3 3" xfId="21067"/>
    <cellStyle name="Comma 4 2 3 3 2 2 3 4" xfId="33311"/>
    <cellStyle name="Comma 4 2 3 3 2 2 3 5" xfId="45540"/>
    <cellStyle name="Comma 4 2 3 3 2 2 4" xfId="14926"/>
    <cellStyle name="Comma 4 2 3 3 2 2 4 2" xfId="27181"/>
    <cellStyle name="Comma 4 2 3 3 2 2 4 3" xfId="39422"/>
    <cellStyle name="Comma 4 2 3 3 2 2 5" xfId="21064"/>
    <cellStyle name="Comma 4 2 3 3 2 2 6" xfId="33308"/>
    <cellStyle name="Comma 4 2 3 3 2 2 7" xfId="45537"/>
    <cellStyle name="Comma 4 2 3 3 2 3" xfId="2410"/>
    <cellStyle name="Comma 4 2 3 3 2 3 2" xfId="2411"/>
    <cellStyle name="Comma 4 2 3 3 2 3 2 2" xfId="14931"/>
    <cellStyle name="Comma 4 2 3 3 2 3 2 2 2" xfId="27186"/>
    <cellStyle name="Comma 4 2 3 3 2 3 2 2 3" xfId="39427"/>
    <cellStyle name="Comma 4 2 3 3 2 3 2 3" xfId="21069"/>
    <cellStyle name="Comma 4 2 3 3 2 3 2 4" xfId="33313"/>
    <cellStyle name="Comma 4 2 3 3 2 3 2 5" xfId="45542"/>
    <cellStyle name="Comma 4 2 3 3 2 3 3" xfId="14930"/>
    <cellStyle name="Comma 4 2 3 3 2 3 3 2" xfId="27185"/>
    <cellStyle name="Comma 4 2 3 3 2 3 3 3" xfId="39426"/>
    <cellStyle name="Comma 4 2 3 3 2 3 4" xfId="21068"/>
    <cellStyle name="Comma 4 2 3 3 2 3 5" xfId="33312"/>
    <cellStyle name="Comma 4 2 3 3 2 3 6" xfId="45541"/>
    <cellStyle name="Comma 4 2 3 3 2 4" xfId="2412"/>
    <cellStyle name="Comma 4 2 3 3 2 4 2" xfId="14932"/>
    <cellStyle name="Comma 4 2 3 3 2 4 2 2" xfId="27187"/>
    <cellStyle name="Comma 4 2 3 3 2 4 2 3" xfId="39428"/>
    <cellStyle name="Comma 4 2 3 3 2 4 3" xfId="21070"/>
    <cellStyle name="Comma 4 2 3 3 2 4 4" xfId="33314"/>
    <cellStyle name="Comma 4 2 3 3 2 4 5" xfId="45543"/>
    <cellStyle name="Comma 4 2 3 3 2 5" xfId="14925"/>
    <cellStyle name="Comma 4 2 3 3 2 5 2" xfId="27180"/>
    <cellStyle name="Comma 4 2 3 3 2 5 3" xfId="39421"/>
    <cellStyle name="Comma 4 2 3 3 2 6" xfId="21063"/>
    <cellStyle name="Comma 4 2 3 3 2 7" xfId="33307"/>
    <cellStyle name="Comma 4 2 3 3 2 8" xfId="45536"/>
    <cellStyle name="Comma 4 2 3 3 3" xfId="2413"/>
    <cellStyle name="Comma 4 2 3 3 3 2" xfId="2414"/>
    <cellStyle name="Comma 4 2 3 3 3 2 2" xfId="2415"/>
    <cellStyle name="Comma 4 2 3 3 3 2 2 2" xfId="14935"/>
    <cellStyle name="Comma 4 2 3 3 3 2 2 2 2" xfId="27190"/>
    <cellStyle name="Comma 4 2 3 3 3 2 2 2 3" xfId="39431"/>
    <cellStyle name="Comma 4 2 3 3 3 2 2 3" xfId="21073"/>
    <cellStyle name="Comma 4 2 3 3 3 2 2 4" xfId="33317"/>
    <cellStyle name="Comma 4 2 3 3 3 2 2 5" xfId="45546"/>
    <cellStyle name="Comma 4 2 3 3 3 2 3" xfId="14934"/>
    <cellStyle name="Comma 4 2 3 3 3 2 3 2" xfId="27189"/>
    <cellStyle name="Comma 4 2 3 3 3 2 3 3" xfId="39430"/>
    <cellStyle name="Comma 4 2 3 3 3 2 4" xfId="21072"/>
    <cellStyle name="Comma 4 2 3 3 3 2 5" xfId="33316"/>
    <cellStyle name="Comma 4 2 3 3 3 2 6" xfId="45545"/>
    <cellStyle name="Comma 4 2 3 3 3 3" xfId="2416"/>
    <cellStyle name="Comma 4 2 3 3 3 3 2" xfId="14936"/>
    <cellStyle name="Comma 4 2 3 3 3 3 2 2" xfId="27191"/>
    <cellStyle name="Comma 4 2 3 3 3 3 2 3" xfId="39432"/>
    <cellStyle name="Comma 4 2 3 3 3 3 3" xfId="21074"/>
    <cellStyle name="Comma 4 2 3 3 3 3 4" xfId="33318"/>
    <cellStyle name="Comma 4 2 3 3 3 3 5" xfId="45547"/>
    <cellStyle name="Comma 4 2 3 3 3 4" xfId="14933"/>
    <cellStyle name="Comma 4 2 3 3 3 4 2" xfId="27188"/>
    <cellStyle name="Comma 4 2 3 3 3 4 3" xfId="39429"/>
    <cellStyle name="Comma 4 2 3 3 3 5" xfId="21071"/>
    <cellStyle name="Comma 4 2 3 3 3 6" xfId="33315"/>
    <cellStyle name="Comma 4 2 3 3 3 7" xfId="45544"/>
    <cellStyle name="Comma 4 2 3 3 4" xfId="2417"/>
    <cellStyle name="Comma 4 2 3 3 4 2" xfId="2418"/>
    <cellStyle name="Comma 4 2 3 3 4 2 2" xfId="14938"/>
    <cellStyle name="Comma 4 2 3 3 4 2 2 2" xfId="27193"/>
    <cellStyle name="Comma 4 2 3 3 4 2 2 3" xfId="39434"/>
    <cellStyle name="Comma 4 2 3 3 4 2 3" xfId="21076"/>
    <cellStyle name="Comma 4 2 3 3 4 2 4" xfId="33320"/>
    <cellStyle name="Comma 4 2 3 3 4 2 5" xfId="45549"/>
    <cellStyle name="Comma 4 2 3 3 4 3" xfId="14937"/>
    <cellStyle name="Comma 4 2 3 3 4 3 2" xfId="27192"/>
    <cellStyle name="Comma 4 2 3 3 4 3 3" xfId="39433"/>
    <cellStyle name="Comma 4 2 3 3 4 4" xfId="21075"/>
    <cellStyle name="Comma 4 2 3 3 4 5" xfId="33319"/>
    <cellStyle name="Comma 4 2 3 3 4 6" xfId="45548"/>
    <cellStyle name="Comma 4 2 3 3 5" xfId="2419"/>
    <cellStyle name="Comma 4 2 3 3 5 2" xfId="14939"/>
    <cellStyle name="Comma 4 2 3 3 5 2 2" xfId="27194"/>
    <cellStyle name="Comma 4 2 3 3 5 2 3" xfId="39435"/>
    <cellStyle name="Comma 4 2 3 3 5 3" xfId="21077"/>
    <cellStyle name="Comma 4 2 3 3 5 4" xfId="33321"/>
    <cellStyle name="Comma 4 2 3 3 5 5" xfId="45550"/>
    <cellStyle name="Comma 4 2 3 3 6" xfId="14924"/>
    <cellStyle name="Comma 4 2 3 3 6 2" xfId="27179"/>
    <cellStyle name="Comma 4 2 3 3 6 3" xfId="39420"/>
    <cellStyle name="Comma 4 2 3 3 7" xfId="21062"/>
    <cellStyle name="Comma 4 2 3 3 8" xfId="33306"/>
    <cellStyle name="Comma 4 2 3 3 9" xfId="45535"/>
    <cellStyle name="Comma 4 2 3 4" xfId="2420"/>
    <cellStyle name="Comma 4 2 3 4 2" xfId="2421"/>
    <cellStyle name="Comma 4 2 3 4 2 2" xfId="2422"/>
    <cellStyle name="Comma 4 2 3 4 2 2 2" xfId="2423"/>
    <cellStyle name="Comma 4 2 3 4 2 2 2 2" xfId="14943"/>
    <cellStyle name="Comma 4 2 3 4 2 2 2 2 2" xfId="27198"/>
    <cellStyle name="Comma 4 2 3 4 2 2 2 2 3" xfId="39439"/>
    <cellStyle name="Comma 4 2 3 4 2 2 2 3" xfId="21081"/>
    <cellStyle name="Comma 4 2 3 4 2 2 2 4" xfId="33325"/>
    <cellStyle name="Comma 4 2 3 4 2 2 2 5" xfId="45554"/>
    <cellStyle name="Comma 4 2 3 4 2 2 3" xfId="14942"/>
    <cellStyle name="Comma 4 2 3 4 2 2 3 2" xfId="27197"/>
    <cellStyle name="Comma 4 2 3 4 2 2 3 3" xfId="39438"/>
    <cellStyle name="Comma 4 2 3 4 2 2 4" xfId="21080"/>
    <cellStyle name="Comma 4 2 3 4 2 2 5" xfId="33324"/>
    <cellStyle name="Comma 4 2 3 4 2 2 6" xfId="45553"/>
    <cellStyle name="Comma 4 2 3 4 2 3" xfId="2424"/>
    <cellStyle name="Comma 4 2 3 4 2 3 2" xfId="14944"/>
    <cellStyle name="Comma 4 2 3 4 2 3 2 2" xfId="27199"/>
    <cellStyle name="Comma 4 2 3 4 2 3 2 3" xfId="39440"/>
    <cellStyle name="Comma 4 2 3 4 2 3 3" xfId="21082"/>
    <cellStyle name="Comma 4 2 3 4 2 3 4" xfId="33326"/>
    <cellStyle name="Comma 4 2 3 4 2 3 5" xfId="45555"/>
    <cellStyle name="Comma 4 2 3 4 2 4" xfId="14941"/>
    <cellStyle name="Comma 4 2 3 4 2 4 2" xfId="27196"/>
    <cellStyle name="Comma 4 2 3 4 2 4 3" xfId="39437"/>
    <cellStyle name="Comma 4 2 3 4 2 5" xfId="21079"/>
    <cellStyle name="Comma 4 2 3 4 2 6" xfId="33323"/>
    <cellStyle name="Comma 4 2 3 4 2 7" xfId="45552"/>
    <cellStyle name="Comma 4 2 3 4 3" xfId="2425"/>
    <cellStyle name="Comma 4 2 3 4 3 2" xfId="2426"/>
    <cellStyle name="Comma 4 2 3 4 3 2 2" xfId="14946"/>
    <cellStyle name="Comma 4 2 3 4 3 2 2 2" xfId="27201"/>
    <cellStyle name="Comma 4 2 3 4 3 2 2 3" xfId="39442"/>
    <cellStyle name="Comma 4 2 3 4 3 2 3" xfId="21084"/>
    <cellStyle name="Comma 4 2 3 4 3 2 4" xfId="33328"/>
    <cellStyle name="Comma 4 2 3 4 3 2 5" xfId="45557"/>
    <cellStyle name="Comma 4 2 3 4 3 3" xfId="14945"/>
    <cellStyle name="Comma 4 2 3 4 3 3 2" xfId="27200"/>
    <cellStyle name="Comma 4 2 3 4 3 3 3" xfId="39441"/>
    <cellStyle name="Comma 4 2 3 4 3 4" xfId="21083"/>
    <cellStyle name="Comma 4 2 3 4 3 5" xfId="33327"/>
    <cellStyle name="Comma 4 2 3 4 3 6" xfId="45556"/>
    <cellStyle name="Comma 4 2 3 4 4" xfId="2427"/>
    <cellStyle name="Comma 4 2 3 4 4 2" xfId="14947"/>
    <cellStyle name="Comma 4 2 3 4 4 2 2" xfId="27202"/>
    <cellStyle name="Comma 4 2 3 4 4 2 3" xfId="39443"/>
    <cellStyle name="Comma 4 2 3 4 4 3" xfId="21085"/>
    <cellStyle name="Comma 4 2 3 4 4 4" xfId="33329"/>
    <cellStyle name="Comma 4 2 3 4 4 5" xfId="45558"/>
    <cellStyle name="Comma 4 2 3 4 5" xfId="14940"/>
    <cellStyle name="Comma 4 2 3 4 5 2" xfId="27195"/>
    <cellStyle name="Comma 4 2 3 4 5 3" xfId="39436"/>
    <cellStyle name="Comma 4 2 3 4 6" xfId="21078"/>
    <cellStyle name="Comma 4 2 3 4 7" xfId="33322"/>
    <cellStyle name="Comma 4 2 3 4 8" xfId="45551"/>
    <cellStyle name="Comma 4 2 3 5" xfId="2428"/>
    <cellStyle name="Comma 4 2 3 5 2" xfId="2429"/>
    <cellStyle name="Comma 4 2 3 5 2 2" xfId="2430"/>
    <cellStyle name="Comma 4 2 3 5 2 2 2" xfId="14950"/>
    <cellStyle name="Comma 4 2 3 5 2 2 2 2" xfId="27205"/>
    <cellStyle name="Comma 4 2 3 5 2 2 2 3" xfId="39446"/>
    <cellStyle name="Comma 4 2 3 5 2 2 3" xfId="21088"/>
    <cellStyle name="Comma 4 2 3 5 2 2 4" xfId="33332"/>
    <cellStyle name="Comma 4 2 3 5 2 2 5" xfId="45561"/>
    <cellStyle name="Comma 4 2 3 5 2 3" xfId="14949"/>
    <cellStyle name="Comma 4 2 3 5 2 3 2" xfId="27204"/>
    <cellStyle name="Comma 4 2 3 5 2 3 3" xfId="39445"/>
    <cellStyle name="Comma 4 2 3 5 2 4" xfId="21087"/>
    <cellStyle name="Comma 4 2 3 5 2 5" xfId="33331"/>
    <cellStyle name="Comma 4 2 3 5 2 6" xfId="45560"/>
    <cellStyle name="Comma 4 2 3 5 3" xfId="2431"/>
    <cellStyle name="Comma 4 2 3 5 3 2" xfId="14951"/>
    <cellStyle name="Comma 4 2 3 5 3 2 2" xfId="27206"/>
    <cellStyle name="Comma 4 2 3 5 3 2 3" xfId="39447"/>
    <cellStyle name="Comma 4 2 3 5 3 3" xfId="21089"/>
    <cellStyle name="Comma 4 2 3 5 3 4" xfId="33333"/>
    <cellStyle name="Comma 4 2 3 5 3 5" xfId="45562"/>
    <cellStyle name="Comma 4 2 3 5 4" xfId="14948"/>
    <cellStyle name="Comma 4 2 3 5 4 2" xfId="27203"/>
    <cellStyle name="Comma 4 2 3 5 4 3" xfId="39444"/>
    <cellStyle name="Comma 4 2 3 5 5" xfId="21086"/>
    <cellStyle name="Comma 4 2 3 5 6" xfId="33330"/>
    <cellStyle name="Comma 4 2 3 5 7" xfId="45559"/>
    <cellStyle name="Comma 4 2 3 6" xfId="2432"/>
    <cellStyle name="Comma 4 2 3 6 2" xfId="2433"/>
    <cellStyle name="Comma 4 2 3 6 2 2" xfId="14953"/>
    <cellStyle name="Comma 4 2 3 6 2 2 2" xfId="27208"/>
    <cellStyle name="Comma 4 2 3 6 2 2 3" xfId="39449"/>
    <cellStyle name="Comma 4 2 3 6 2 3" xfId="21091"/>
    <cellStyle name="Comma 4 2 3 6 2 4" xfId="33335"/>
    <cellStyle name="Comma 4 2 3 6 2 5" xfId="45564"/>
    <cellStyle name="Comma 4 2 3 6 3" xfId="14952"/>
    <cellStyle name="Comma 4 2 3 6 3 2" xfId="27207"/>
    <cellStyle name="Comma 4 2 3 6 3 3" xfId="39448"/>
    <cellStyle name="Comma 4 2 3 6 4" xfId="21090"/>
    <cellStyle name="Comma 4 2 3 6 5" xfId="33334"/>
    <cellStyle name="Comma 4 2 3 6 6" xfId="45563"/>
    <cellStyle name="Comma 4 2 3 7" xfId="2434"/>
    <cellStyle name="Comma 4 2 3 7 2" xfId="14954"/>
    <cellStyle name="Comma 4 2 3 7 2 2" xfId="27209"/>
    <cellStyle name="Comma 4 2 3 7 2 3" xfId="39450"/>
    <cellStyle name="Comma 4 2 3 7 3" xfId="21092"/>
    <cellStyle name="Comma 4 2 3 7 4" xfId="33336"/>
    <cellStyle name="Comma 4 2 3 7 5" xfId="45565"/>
    <cellStyle name="Comma 4 2 3 8" xfId="14891"/>
    <cellStyle name="Comma 4 2 3 8 2" xfId="27146"/>
    <cellStyle name="Comma 4 2 3 8 3" xfId="39387"/>
    <cellStyle name="Comma 4 2 3 9" xfId="21029"/>
    <cellStyle name="Comma 4 2 4" xfId="2435"/>
    <cellStyle name="Comma 4 2 4 10" xfId="45566"/>
    <cellStyle name="Comma 4 2 4 2" xfId="2436"/>
    <cellStyle name="Comma 4 2 4 2 2" xfId="2437"/>
    <cellStyle name="Comma 4 2 4 2 2 2" xfId="2438"/>
    <cellStyle name="Comma 4 2 4 2 2 2 2" xfId="2439"/>
    <cellStyle name="Comma 4 2 4 2 2 2 2 2" xfId="2440"/>
    <cellStyle name="Comma 4 2 4 2 2 2 2 2 2" xfId="14960"/>
    <cellStyle name="Comma 4 2 4 2 2 2 2 2 2 2" xfId="27215"/>
    <cellStyle name="Comma 4 2 4 2 2 2 2 2 2 3" xfId="39456"/>
    <cellStyle name="Comma 4 2 4 2 2 2 2 2 3" xfId="21098"/>
    <cellStyle name="Comma 4 2 4 2 2 2 2 2 4" xfId="33342"/>
    <cellStyle name="Comma 4 2 4 2 2 2 2 2 5" xfId="45571"/>
    <cellStyle name="Comma 4 2 4 2 2 2 2 3" xfId="14959"/>
    <cellStyle name="Comma 4 2 4 2 2 2 2 3 2" xfId="27214"/>
    <cellStyle name="Comma 4 2 4 2 2 2 2 3 3" xfId="39455"/>
    <cellStyle name="Comma 4 2 4 2 2 2 2 4" xfId="21097"/>
    <cellStyle name="Comma 4 2 4 2 2 2 2 5" xfId="33341"/>
    <cellStyle name="Comma 4 2 4 2 2 2 2 6" xfId="45570"/>
    <cellStyle name="Comma 4 2 4 2 2 2 3" xfId="2441"/>
    <cellStyle name="Comma 4 2 4 2 2 2 3 2" xfId="14961"/>
    <cellStyle name="Comma 4 2 4 2 2 2 3 2 2" xfId="27216"/>
    <cellStyle name="Comma 4 2 4 2 2 2 3 2 3" xfId="39457"/>
    <cellStyle name="Comma 4 2 4 2 2 2 3 3" xfId="21099"/>
    <cellStyle name="Comma 4 2 4 2 2 2 3 4" xfId="33343"/>
    <cellStyle name="Comma 4 2 4 2 2 2 3 5" xfId="45572"/>
    <cellStyle name="Comma 4 2 4 2 2 2 4" xfId="14958"/>
    <cellStyle name="Comma 4 2 4 2 2 2 4 2" xfId="27213"/>
    <cellStyle name="Comma 4 2 4 2 2 2 4 3" xfId="39454"/>
    <cellStyle name="Comma 4 2 4 2 2 2 5" xfId="21096"/>
    <cellStyle name="Comma 4 2 4 2 2 2 6" xfId="33340"/>
    <cellStyle name="Comma 4 2 4 2 2 2 7" xfId="45569"/>
    <cellStyle name="Comma 4 2 4 2 2 3" xfId="2442"/>
    <cellStyle name="Comma 4 2 4 2 2 3 2" xfId="2443"/>
    <cellStyle name="Comma 4 2 4 2 2 3 2 2" xfId="14963"/>
    <cellStyle name="Comma 4 2 4 2 2 3 2 2 2" xfId="27218"/>
    <cellStyle name="Comma 4 2 4 2 2 3 2 2 3" xfId="39459"/>
    <cellStyle name="Comma 4 2 4 2 2 3 2 3" xfId="21101"/>
    <cellStyle name="Comma 4 2 4 2 2 3 2 4" xfId="33345"/>
    <cellStyle name="Comma 4 2 4 2 2 3 2 5" xfId="45574"/>
    <cellStyle name="Comma 4 2 4 2 2 3 3" xfId="14962"/>
    <cellStyle name="Comma 4 2 4 2 2 3 3 2" xfId="27217"/>
    <cellStyle name="Comma 4 2 4 2 2 3 3 3" xfId="39458"/>
    <cellStyle name="Comma 4 2 4 2 2 3 4" xfId="21100"/>
    <cellStyle name="Comma 4 2 4 2 2 3 5" xfId="33344"/>
    <cellStyle name="Comma 4 2 4 2 2 3 6" xfId="45573"/>
    <cellStyle name="Comma 4 2 4 2 2 4" xfId="2444"/>
    <cellStyle name="Comma 4 2 4 2 2 4 2" xfId="14964"/>
    <cellStyle name="Comma 4 2 4 2 2 4 2 2" xfId="27219"/>
    <cellStyle name="Comma 4 2 4 2 2 4 2 3" xfId="39460"/>
    <cellStyle name="Comma 4 2 4 2 2 4 3" xfId="21102"/>
    <cellStyle name="Comma 4 2 4 2 2 4 4" xfId="33346"/>
    <cellStyle name="Comma 4 2 4 2 2 4 5" xfId="45575"/>
    <cellStyle name="Comma 4 2 4 2 2 5" xfId="14957"/>
    <cellStyle name="Comma 4 2 4 2 2 5 2" xfId="27212"/>
    <cellStyle name="Comma 4 2 4 2 2 5 3" xfId="39453"/>
    <cellStyle name="Comma 4 2 4 2 2 6" xfId="21095"/>
    <cellStyle name="Comma 4 2 4 2 2 7" xfId="33339"/>
    <cellStyle name="Comma 4 2 4 2 2 8" xfId="45568"/>
    <cellStyle name="Comma 4 2 4 2 3" xfId="2445"/>
    <cellStyle name="Comma 4 2 4 2 3 2" xfId="2446"/>
    <cellStyle name="Comma 4 2 4 2 3 2 2" xfId="2447"/>
    <cellStyle name="Comma 4 2 4 2 3 2 2 2" xfId="14967"/>
    <cellStyle name="Comma 4 2 4 2 3 2 2 2 2" xfId="27222"/>
    <cellStyle name="Comma 4 2 4 2 3 2 2 2 3" xfId="39463"/>
    <cellStyle name="Comma 4 2 4 2 3 2 2 3" xfId="21105"/>
    <cellStyle name="Comma 4 2 4 2 3 2 2 4" xfId="33349"/>
    <cellStyle name="Comma 4 2 4 2 3 2 2 5" xfId="45578"/>
    <cellStyle name="Comma 4 2 4 2 3 2 3" xfId="14966"/>
    <cellStyle name="Comma 4 2 4 2 3 2 3 2" xfId="27221"/>
    <cellStyle name="Comma 4 2 4 2 3 2 3 3" xfId="39462"/>
    <cellStyle name="Comma 4 2 4 2 3 2 4" xfId="21104"/>
    <cellStyle name="Comma 4 2 4 2 3 2 5" xfId="33348"/>
    <cellStyle name="Comma 4 2 4 2 3 2 6" xfId="45577"/>
    <cellStyle name="Comma 4 2 4 2 3 3" xfId="2448"/>
    <cellStyle name="Comma 4 2 4 2 3 3 2" xfId="14968"/>
    <cellStyle name="Comma 4 2 4 2 3 3 2 2" xfId="27223"/>
    <cellStyle name="Comma 4 2 4 2 3 3 2 3" xfId="39464"/>
    <cellStyle name="Comma 4 2 4 2 3 3 3" xfId="21106"/>
    <cellStyle name="Comma 4 2 4 2 3 3 4" xfId="33350"/>
    <cellStyle name="Comma 4 2 4 2 3 3 5" xfId="45579"/>
    <cellStyle name="Comma 4 2 4 2 3 4" xfId="14965"/>
    <cellStyle name="Comma 4 2 4 2 3 4 2" xfId="27220"/>
    <cellStyle name="Comma 4 2 4 2 3 4 3" xfId="39461"/>
    <cellStyle name="Comma 4 2 4 2 3 5" xfId="21103"/>
    <cellStyle name="Comma 4 2 4 2 3 6" xfId="33347"/>
    <cellStyle name="Comma 4 2 4 2 3 7" xfId="45576"/>
    <cellStyle name="Comma 4 2 4 2 4" xfId="2449"/>
    <cellStyle name="Comma 4 2 4 2 4 2" xfId="2450"/>
    <cellStyle name="Comma 4 2 4 2 4 2 2" xfId="14970"/>
    <cellStyle name="Comma 4 2 4 2 4 2 2 2" xfId="27225"/>
    <cellStyle name="Comma 4 2 4 2 4 2 2 3" xfId="39466"/>
    <cellStyle name="Comma 4 2 4 2 4 2 3" xfId="21108"/>
    <cellStyle name="Comma 4 2 4 2 4 2 4" xfId="33352"/>
    <cellStyle name="Comma 4 2 4 2 4 2 5" xfId="45581"/>
    <cellStyle name="Comma 4 2 4 2 4 3" xfId="14969"/>
    <cellStyle name="Comma 4 2 4 2 4 3 2" xfId="27224"/>
    <cellStyle name="Comma 4 2 4 2 4 3 3" xfId="39465"/>
    <cellStyle name="Comma 4 2 4 2 4 4" xfId="21107"/>
    <cellStyle name="Comma 4 2 4 2 4 5" xfId="33351"/>
    <cellStyle name="Comma 4 2 4 2 4 6" xfId="45580"/>
    <cellStyle name="Comma 4 2 4 2 5" xfId="2451"/>
    <cellStyle name="Comma 4 2 4 2 5 2" xfId="14971"/>
    <cellStyle name="Comma 4 2 4 2 5 2 2" xfId="27226"/>
    <cellStyle name="Comma 4 2 4 2 5 2 3" xfId="39467"/>
    <cellStyle name="Comma 4 2 4 2 5 3" xfId="21109"/>
    <cellStyle name="Comma 4 2 4 2 5 4" xfId="33353"/>
    <cellStyle name="Comma 4 2 4 2 5 5" xfId="45582"/>
    <cellStyle name="Comma 4 2 4 2 6" xfId="14956"/>
    <cellStyle name="Comma 4 2 4 2 6 2" xfId="27211"/>
    <cellStyle name="Comma 4 2 4 2 6 3" xfId="39452"/>
    <cellStyle name="Comma 4 2 4 2 7" xfId="21094"/>
    <cellStyle name="Comma 4 2 4 2 8" xfId="33338"/>
    <cellStyle name="Comma 4 2 4 2 9" xfId="45567"/>
    <cellStyle name="Comma 4 2 4 3" xfId="2452"/>
    <cellStyle name="Comma 4 2 4 3 2" xfId="2453"/>
    <cellStyle name="Comma 4 2 4 3 2 2" xfId="2454"/>
    <cellStyle name="Comma 4 2 4 3 2 2 2" xfId="2455"/>
    <cellStyle name="Comma 4 2 4 3 2 2 2 2" xfId="14975"/>
    <cellStyle name="Comma 4 2 4 3 2 2 2 2 2" xfId="27230"/>
    <cellStyle name="Comma 4 2 4 3 2 2 2 2 3" xfId="39471"/>
    <cellStyle name="Comma 4 2 4 3 2 2 2 3" xfId="21113"/>
    <cellStyle name="Comma 4 2 4 3 2 2 2 4" xfId="33357"/>
    <cellStyle name="Comma 4 2 4 3 2 2 2 5" xfId="45586"/>
    <cellStyle name="Comma 4 2 4 3 2 2 3" xfId="14974"/>
    <cellStyle name="Comma 4 2 4 3 2 2 3 2" xfId="27229"/>
    <cellStyle name="Comma 4 2 4 3 2 2 3 3" xfId="39470"/>
    <cellStyle name="Comma 4 2 4 3 2 2 4" xfId="21112"/>
    <cellStyle name="Comma 4 2 4 3 2 2 5" xfId="33356"/>
    <cellStyle name="Comma 4 2 4 3 2 2 6" xfId="45585"/>
    <cellStyle name="Comma 4 2 4 3 2 3" xfId="2456"/>
    <cellStyle name="Comma 4 2 4 3 2 3 2" xfId="14976"/>
    <cellStyle name="Comma 4 2 4 3 2 3 2 2" xfId="27231"/>
    <cellStyle name="Comma 4 2 4 3 2 3 2 3" xfId="39472"/>
    <cellStyle name="Comma 4 2 4 3 2 3 3" xfId="21114"/>
    <cellStyle name="Comma 4 2 4 3 2 3 4" xfId="33358"/>
    <cellStyle name="Comma 4 2 4 3 2 3 5" xfId="45587"/>
    <cellStyle name="Comma 4 2 4 3 2 4" xfId="14973"/>
    <cellStyle name="Comma 4 2 4 3 2 4 2" xfId="27228"/>
    <cellStyle name="Comma 4 2 4 3 2 4 3" xfId="39469"/>
    <cellStyle name="Comma 4 2 4 3 2 5" xfId="21111"/>
    <cellStyle name="Comma 4 2 4 3 2 6" xfId="33355"/>
    <cellStyle name="Comma 4 2 4 3 2 7" xfId="45584"/>
    <cellStyle name="Comma 4 2 4 3 3" xfId="2457"/>
    <cellStyle name="Comma 4 2 4 3 3 2" xfId="2458"/>
    <cellStyle name="Comma 4 2 4 3 3 2 2" xfId="14978"/>
    <cellStyle name="Comma 4 2 4 3 3 2 2 2" xfId="27233"/>
    <cellStyle name="Comma 4 2 4 3 3 2 2 3" xfId="39474"/>
    <cellStyle name="Comma 4 2 4 3 3 2 3" xfId="21116"/>
    <cellStyle name="Comma 4 2 4 3 3 2 4" xfId="33360"/>
    <cellStyle name="Comma 4 2 4 3 3 2 5" xfId="45589"/>
    <cellStyle name="Comma 4 2 4 3 3 3" xfId="14977"/>
    <cellStyle name="Comma 4 2 4 3 3 3 2" xfId="27232"/>
    <cellStyle name="Comma 4 2 4 3 3 3 3" xfId="39473"/>
    <cellStyle name="Comma 4 2 4 3 3 4" xfId="21115"/>
    <cellStyle name="Comma 4 2 4 3 3 5" xfId="33359"/>
    <cellStyle name="Comma 4 2 4 3 3 6" xfId="45588"/>
    <cellStyle name="Comma 4 2 4 3 4" xfId="2459"/>
    <cellStyle name="Comma 4 2 4 3 4 2" xfId="14979"/>
    <cellStyle name="Comma 4 2 4 3 4 2 2" xfId="27234"/>
    <cellStyle name="Comma 4 2 4 3 4 2 3" xfId="39475"/>
    <cellStyle name="Comma 4 2 4 3 4 3" xfId="21117"/>
    <cellStyle name="Comma 4 2 4 3 4 4" xfId="33361"/>
    <cellStyle name="Comma 4 2 4 3 4 5" xfId="45590"/>
    <cellStyle name="Comma 4 2 4 3 5" xfId="14972"/>
    <cellStyle name="Comma 4 2 4 3 5 2" xfId="27227"/>
    <cellStyle name="Comma 4 2 4 3 5 3" xfId="39468"/>
    <cellStyle name="Comma 4 2 4 3 6" xfId="21110"/>
    <cellStyle name="Comma 4 2 4 3 7" xfId="33354"/>
    <cellStyle name="Comma 4 2 4 3 8" xfId="45583"/>
    <cellStyle name="Comma 4 2 4 4" xfId="2460"/>
    <cellStyle name="Comma 4 2 4 4 2" xfId="2461"/>
    <cellStyle name="Comma 4 2 4 4 2 2" xfId="2462"/>
    <cellStyle name="Comma 4 2 4 4 2 2 2" xfId="14982"/>
    <cellStyle name="Comma 4 2 4 4 2 2 2 2" xfId="27237"/>
    <cellStyle name="Comma 4 2 4 4 2 2 2 3" xfId="39478"/>
    <cellStyle name="Comma 4 2 4 4 2 2 3" xfId="21120"/>
    <cellStyle name="Comma 4 2 4 4 2 2 4" xfId="33364"/>
    <cellStyle name="Comma 4 2 4 4 2 2 5" xfId="45593"/>
    <cellStyle name="Comma 4 2 4 4 2 3" xfId="14981"/>
    <cellStyle name="Comma 4 2 4 4 2 3 2" xfId="27236"/>
    <cellStyle name="Comma 4 2 4 4 2 3 3" xfId="39477"/>
    <cellStyle name="Comma 4 2 4 4 2 4" xfId="21119"/>
    <cellStyle name="Comma 4 2 4 4 2 5" xfId="33363"/>
    <cellStyle name="Comma 4 2 4 4 2 6" xfId="45592"/>
    <cellStyle name="Comma 4 2 4 4 3" xfId="2463"/>
    <cellStyle name="Comma 4 2 4 4 3 2" xfId="14983"/>
    <cellStyle name="Comma 4 2 4 4 3 2 2" xfId="27238"/>
    <cellStyle name="Comma 4 2 4 4 3 2 3" xfId="39479"/>
    <cellStyle name="Comma 4 2 4 4 3 3" xfId="21121"/>
    <cellStyle name="Comma 4 2 4 4 3 4" xfId="33365"/>
    <cellStyle name="Comma 4 2 4 4 3 5" xfId="45594"/>
    <cellStyle name="Comma 4 2 4 4 4" xfId="14980"/>
    <cellStyle name="Comma 4 2 4 4 4 2" xfId="27235"/>
    <cellStyle name="Comma 4 2 4 4 4 3" xfId="39476"/>
    <cellStyle name="Comma 4 2 4 4 5" xfId="21118"/>
    <cellStyle name="Comma 4 2 4 4 6" xfId="33362"/>
    <cellStyle name="Comma 4 2 4 4 7" xfId="45591"/>
    <cellStyle name="Comma 4 2 4 5" xfId="2464"/>
    <cellStyle name="Comma 4 2 4 5 2" xfId="2465"/>
    <cellStyle name="Comma 4 2 4 5 2 2" xfId="14985"/>
    <cellStyle name="Comma 4 2 4 5 2 2 2" xfId="27240"/>
    <cellStyle name="Comma 4 2 4 5 2 2 3" xfId="39481"/>
    <cellStyle name="Comma 4 2 4 5 2 3" xfId="21123"/>
    <cellStyle name="Comma 4 2 4 5 2 4" xfId="33367"/>
    <cellStyle name="Comma 4 2 4 5 2 5" xfId="45596"/>
    <cellStyle name="Comma 4 2 4 5 3" xfId="14984"/>
    <cellStyle name="Comma 4 2 4 5 3 2" xfId="27239"/>
    <cellStyle name="Comma 4 2 4 5 3 3" xfId="39480"/>
    <cellStyle name="Comma 4 2 4 5 4" xfId="21122"/>
    <cellStyle name="Comma 4 2 4 5 5" xfId="33366"/>
    <cellStyle name="Comma 4 2 4 5 6" xfId="45595"/>
    <cellStyle name="Comma 4 2 4 6" xfId="2466"/>
    <cellStyle name="Comma 4 2 4 6 2" xfId="14986"/>
    <cellStyle name="Comma 4 2 4 6 2 2" xfId="27241"/>
    <cellStyle name="Comma 4 2 4 6 2 3" xfId="39482"/>
    <cellStyle name="Comma 4 2 4 6 3" xfId="21124"/>
    <cellStyle name="Comma 4 2 4 6 4" xfId="33368"/>
    <cellStyle name="Comma 4 2 4 6 5" xfId="45597"/>
    <cellStyle name="Comma 4 2 4 7" xfId="14955"/>
    <cellStyle name="Comma 4 2 4 7 2" xfId="27210"/>
    <cellStyle name="Comma 4 2 4 7 3" xfId="39451"/>
    <cellStyle name="Comma 4 2 4 8" xfId="21093"/>
    <cellStyle name="Comma 4 2 4 9" xfId="33337"/>
    <cellStyle name="Comma 4 2 5" xfId="2467"/>
    <cellStyle name="Comma 4 2 5 2" xfId="2468"/>
    <cellStyle name="Comma 4 2 5 2 2" xfId="2469"/>
    <cellStyle name="Comma 4 2 5 2 2 2" xfId="2470"/>
    <cellStyle name="Comma 4 2 5 2 2 2 2" xfId="2471"/>
    <cellStyle name="Comma 4 2 5 2 2 2 2 2" xfId="14991"/>
    <cellStyle name="Comma 4 2 5 2 2 2 2 2 2" xfId="27246"/>
    <cellStyle name="Comma 4 2 5 2 2 2 2 2 3" xfId="39487"/>
    <cellStyle name="Comma 4 2 5 2 2 2 2 3" xfId="21129"/>
    <cellStyle name="Comma 4 2 5 2 2 2 2 4" xfId="33373"/>
    <cellStyle name="Comma 4 2 5 2 2 2 2 5" xfId="45602"/>
    <cellStyle name="Comma 4 2 5 2 2 2 3" xfId="14990"/>
    <cellStyle name="Comma 4 2 5 2 2 2 3 2" xfId="27245"/>
    <cellStyle name="Comma 4 2 5 2 2 2 3 3" xfId="39486"/>
    <cellStyle name="Comma 4 2 5 2 2 2 4" xfId="21128"/>
    <cellStyle name="Comma 4 2 5 2 2 2 5" xfId="33372"/>
    <cellStyle name="Comma 4 2 5 2 2 2 6" xfId="45601"/>
    <cellStyle name="Comma 4 2 5 2 2 3" xfId="2472"/>
    <cellStyle name="Comma 4 2 5 2 2 3 2" xfId="14992"/>
    <cellStyle name="Comma 4 2 5 2 2 3 2 2" xfId="27247"/>
    <cellStyle name="Comma 4 2 5 2 2 3 2 3" xfId="39488"/>
    <cellStyle name="Comma 4 2 5 2 2 3 3" xfId="21130"/>
    <cellStyle name="Comma 4 2 5 2 2 3 4" xfId="33374"/>
    <cellStyle name="Comma 4 2 5 2 2 3 5" xfId="45603"/>
    <cellStyle name="Comma 4 2 5 2 2 4" xfId="14989"/>
    <cellStyle name="Comma 4 2 5 2 2 4 2" xfId="27244"/>
    <cellStyle name="Comma 4 2 5 2 2 4 3" xfId="39485"/>
    <cellStyle name="Comma 4 2 5 2 2 5" xfId="21127"/>
    <cellStyle name="Comma 4 2 5 2 2 6" xfId="33371"/>
    <cellStyle name="Comma 4 2 5 2 2 7" xfId="45600"/>
    <cellStyle name="Comma 4 2 5 2 3" xfId="2473"/>
    <cellStyle name="Comma 4 2 5 2 3 2" xfId="2474"/>
    <cellStyle name="Comma 4 2 5 2 3 2 2" xfId="14994"/>
    <cellStyle name="Comma 4 2 5 2 3 2 2 2" xfId="27249"/>
    <cellStyle name="Comma 4 2 5 2 3 2 2 3" xfId="39490"/>
    <cellStyle name="Comma 4 2 5 2 3 2 3" xfId="21132"/>
    <cellStyle name="Comma 4 2 5 2 3 2 4" xfId="33376"/>
    <cellStyle name="Comma 4 2 5 2 3 2 5" xfId="45605"/>
    <cellStyle name="Comma 4 2 5 2 3 3" xfId="14993"/>
    <cellStyle name="Comma 4 2 5 2 3 3 2" xfId="27248"/>
    <cellStyle name="Comma 4 2 5 2 3 3 3" xfId="39489"/>
    <cellStyle name="Comma 4 2 5 2 3 4" xfId="21131"/>
    <cellStyle name="Comma 4 2 5 2 3 5" xfId="33375"/>
    <cellStyle name="Comma 4 2 5 2 3 6" xfId="45604"/>
    <cellStyle name="Comma 4 2 5 2 4" xfId="2475"/>
    <cellStyle name="Comma 4 2 5 2 4 2" xfId="14995"/>
    <cellStyle name="Comma 4 2 5 2 4 2 2" xfId="27250"/>
    <cellStyle name="Comma 4 2 5 2 4 2 3" xfId="39491"/>
    <cellStyle name="Comma 4 2 5 2 4 3" xfId="21133"/>
    <cellStyle name="Comma 4 2 5 2 4 4" xfId="33377"/>
    <cellStyle name="Comma 4 2 5 2 4 5" xfId="45606"/>
    <cellStyle name="Comma 4 2 5 2 5" xfId="14988"/>
    <cellStyle name="Comma 4 2 5 2 5 2" xfId="27243"/>
    <cellStyle name="Comma 4 2 5 2 5 3" xfId="39484"/>
    <cellStyle name="Comma 4 2 5 2 6" xfId="21126"/>
    <cellStyle name="Comma 4 2 5 2 7" xfId="33370"/>
    <cellStyle name="Comma 4 2 5 2 8" xfId="45599"/>
    <cellStyle name="Comma 4 2 5 3" xfId="2476"/>
    <cellStyle name="Comma 4 2 5 3 2" xfId="2477"/>
    <cellStyle name="Comma 4 2 5 3 2 2" xfId="2478"/>
    <cellStyle name="Comma 4 2 5 3 2 2 2" xfId="14998"/>
    <cellStyle name="Comma 4 2 5 3 2 2 2 2" xfId="27253"/>
    <cellStyle name="Comma 4 2 5 3 2 2 2 3" xfId="39494"/>
    <cellStyle name="Comma 4 2 5 3 2 2 3" xfId="21136"/>
    <cellStyle name="Comma 4 2 5 3 2 2 4" xfId="33380"/>
    <cellStyle name="Comma 4 2 5 3 2 2 5" xfId="45609"/>
    <cellStyle name="Comma 4 2 5 3 2 3" xfId="14997"/>
    <cellStyle name="Comma 4 2 5 3 2 3 2" xfId="27252"/>
    <cellStyle name="Comma 4 2 5 3 2 3 3" xfId="39493"/>
    <cellStyle name="Comma 4 2 5 3 2 4" xfId="21135"/>
    <cellStyle name="Comma 4 2 5 3 2 5" xfId="33379"/>
    <cellStyle name="Comma 4 2 5 3 2 6" xfId="45608"/>
    <cellStyle name="Comma 4 2 5 3 3" xfId="2479"/>
    <cellStyle name="Comma 4 2 5 3 3 2" xfId="14999"/>
    <cellStyle name="Comma 4 2 5 3 3 2 2" xfId="27254"/>
    <cellStyle name="Comma 4 2 5 3 3 2 3" xfId="39495"/>
    <cellStyle name="Comma 4 2 5 3 3 3" xfId="21137"/>
    <cellStyle name="Comma 4 2 5 3 3 4" xfId="33381"/>
    <cellStyle name="Comma 4 2 5 3 3 5" xfId="45610"/>
    <cellStyle name="Comma 4 2 5 3 4" xfId="14996"/>
    <cellStyle name="Comma 4 2 5 3 4 2" xfId="27251"/>
    <cellStyle name="Comma 4 2 5 3 4 3" xfId="39492"/>
    <cellStyle name="Comma 4 2 5 3 5" xfId="21134"/>
    <cellStyle name="Comma 4 2 5 3 6" xfId="33378"/>
    <cellStyle name="Comma 4 2 5 3 7" xfId="45607"/>
    <cellStyle name="Comma 4 2 5 4" xfId="2480"/>
    <cellStyle name="Comma 4 2 5 4 2" xfId="2481"/>
    <cellStyle name="Comma 4 2 5 4 2 2" xfId="15001"/>
    <cellStyle name="Comma 4 2 5 4 2 2 2" xfId="27256"/>
    <cellStyle name="Comma 4 2 5 4 2 2 3" xfId="39497"/>
    <cellStyle name="Comma 4 2 5 4 2 3" xfId="21139"/>
    <cellStyle name="Comma 4 2 5 4 2 4" xfId="33383"/>
    <cellStyle name="Comma 4 2 5 4 2 5" xfId="45612"/>
    <cellStyle name="Comma 4 2 5 4 3" xfId="15000"/>
    <cellStyle name="Comma 4 2 5 4 3 2" xfId="27255"/>
    <cellStyle name="Comma 4 2 5 4 3 3" xfId="39496"/>
    <cellStyle name="Comma 4 2 5 4 4" xfId="21138"/>
    <cellStyle name="Comma 4 2 5 4 5" xfId="33382"/>
    <cellStyle name="Comma 4 2 5 4 6" xfId="45611"/>
    <cellStyle name="Comma 4 2 5 5" xfId="2482"/>
    <cellStyle name="Comma 4 2 5 5 2" xfId="15002"/>
    <cellStyle name="Comma 4 2 5 5 2 2" xfId="27257"/>
    <cellStyle name="Comma 4 2 5 5 2 3" xfId="39498"/>
    <cellStyle name="Comma 4 2 5 5 3" xfId="21140"/>
    <cellStyle name="Comma 4 2 5 5 4" xfId="33384"/>
    <cellStyle name="Comma 4 2 5 5 5" xfId="45613"/>
    <cellStyle name="Comma 4 2 5 6" xfId="14987"/>
    <cellStyle name="Comma 4 2 5 6 2" xfId="27242"/>
    <cellStyle name="Comma 4 2 5 6 3" xfId="39483"/>
    <cellStyle name="Comma 4 2 5 7" xfId="21125"/>
    <cellStyle name="Comma 4 2 5 8" xfId="33369"/>
    <cellStyle name="Comma 4 2 5 9" xfId="45598"/>
    <cellStyle name="Comma 4 2 6" xfId="2483"/>
    <cellStyle name="Comma 4 2 6 2" xfId="2484"/>
    <cellStyle name="Comma 4 2 6 2 2" xfId="2485"/>
    <cellStyle name="Comma 4 2 6 2 2 2" xfId="2486"/>
    <cellStyle name="Comma 4 2 6 2 2 2 2" xfId="15006"/>
    <cellStyle name="Comma 4 2 6 2 2 2 2 2" xfId="27261"/>
    <cellStyle name="Comma 4 2 6 2 2 2 2 3" xfId="39502"/>
    <cellStyle name="Comma 4 2 6 2 2 2 3" xfId="21144"/>
    <cellStyle name="Comma 4 2 6 2 2 2 4" xfId="33388"/>
    <cellStyle name="Comma 4 2 6 2 2 2 5" xfId="45617"/>
    <cellStyle name="Comma 4 2 6 2 2 3" xfId="15005"/>
    <cellStyle name="Comma 4 2 6 2 2 3 2" xfId="27260"/>
    <cellStyle name="Comma 4 2 6 2 2 3 3" xfId="39501"/>
    <cellStyle name="Comma 4 2 6 2 2 4" xfId="21143"/>
    <cellStyle name="Comma 4 2 6 2 2 5" xfId="33387"/>
    <cellStyle name="Comma 4 2 6 2 2 6" xfId="45616"/>
    <cellStyle name="Comma 4 2 6 2 3" xfId="2487"/>
    <cellStyle name="Comma 4 2 6 2 3 2" xfId="15007"/>
    <cellStyle name="Comma 4 2 6 2 3 2 2" xfId="27262"/>
    <cellStyle name="Comma 4 2 6 2 3 2 3" xfId="39503"/>
    <cellStyle name="Comma 4 2 6 2 3 3" xfId="21145"/>
    <cellStyle name="Comma 4 2 6 2 3 4" xfId="33389"/>
    <cellStyle name="Comma 4 2 6 2 3 5" xfId="45618"/>
    <cellStyle name="Comma 4 2 6 2 4" xfId="15004"/>
    <cellStyle name="Comma 4 2 6 2 4 2" xfId="27259"/>
    <cellStyle name="Comma 4 2 6 2 4 3" xfId="39500"/>
    <cellStyle name="Comma 4 2 6 2 5" xfId="21142"/>
    <cellStyle name="Comma 4 2 6 2 6" xfId="33386"/>
    <cellStyle name="Comma 4 2 6 2 7" xfId="45615"/>
    <cellStyle name="Comma 4 2 6 3" xfId="2488"/>
    <cellStyle name="Comma 4 2 6 3 2" xfId="2489"/>
    <cellStyle name="Comma 4 2 6 3 2 2" xfId="15009"/>
    <cellStyle name="Comma 4 2 6 3 2 2 2" xfId="27264"/>
    <cellStyle name="Comma 4 2 6 3 2 2 3" xfId="39505"/>
    <cellStyle name="Comma 4 2 6 3 2 3" xfId="21147"/>
    <cellStyle name="Comma 4 2 6 3 2 4" xfId="33391"/>
    <cellStyle name="Comma 4 2 6 3 2 5" xfId="45620"/>
    <cellStyle name="Comma 4 2 6 3 3" xfId="15008"/>
    <cellStyle name="Comma 4 2 6 3 3 2" xfId="27263"/>
    <cellStyle name="Comma 4 2 6 3 3 3" xfId="39504"/>
    <cellStyle name="Comma 4 2 6 3 4" xfId="21146"/>
    <cellStyle name="Comma 4 2 6 3 5" xfId="33390"/>
    <cellStyle name="Comma 4 2 6 3 6" xfId="45619"/>
    <cellStyle name="Comma 4 2 6 4" xfId="2490"/>
    <cellStyle name="Comma 4 2 6 4 2" xfId="15010"/>
    <cellStyle name="Comma 4 2 6 4 2 2" xfId="27265"/>
    <cellStyle name="Comma 4 2 6 4 2 3" xfId="39506"/>
    <cellStyle name="Comma 4 2 6 4 3" xfId="21148"/>
    <cellStyle name="Comma 4 2 6 4 4" xfId="33392"/>
    <cellStyle name="Comma 4 2 6 4 5" xfId="45621"/>
    <cellStyle name="Comma 4 2 6 5" xfId="15003"/>
    <cellStyle name="Comma 4 2 6 5 2" xfId="27258"/>
    <cellStyle name="Comma 4 2 6 5 3" xfId="39499"/>
    <cellStyle name="Comma 4 2 6 6" xfId="21141"/>
    <cellStyle name="Comma 4 2 6 7" xfId="33385"/>
    <cellStyle name="Comma 4 2 6 8" xfId="45614"/>
    <cellStyle name="Comma 4 2 7" xfId="2491"/>
    <cellStyle name="Comma 4 2 7 2" xfId="2492"/>
    <cellStyle name="Comma 4 2 7 2 2" xfId="2493"/>
    <cellStyle name="Comma 4 2 7 2 2 2" xfId="15013"/>
    <cellStyle name="Comma 4 2 7 2 2 2 2" xfId="27268"/>
    <cellStyle name="Comma 4 2 7 2 2 2 3" xfId="39509"/>
    <cellStyle name="Comma 4 2 7 2 2 3" xfId="21151"/>
    <cellStyle name="Comma 4 2 7 2 2 4" xfId="33395"/>
    <cellStyle name="Comma 4 2 7 2 2 5" xfId="45624"/>
    <cellStyle name="Comma 4 2 7 2 3" xfId="15012"/>
    <cellStyle name="Comma 4 2 7 2 3 2" xfId="27267"/>
    <cellStyle name="Comma 4 2 7 2 3 3" xfId="39508"/>
    <cellStyle name="Comma 4 2 7 2 4" xfId="21150"/>
    <cellStyle name="Comma 4 2 7 2 5" xfId="33394"/>
    <cellStyle name="Comma 4 2 7 2 6" xfId="45623"/>
    <cellStyle name="Comma 4 2 7 3" xfId="2494"/>
    <cellStyle name="Comma 4 2 7 3 2" xfId="15014"/>
    <cellStyle name="Comma 4 2 7 3 2 2" xfId="27269"/>
    <cellStyle name="Comma 4 2 7 3 2 3" xfId="39510"/>
    <cellStyle name="Comma 4 2 7 3 3" xfId="21152"/>
    <cellStyle name="Comma 4 2 7 3 4" xfId="33396"/>
    <cellStyle name="Comma 4 2 7 3 5" xfId="45625"/>
    <cellStyle name="Comma 4 2 7 4" xfId="15011"/>
    <cellStyle name="Comma 4 2 7 4 2" xfId="27266"/>
    <cellStyle name="Comma 4 2 7 4 3" xfId="39507"/>
    <cellStyle name="Comma 4 2 7 5" xfId="21149"/>
    <cellStyle name="Comma 4 2 7 6" xfId="33393"/>
    <cellStyle name="Comma 4 2 7 7" xfId="45622"/>
    <cellStyle name="Comma 4 2 8" xfId="2495"/>
    <cellStyle name="Comma 4 2 8 2" xfId="2496"/>
    <cellStyle name="Comma 4 2 8 2 2" xfId="2497"/>
    <cellStyle name="Comma 4 2 8 2 2 2" xfId="15017"/>
    <cellStyle name="Comma 4 2 8 2 2 2 2" xfId="27272"/>
    <cellStyle name="Comma 4 2 8 2 2 2 3" xfId="39513"/>
    <cellStyle name="Comma 4 2 8 2 2 3" xfId="21155"/>
    <cellStyle name="Comma 4 2 8 2 2 4" xfId="33399"/>
    <cellStyle name="Comma 4 2 8 2 2 5" xfId="45628"/>
    <cellStyle name="Comma 4 2 8 2 3" xfId="15016"/>
    <cellStyle name="Comma 4 2 8 2 3 2" xfId="27271"/>
    <cellStyle name="Comma 4 2 8 2 3 3" xfId="39512"/>
    <cellStyle name="Comma 4 2 8 2 4" xfId="21154"/>
    <cellStyle name="Comma 4 2 8 2 5" xfId="33398"/>
    <cellStyle name="Comma 4 2 8 2 6" xfId="45627"/>
    <cellStyle name="Comma 4 2 8 3" xfId="2498"/>
    <cellStyle name="Comma 4 2 8 3 2" xfId="15018"/>
    <cellStyle name="Comma 4 2 8 3 2 2" xfId="27273"/>
    <cellStyle name="Comma 4 2 8 3 2 3" xfId="39514"/>
    <cellStyle name="Comma 4 2 8 3 3" xfId="21156"/>
    <cellStyle name="Comma 4 2 8 3 4" xfId="33400"/>
    <cellStyle name="Comma 4 2 8 3 5" xfId="45629"/>
    <cellStyle name="Comma 4 2 8 4" xfId="15015"/>
    <cellStyle name="Comma 4 2 8 4 2" xfId="27270"/>
    <cellStyle name="Comma 4 2 8 4 3" xfId="39511"/>
    <cellStyle name="Comma 4 2 8 5" xfId="21153"/>
    <cellStyle name="Comma 4 2 8 6" xfId="33397"/>
    <cellStyle name="Comma 4 2 8 7" xfId="45626"/>
    <cellStyle name="Comma 4 2 9" xfId="2499"/>
    <cellStyle name="Comma 4 2 9 2" xfId="2500"/>
    <cellStyle name="Comma 4 2 9 2 2" xfId="15020"/>
    <cellStyle name="Comma 4 2 9 2 2 2" xfId="27275"/>
    <cellStyle name="Comma 4 2 9 2 2 3" xfId="39516"/>
    <cellStyle name="Comma 4 2 9 2 3" xfId="21158"/>
    <cellStyle name="Comma 4 2 9 2 4" xfId="33402"/>
    <cellStyle name="Comma 4 2 9 2 5" xfId="45631"/>
    <cellStyle name="Comma 4 2 9 3" xfId="15019"/>
    <cellStyle name="Comma 4 2 9 3 2" xfId="27274"/>
    <cellStyle name="Comma 4 2 9 3 3" xfId="39515"/>
    <cellStyle name="Comma 4 2 9 4" xfId="21157"/>
    <cellStyle name="Comma 4 2 9 5" xfId="33401"/>
    <cellStyle name="Comma 4 2 9 6" xfId="45630"/>
    <cellStyle name="Comma 4 3" xfId="2501"/>
    <cellStyle name="Comma 4 3 10" xfId="15021"/>
    <cellStyle name="Comma 4 3 10 2" xfId="27276"/>
    <cellStyle name="Comma 4 3 10 3" xfId="39517"/>
    <cellStyle name="Comma 4 3 11" xfId="21159"/>
    <cellStyle name="Comma 4 3 12" xfId="33403"/>
    <cellStyle name="Comma 4 3 13" xfId="45632"/>
    <cellStyle name="Comma 4 3 2" xfId="2502"/>
    <cellStyle name="Comma 4 3 2 10" xfId="33404"/>
    <cellStyle name="Comma 4 3 2 11" xfId="45633"/>
    <cellStyle name="Comma 4 3 2 2" xfId="2503"/>
    <cellStyle name="Comma 4 3 2 2 10" xfId="45634"/>
    <cellStyle name="Comma 4 3 2 2 2" xfId="2504"/>
    <cellStyle name="Comma 4 3 2 2 2 2" xfId="2505"/>
    <cellStyle name="Comma 4 3 2 2 2 2 2" xfId="2506"/>
    <cellStyle name="Comma 4 3 2 2 2 2 2 2" xfId="2507"/>
    <cellStyle name="Comma 4 3 2 2 2 2 2 2 2" xfId="2508"/>
    <cellStyle name="Comma 4 3 2 2 2 2 2 2 2 2" xfId="15028"/>
    <cellStyle name="Comma 4 3 2 2 2 2 2 2 2 2 2" xfId="27283"/>
    <cellStyle name="Comma 4 3 2 2 2 2 2 2 2 2 3" xfId="39524"/>
    <cellStyle name="Comma 4 3 2 2 2 2 2 2 2 3" xfId="21166"/>
    <cellStyle name="Comma 4 3 2 2 2 2 2 2 2 4" xfId="33410"/>
    <cellStyle name="Comma 4 3 2 2 2 2 2 2 2 5" xfId="45639"/>
    <cellStyle name="Comma 4 3 2 2 2 2 2 2 3" xfId="15027"/>
    <cellStyle name="Comma 4 3 2 2 2 2 2 2 3 2" xfId="27282"/>
    <cellStyle name="Comma 4 3 2 2 2 2 2 2 3 3" xfId="39523"/>
    <cellStyle name="Comma 4 3 2 2 2 2 2 2 4" xfId="21165"/>
    <cellStyle name="Comma 4 3 2 2 2 2 2 2 5" xfId="33409"/>
    <cellStyle name="Comma 4 3 2 2 2 2 2 2 6" xfId="45638"/>
    <cellStyle name="Comma 4 3 2 2 2 2 2 3" xfId="2509"/>
    <cellStyle name="Comma 4 3 2 2 2 2 2 3 2" xfId="15029"/>
    <cellStyle name="Comma 4 3 2 2 2 2 2 3 2 2" xfId="27284"/>
    <cellStyle name="Comma 4 3 2 2 2 2 2 3 2 3" xfId="39525"/>
    <cellStyle name="Comma 4 3 2 2 2 2 2 3 3" xfId="21167"/>
    <cellStyle name="Comma 4 3 2 2 2 2 2 3 4" xfId="33411"/>
    <cellStyle name="Comma 4 3 2 2 2 2 2 3 5" xfId="45640"/>
    <cellStyle name="Comma 4 3 2 2 2 2 2 4" xfId="15026"/>
    <cellStyle name="Comma 4 3 2 2 2 2 2 4 2" xfId="27281"/>
    <cellStyle name="Comma 4 3 2 2 2 2 2 4 3" xfId="39522"/>
    <cellStyle name="Comma 4 3 2 2 2 2 2 5" xfId="21164"/>
    <cellStyle name="Comma 4 3 2 2 2 2 2 6" xfId="33408"/>
    <cellStyle name="Comma 4 3 2 2 2 2 2 7" xfId="45637"/>
    <cellStyle name="Comma 4 3 2 2 2 2 3" xfId="2510"/>
    <cellStyle name="Comma 4 3 2 2 2 2 3 2" xfId="2511"/>
    <cellStyle name="Comma 4 3 2 2 2 2 3 2 2" xfId="15031"/>
    <cellStyle name="Comma 4 3 2 2 2 2 3 2 2 2" xfId="27286"/>
    <cellStyle name="Comma 4 3 2 2 2 2 3 2 2 3" xfId="39527"/>
    <cellStyle name="Comma 4 3 2 2 2 2 3 2 3" xfId="21169"/>
    <cellStyle name="Comma 4 3 2 2 2 2 3 2 4" xfId="33413"/>
    <cellStyle name="Comma 4 3 2 2 2 2 3 2 5" xfId="45642"/>
    <cellStyle name="Comma 4 3 2 2 2 2 3 3" xfId="15030"/>
    <cellStyle name="Comma 4 3 2 2 2 2 3 3 2" xfId="27285"/>
    <cellStyle name="Comma 4 3 2 2 2 2 3 3 3" xfId="39526"/>
    <cellStyle name="Comma 4 3 2 2 2 2 3 4" xfId="21168"/>
    <cellStyle name="Comma 4 3 2 2 2 2 3 5" xfId="33412"/>
    <cellStyle name="Comma 4 3 2 2 2 2 3 6" xfId="45641"/>
    <cellStyle name="Comma 4 3 2 2 2 2 4" xfId="2512"/>
    <cellStyle name="Comma 4 3 2 2 2 2 4 2" xfId="15032"/>
    <cellStyle name="Comma 4 3 2 2 2 2 4 2 2" xfId="27287"/>
    <cellStyle name="Comma 4 3 2 2 2 2 4 2 3" xfId="39528"/>
    <cellStyle name="Comma 4 3 2 2 2 2 4 3" xfId="21170"/>
    <cellStyle name="Comma 4 3 2 2 2 2 4 4" xfId="33414"/>
    <cellStyle name="Comma 4 3 2 2 2 2 4 5" xfId="45643"/>
    <cellStyle name="Comma 4 3 2 2 2 2 5" xfId="15025"/>
    <cellStyle name="Comma 4 3 2 2 2 2 5 2" xfId="27280"/>
    <cellStyle name="Comma 4 3 2 2 2 2 5 3" xfId="39521"/>
    <cellStyle name="Comma 4 3 2 2 2 2 6" xfId="21163"/>
    <cellStyle name="Comma 4 3 2 2 2 2 7" xfId="33407"/>
    <cellStyle name="Comma 4 3 2 2 2 2 8" xfId="45636"/>
    <cellStyle name="Comma 4 3 2 2 2 3" xfId="2513"/>
    <cellStyle name="Comma 4 3 2 2 2 3 2" xfId="2514"/>
    <cellStyle name="Comma 4 3 2 2 2 3 2 2" xfId="2515"/>
    <cellStyle name="Comma 4 3 2 2 2 3 2 2 2" xfId="15035"/>
    <cellStyle name="Comma 4 3 2 2 2 3 2 2 2 2" xfId="27290"/>
    <cellStyle name="Comma 4 3 2 2 2 3 2 2 2 3" xfId="39531"/>
    <cellStyle name="Comma 4 3 2 2 2 3 2 2 3" xfId="21173"/>
    <cellStyle name="Comma 4 3 2 2 2 3 2 2 4" xfId="33417"/>
    <cellStyle name="Comma 4 3 2 2 2 3 2 2 5" xfId="45646"/>
    <cellStyle name="Comma 4 3 2 2 2 3 2 3" xfId="15034"/>
    <cellStyle name="Comma 4 3 2 2 2 3 2 3 2" xfId="27289"/>
    <cellStyle name="Comma 4 3 2 2 2 3 2 3 3" xfId="39530"/>
    <cellStyle name="Comma 4 3 2 2 2 3 2 4" xfId="21172"/>
    <cellStyle name="Comma 4 3 2 2 2 3 2 5" xfId="33416"/>
    <cellStyle name="Comma 4 3 2 2 2 3 2 6" xfId="45645"/>
    <cellStyle name="Comma 4 3 2 2 2 3 3" xfId="2516"/>
    <cellStyle name="Comma 4 3 2 2 2 3 3 2" xfId="15036"/>
    <cellStyle name="Comma 4 3 2 2 2 3 3 2 2" xfId="27291"/>
    <cellStyle name="Comma 4 3 2 2 2 3 3 2 3" xfId="39532"/>
    <cellStyle name="Comma 4 3 2 2 2 3 3 3" xfId="21174"/>
    <cellStyle name="Comma 4 3 2 2 2 3 3 4" xfId="33418"/>
    <cellStyle name="Comma 4 3 2 2 2 3 3 5" xfId="45647"/>
    <cellStyle name="Comma 4 3 2 2 2 3 4" xfId="15033"/>
    <cellStyle name="Comma 4 3 2 2 2 3 4 2" xfId="27288"/>
    <cellStyle name="Comma 4 3 2 2 2 3 4 3" xfId="39529"/>
    <cellStyle name="Comma 4 3 2 2 2 3 5" xfId="21171"/>
    <cellStyle name="Comma 4 3 2 2 2 3 6" xfId="33415"/>
    <cellStyle name="Comma 4 3 2 2 2 3 7" xfId="45644"/>
    <cellStyle name="Comma 4 3 2 2 2 4" xfId="2517"/>
    <cellStyle name="Comma 4 3 2 2 2 4 2" xfId="2518"/>
    <cellStyle name="Comma 4 3 2 2 2 4 2 2" xfId="15038"/>
    <cellStyle name="Comma 4 3 2 2 2 4 2 2 2" xfId="27293"/>
    <cellStyle name="Comma 4 3 2 2 2 4 2 2 3" xfId="39534"/>
    <cellStyle name="Comma 4 3 2 2 2 4 2 3" xfId="21176"/>
    <cellStyle name="Comma 4 3 2 2 2 4 2 4" xfId="33420"/>
    <cellStyle name="Comma 4 3 2 2 2 4 2 5" xfId="45649"/>
    <cellStyle name="Comma 4 3 2 2 2 4 3" xfId="15037"/>
    <cellStyle name="Comma 4 3 2 2 2 4 3 2" xfId="27292"/>
    <cellStyle name="Comma 4 3 2 2 2 4 3 3" xfId="39533"/>
    <cellStyle name="Comma 4 3 2 2 2 4 4" xfId="21175"/>
    <cellStyle name="Comma 4 3 2 2 2 4 5" xfId="33419"/>
    <cellStyle name="Comma 4 3 2 2 2 4 6" xfId="45648"/>
    <cellStyle name="Comma 4 3 2 2 2 5" xfId="2519"/>
    <cellStyle name="Comma 4 3 2 2 2 5 2" xfId="15039"/>
    <cellStyle name="Comma 4 3 2 2 2 5 2 2" xfId="27294"/>
    <cellStyle name="Comma 4 3 2 2 2 5 2 3" xfId="39535"/>
    <cellStyle name="Comma 4 3 2 2 2 5 3" xfId="21177"/>
    <cellStyle name="Comma 4 3 2 2 2 5 4" xfId="33421"/>
    <cellStyle name="Comma 4 3 2 2 2 5 5" xfId="45650"/>
    <cellStyle name="Comma 4 3 2 2 2 6" xfId="15024"/>
    <cellStyle name="Comma 4 3 2 2 2 6 2" xfId="27279"/>
    <cellStyle name="Comma 4 3 2 2 2 6 3" xfId="39520"/>
    <cellStyle name="Comma 4 3 2 2 2 7" xfId="21162"/>
    <cellStyle name="Comma 4 3 2 2 2 8" xfId="33406"/>
    <cellStyle name="Comma 4 3 2 2 2 9" xfId="45635"/>
    <cellStyle name="Comma 4 3 2 2 3" xfId="2520"/>
    <cellStyle name="Comma 4 3 2 2 3 2" xfId="2521"/>
    <cellStyle name="Comma 4 3 2 2 3 2 2" xfId="2522"/>
    <cellStyle name="Comma 4 3 2 2 3 2 2 2" xfId="2523"/>
    <cellStyle name="Comma 4 3 2 2 3 2 2 2 2" xfId="15043"/>
    <cellStyle name="Comma 4 3 2 2 3 2 2 2 2 2" xfId="27298"/>
    <cellStyle name="Comma 4 3 2 2 3 2 2 2 2 3" xfId="39539"/>
    <cellStyle name="Comma 4 3 2 2 3 2 2 2 3" xfId="21181"/>
    <cellStyle name="Comma 4 3 2 2 3 2 2 2 4" xfId="33425"/>
    <cellStyle name="Comma 4 3 2 2 3 2 2 2 5" xfId="45654"/>
    <cellStyle name="Comma 4 3 2 2 3 2 2 3" xfId="15042"/>
    <cellStyle name="Comma 4 3 2 2 3 2 2 3 2" xfId="27297"/>
    <cellStyle name="Comma 4 3 2 2 3 2 2 3 3" xfId="39538"/>
    <cellStyle name="Comma 4 3 2 2 3 2 2 4" xfId="21180"/>
    <cellStyle name="Comma 4 3 2 2 3 2 2 5" xfId="33424"/>
    <cellStyle name="Comma 4 3 2 2 3 2 2 6" xfId="45653"/>
    <cellStyle name="Comma 4 3 2 2 3 2 3" xfId="2524"/>
    <cellStyle name="Comma 4 3 2 2 3 2 3 2" xfId="15044"/>
    <cellStyle name="Comma 4 3 2 2 3 2 3 2 2" xfId="27299"/>
    <cellStyle name="Comma 4 3 2 2 3 2 3 2 3" xfId="39540"/>
    <cellStyle name="Comma 4 3 2 2 3 2 3 3" xfId="21182"/>
    <cellStyle name="Comma 4 3 2 2 3 2 3 4" xfId="33426"/>
    <cellStyle name="Comma 4 3 2 2 3 2 3 5" xfId="45655"/>
    <cellStyle name="Comma 4 3 2 2 3 2 4" xfId="15041"/>
    <cellStyle name="Comma 4 3 2 2 3 2 4 2" xfId="27296"/>
    <cellStyle name="Comma 4 3 2 2 3 2 4 3" xfId="39537"/>
    <cellStyle name="Comma 4 3 2 2 3 2 5" xfId="21179"/>
    <cellStyle name="Comma 4 3 2 2 3 2 6" xfId="33423"/>
    <cellStyle name="Comma 4 3 2 2 3 2 7" xfId="45652"/>
    <cellStyle name="Comma 4 3 2 2 3 3" xfId="2525"/>
    <cellStyle name="Comma 4 3 2 2 3 3 2" xfId="2526"/>
    <cellStyle name="Comma 4 3 2 2 3 3 2 2" xfId="15046"/>
    <cellStyle name="Comma 4 3 2 2 3 3 2 2 2" xfId="27301"/>
    <cellStyle name="Comma 4 3 2 2 3 3 2 2 3" xfId="39542"/>
    <cellStyle name="Comma 4 3 2 2 3 3 2 3" xfId="21184"/>
    <cellStyle name="Comma 4 3 2 2 3 3 2 4" xfId="33428"/>
    <cellStyle name="Comma 4 3 2 2 3 3 2 5" xfId="45657"/>
    <cellStyle name="Comma 4 3 2 2 3 3 3" xfId="15045"/>
    <cellStyle name="Comma 4 3 2 2 3 3 3 2" xfId="27300"/>
    <cellStyle name="Comma 4 3 2 2 3 3 3 3" xfId="39541"/>
    <cellStyle name="Comma 4 3 2 2 3 3 4" xfId="21183"/>
    <cellStyle name="Comma 4 3 2 2 3 3 5" xfId="33427"/>
    <cellStyle name="Comma 4 3 2 2 3 3 6" xfId="45656"/>
    <cellStyle name="Comma 4 3 2 2 3 4" xfId="2527"/>
    <cellStyle name="Comma 4 3 2 2 3 4 2" xfId="15047"/>
    <cellStyle name="Comma 4 3 2 2 3 4 2 2" xfId="27302"/>
    <cellStyle name="Comma 4 3 2 2 3 4 2 3" xfId="39543"/>
    <cellStyle name="Comma 4 3 2 2 3 4 3" xfId="21185"/>
    <cellStyle name="Comma 4 3 2 2 3 4 4" xfId="33429"/>
    <cellStyle name="Comma 4 3 2 2 3 4 5" xfId="45658"/>
    <cellStyle name="Comma 4 3 2 2 3 5" xfId="15040"/>
    <cellStyle name="Comma 4 3 2 2 3 5 2" xfId="27295"/>
    <cellStyle name="Comma 4 3 2 2 3 5 3" xfId="39536"/>
    <cellStyle name="Comma 4 3 2 2 3 6" xfId="21178"/>
    <cellStyle name="Comma 4 3 2 2 3 7" xfId="33422"/>
    <cellStyle name="Comma 4 3 2 2 3 8" xfId="45651"/>
    <cellStyle name="Comma 4 3 2 2 4" xfId="2528"/>
    <cellStyle name="Comma 4 3 2 2 4 2" xfId="2529"/>
    <cellStyle name="Comma 4 3 2 2 4 2 2" xfId="2530"/>
    <cellStyle name="Comma 4 3 2 2 4 2 2 2" xfId="15050"/>
    <cellStyle name="Comma 4 3 2 2 4 2 2 2 2" xfId="27305"/>
    <cellStyle name="Comma 4 3 2 2 4 2 2 2 3" xfId="39546"/>
    <cellStyle name="Comma 4 3 2 2 4 2 2 3" xfId="21188"/>
    <cellStyle name="Comma 4 3 2 2 4 2 2 4" xfId="33432"/>
    <cellStyle name="Comma 4 3 2 2 4 2 2 5" xfId="45661"/>
    <cellStyle name="Comma 4 3 2 2 4 2 3" xfId="15049"/>
    <cellStyle name="Comma 4 3 2 2 4 2 3 2" xfId="27304"/>
    <cellStyle name="Comma 4 3 2 2 4 2 3 3" xfId="39545"/>
    <cellStyle name="Comma 4 3 2 2 4 2 4" xfId="21187"/>
    <cellStyle name="Comma 4 3 2 2 4 2 5" xfId="33431"/>
    <cellStyle name="Comma 4 3 2 2 4 2 6" xfId="45660"/>
    <cellStyle name="Comma 4 3 2 2 4 3" xfId="2531"/>
    <cellStyle name="Comma 4 3 2 2 4 3 2" xfId="15051"/>
    <cellStyle name="Comma 4 3 2 2 4 3 2 2" xfId="27306"/>
    <cellStyle name="Comma 4 3 2 2 4 3 2 3" xfId="39547"/>
    <cellStyle name="Comma 4 3 2 2 4 3 3" xfId="21189"/>
    <cellStyle name="Comma 4 3 2 2 4 3 4" xfId="33433"/>
    <cellStyle name="Comma 4 3 2 2 4 3 5" xfId="45662"/>
    <cellStyle name="Comma 4 3 2 2 4 4" xfId="15048"/>
    <cellStyle name="Comma 4 3 2 2 4 4 2" xfId="27303"/>
    <cellStyle name="Comma 4 3 2 2 4 4 3" xfId="39544"/>
    <cellStyle name="Comma 4 3 2 2 4 5" xfId="21186"/>
    <cellStyle name="Comma 4 3 2 2 4 6" xfId="33430"/>
    <cellStyle name="Comma 4 3 2 2 4 7" xfId="45659"/>
    <cellStyle name="Comma 4 3 2 2 5" xfId="2532"/>
    <cellStyle name="Comma 4 3 2 2 5 2" xfId="2533"/>
    <cellStyle name="Comma 4 3 2 2 5 2 2" xfId="15053"/>
    <cellStyle name="Comma 4 3 2 2 5 2 2 2" xfId="27308"/>
    <cellStyle name="Comma 4 3 2 2 5 2 2 3" xfId="39549"/>
    <cellStyle name="Comma 4 3 2 2 5 2 3" xfId="21191"/>
    <cellStyle name="Comma 4 3 2 2 5 2 4" xfId="33435"/>
    <cellStyle name="Comma 4 3 2 2 5 2 5" xfId="45664"/>
    <cellStyle name="Comma 4 3 2 2 5 3" xfId="15052"/>
    <cellStyle name="Comma 4 3 2 2 5 3 2" xfId="27307"/>
    <cellStyle name="Comma 4 3 2 2 5 3 3" xfId="39548"/>
    <cellStyle name="Comma 4 3 2 2 5 4" xfId="21190"/>
    <cellStyle name="Comma 4 3 2 2 5 5" xfId="33434"/>
    <cellStyle name="Comma 4 3 2 2 5 6" xfId="45663"/>
    <cellStyle name="Comma 4 3 2 2 6" xfId="2534"/>
    <cellStyle name="Comma 4 3 2 2 6 2" xfId="15054"/>
    <cellStyle name="Comma 4 3 2 2 6 2 2" xfId="27309"/>
    <cellStyle name="Comma 4 3 2 2 6 2 3" xfId="39550"/>
    <cellStyle name="Comma 4 3 2 2 6 3" xfId="21192"/>
    <cellStyle name="Comma 4 3 2 2 6 4" xfId="33436"/>
    <cellStyle name="Comma 4 3 2 2 6 5" xfId="45665"/>
    <cellStyle name="Comma 4 3 2 2 7" xfId="15023"/>
    <cellStyle name="Comma 4 3 2 2 7 2" xfId="27278"/>
    <cellStyle name="Comma 4 3 2 2 7 3" xfId="39519"/>
    <cellStyle name="Comma 4 3 2 2 8" xfId="21161"/>
    <cellStyle name="Comma 4 3 2 2 9" xfId="33405"/>
    <cellStyle name="Comma 4 3 2 3" xfId="2535"/>
    <cellStyle name="Comma 4 3 2 3 2" xfId="2536"/>
    <cellStyle name="Comma 4 3 2 3 2 2" xfId="2537"/>
    <cellStyle name="Comma 4 3 2 3 2 2 2" xfId="2538"/>
    <cellStyle name="Comma 4 3 2 3 2 2 2 2" xfId="2539"/>
    <cellStyle name="Comma 4 3 2 3 2 2 2 2 2" xfId="15059"/>
    <cellStyle name="Comma 4 3 2 3 2 2 2 2 2 2" xfId="27314"/>
    <cellStyle name="Comma 4 3 2 3 2 2 2 2 2 3" xfId="39555"/>
    <cellStyle name="Comma 4 3 2 3 2 2 2 2 3" xfId="21197"/>
    <cellStyle name="Comma 4 3 2 3 2 2 2 2 4" xfId="33441"/>
    <cellStyle name="Comma 4 3 2 3 2 2 2 2 5" xfId="45670"/>
    <cellStyle name="Comma 4 3 2 3 2 2 2 3" xfId="15058"/>
    <cellStyle name="Comma 4 3 2 3 2 2 2 3 2" xfId="27313"/>
    <cellStyle name="Comma 4 3 2 3 2 2 2 3 3" xfId="39554"/>
    <cellStyle name="Comma 4 3 2 3 2 2 2 4" xfId="21196"/>
    <cellStyle name="Comma 4 3 2 3 2 2 2 5" xfId="33440"/>
    <cellStyle name="Comma 4 3 2 3 2 2 2 6" xfId="45669"/>
    <cellStyle name="Comma 4 3 2 3 2 2 3" xfId="2540"/>
    <cellStyle name="Comma 4 3 2 3 2 2 3 2" xfId="15060"/>
    <cellStyle name="Comma 4 3 2 3 2 2 3 2 2" xfId="27315"/>
    <cellStyle name="Comma 4 3 2 3 2 2 3 2 3" xfId="39556"/>
    <cellStyle name="Comma 4 3 2 3 2 2 3 3" xfId="21198"/>
    <cellStyle name="Comma 4 3 2 3 2 2 3 4" xfId="33442"/>
    <cellStyle name="Comma 4 3 2 3 2 2 3 5" xfId="45671"/>
    <cellStyle name="Comma 4 3 2 3 2 2 4" xfId="15057"/>
    <cellStyle name="Comma 4 3 2 3 2 2 4 2" xfId="27312"/>
    <cellStyle name="Comma 4 3 2 3 2 2 4 3" xfId="39553"/>
    <cellStyle name="Comma 4 3 2 3 2 2 5" xfId="21195"/>
    <cellStyle name="Comma 4 3 2 3 2 2 6" xfId="33439"/>
    <cellStyle name="Comma 4 3 2 3 2 2 7" xfId="45668"/>
    <cellStyle name="Comma 4 3 2 3 2 3" xfId="2541"/>
    <cellStyle name="Comma 4 3 2 3 2 3 2" xfId="2542"/>
    <cellStyle name="Comma 4 3 2 3 2 3 2 2" xfId="15062"/>
    <cellStyle name="Comma 4 3 2 3 2 3 2 2 2" xfId="27317"/>
    <cellStyle name="Comma 4 3 2 3 2 3 2 2 3" xfId="39558"/>
    <cellStyle name="Comma 4 3 2 3 2 3 2 3" xfId="21200"/>
    <cellStyle name="Comma 4 3 2 3 2 3 2 4" xfId="33444"/>
    <cellStyle name="Comma 4 3 2 3 2 3 2 5" xfId="45673"/>
    <cellStyle name="Comma 4 3 2 3 2 3 3" xfId="15061"/>
    <cellStyle name="Comma 4 3 2 3 2 3 3 2" xfId="27316"/>
    <cellStyle name="Comma 4 3 2 3 2 3 3 3" xfId="39557"/>
    <cellStyle name="Comma 4 3 2 3 2 3 4" xfId="21199"/>
    <cellStyle name="Comma 4 3 2 3 2 3 5" xfId="33443"/>
    <cellStyle name="Comma 4 3 2 3 2 3 6" xfId="45672"/>
    <cellStyle name="Comma 4 3 2 3 2 4" xfId="2543"/>
    <cellStyle name="Comma 4 3 2 3 2 4 2" xfId="15063"/>
    <cellStyle name="Comma 4 3 2 3 2 4 2 2" xfId="27318"/>
    <cellStyle name="Comma 4 3 2 3 2 4 2 3" xfId="39559"/>
    <cellStyle name="Comma 4 3 2 3 2 4 3" xfId="21201"/>
    <cellStyle name="Comma 4 3 2 3 2 4 4" xfId="33445"/>
    <cellStyle name="Comma 4 3 2 3 2 4 5" xfId="45674"/>
    <cellStyle name="Comma 4 3 2 3 2 5" xfId="15056"/>
    <cellStyle name="Comma 4 3 2 3 2 5 2" xfId="27311"/>
    <cellStyle name="Comma 4 3 2 3 2 5 3" xfId="39552"/>
    <cellStyle name="Comma 4 3 2 3 2 6" xfId="21194"/>
    <cellStyle name="Comma 4 3 2 3 2 7" xfId="33438"/>
    <cellStyle name="Comma 4 3 2 3 2 8" xfId="45667"/>
    <cellStyle name="Comma 4 3 2 3 3" xfId="2544"/>
    <cellStyle name="Comma 4 3 2 3 3 2" xfId="2545"/>
    <cellStyle name="Comma 4 3 2 3 3 2 2" xfId="2546"/>
    <cellStyle name="Comma 4 3 2 3 3 2 2 2" xfId="15066"/>
    <cellStyle name="Comma 4 3 2 3 3 2 2 2 2" xfId="27321"/>
    <cellStyle name="Comma 4 3 2 3 3 2 2 2 3" xfId="39562"/>
    <cellStyle name="Comma 4 3 2 3 3 2 2 3" xfId="21204"/>
    <cellStyle name="Comma 4 3 2 3 3 2 2 4" xfId="33448"/>
    <cellStyle name="Comma 4 3 2 3 3 2 2 5" xfId="45677"/>
    <cellStyle name="Comma 4 3 2 3 3 2 3" xfId="15065"/>
    <cellStyle name="Comma 4 3 2 3 3 2 3 2" xfId="27320"/>
    <cellStyle name="Comma 4 3 2 3 3 2 3 3" xfId="39561"/>
    <cellStyle name="Comma 4 3 2 3 3 2 4" xfId="21203"/>
    <cellStyle name="Comma 4 3 2 3 3 2 5" xfId="33447"/>
    <cellStyle name="Comma 4 3 2 3 3 2 6" xfId="45676"/>
    <cellStyle name="Comma 4 3 2 3 3 3" xfId="2547"/>
    <cellStyle name="Comma 4 3 2 3 3 3 2" xfId="15067"/>
    <cellStyle name="Comma 4 3 2 3 3 3 2 2" xfId="27322"/>
    <cellStyle name="Comma 4 3 2 3 3 3 2 3" xfId="39563"/>
    <cellStyle name="Comma 4 3 2 3 3 3 3" xfId="21205"/>
    <cellStyle name="Comma 4 3 2 3 3 3 4" xfId="33449"/>
    <cellStyle name="Comma 4 3 2 3 3 3 5" xfId="45678"/>
    <cellStyle name="Comma 4 3 2 3 3 4" xfId="15064"/>
    <cellStyle name="Comma 4 3 2 3 3 4 2" xfId="27319"/>
    <cellStyle name="Comma 4 3 2 3 3 4 3" xfId="39560"/>
    <cellStyle name="Comma 4 3 2 3 3 5" xfId="21202"/>
    <cellStyle name="Comma 4 3 2 3 3 6" xfId="33446"/>
    <cellStyle name="Comma 4 3 2 3 3 7" xfId="45675"/>
    <cellStyle name="Comma 4 3 2 3 4" xfId="2548"/>
    <cellStyle name="Comma 4 3 2 3 4 2" xfId="2549"/>
    <cellStyle name="Comma 4 3 2 3 4 2 2" xfId="15069"/>
    <cellStyle name="Comma 4 3 2 3 4 2 2 2" xfId="27324"/>
    <cellStyle name="Comma 4 3 2 3 4 2 2 3" xfId="39565"/>
    <cellStyle name="Comma 4 3 2 3 4 2 3" xfId="21207"/>
    <cellStyle name="Comma 4 3 2 3 4 2 4" xfId="33451"/>
    <cellStyle name="Comma 4 3 2 3 4 2 5" xfId="45680"/>
    <cellStyle name="Comma 4 3 2 3 4 3" xfId="15068"/>
    <cellStyle name="Comma 4 3 2 3 4 3 2" xfId="27323"/>
    <cellStyle name="Comma 4 3 2 3 4 3 3" xfId="39564"/>
    <cellStyle name="Comma 4 3 2 3 4 4" xfId="21206"/>
    <cellStyle name="Comma 4 3 2 3 4 5" xfId="33450"/>
    <cellStyle name="Comma 4 3 2 3 4 6" xfId="45679"/>
    <cellStyle name="Comma 4 3 2 3 5" xfId="2550"/>
    <cellStyle name="Comma 4 3 2 3 5 2" xfId="15070"/>
    <cellStyle name="Comma 4 3 2 3 5 2 2" xfId="27325"/>
    <cellStyle name="Comma 4 3 2 3 5 2 3" xfId="39566"/>
    <cellStyle name="Comma 4 3 2 3 5 3" xfId="21208"/>
    <cellStyle name="Comma 4 3 2 3 5 4" xfId="33452"/>
    <cellStyle name="Comma 4 3 2 3 5 5" xfId="45681"/>
    <cellStyle name="Comma 4 3 2 3 6" xfId="15055"/>
    <cellStyle name="Comma 4 3 2 3 6 2" xfId="27310"/>
    <cellStyle name="Comma 4 3 2 3 6 3" xfId="39551"/>
    <cellStyle name="Comma 4 3 2 3 7" xfId="21193"/>
    <cellStyle name="Comma 4 3 2 3 8" xfId="33437"/>
    <cellStyle name="Comma 4 3 2 3 9" xfId="45666"/>
    <cellStyle name="Comma 4 3 2 4" xfId="2551"/>
    <cellStyle name="Comma 4 3 2 4 2" xfId="2552"/>
    <cellStyle name="Comma 4 3 2 4 2 2" xfId="2553"/>
    <cellStyle name="Comma 4 3 2 4 2 2 2" xfId="2554"/>
    <cellStyle name="Comma 4 3 2 4 2 2 2 2" xfId="15074"/>
    <cellStyle name="Comma 4 3 2 4 2 2 2 2 2" xfId="27329"/>
    <cellStyle name="Comma 4 3 2 4 2 2 2 2 3" xfId="39570"/>
    <cellStyle name="Comma 4 3 2 4 2 2 2 3" xfId="21212"/>
    <cellStyle name="Comma 4 3 2 4 2 2 2 4" xfId="33456"/>
    <cellStyle name="Comma 4 3 2 4 2 2 2 5" xfId="45685"/>
    <cellStyle name="Comma 4 3 2 4 2 2 3" xfId="15073"/>
    <cellStyle name="Comma 4 3 2 4 2 2 3 2" xfId="27328"/>
    <cellStyle name="Comma 4 3 2 4 2 2 3 3" xfId="39569"/>
    <cellStyle name="Comma 4 3 2 4 2 2 4" xfId="21211"/>
    <cellStyle name="Comma 4 3 2 4 2 2 5" xfId="33455"/>
    <cellStyle name="Comma 4 3 2 4 2 2 6" xfId="45684"/>
    <cellStyle name="Comma 4 3 2 4 2 3" xfId="2555"/>
    <cellStyle name="Comma 4 3 2 4 2 3 2" xfId="15075"/>
    <cellStyle name="Comma 4 3 2 4 2 3 2 2" xfId="27330"/>
    <cellStyle name="Comma 4 3 2 4 2 3 2 3" xfId="39571"/>
    <cellStyle name="Comma 4 3 2 4 2 3 3" xfId="21213"/>
    <cellStyle name="Comma 4 3 2 4 2 3 4" xfId="33457"/>
    <cellStyle name="Comma 4 3 2 4 2 3 5" xfId="45686"/>
    <cellStyle name="Comma 4 3 2 4 2 4" xfId="15072"/>
    <cellStyle name="Comma 4 3 2 4 2 4 2" xfId="27327"/>
    <cellStyle name="Comma 4 3 2 4 2 4 3" xfId="39568"/>
    <cellStyle name="Comma 4 3 2 4 2 5" xfId="21210"/>
    <cellStyle name="Comma 4 3 2 4 2 6" xfId="33454"/>
    <cellStyle name="Comma 4 3 2 4 2 7" xfId="45683"/>
    <cellStyle name="Comma 4 3 2 4 3" xfId="2556"/>
    <cellStyle name="Comma 4 3 2 4 3 2" xfId="2557"/>
    <cellStyle name="Comma 4 3 2 4 3 2 2" xfId="15077"/>
    <cellStyle name="Comma 4 3 2 4 3 2 2 2" xfId="27332"/>
    <cellStyle name="Comma 4 3 2 4 3 2 2 3" xfId="39573"/>
    <cellStyle name="Comma 4 3 2 4 3 2 3" xfId="21215"/>
    <cellStyle name="Comma 4 3 2 4 3 2 4" xfId="33459"/>
    <cellStyle name="Comma 4 3 2 4 3 2 5" xfId="45688"/>
    <cellStyle name="Comma 4 3 2 4 3 3" xfId="15076"/>
    <cellStyle name="Comma 4 3 2 4 3 3 2" xfId="27331"/>
    <cellStyle name="Comma 4 3 2 4 3 3 3" xfId="39572"/>
    <cellStyle name="Comma 4 3 2 4 3 4" xfId="21214"/>
    <cellStyle name="Comma 4 3 2 4 3 5" xfId="33458"/>
    <cellStyle name="Comma 4 3 2 4 3 6" xfId="45687"/>
    <cellStyle name="Comma 4 3 2 4 4" xfId="2558"/>
    <cellStyle name="Comma 4 3 2 4 4 2" xfId="15078"/>
    <cellStyle name="Comma 4 3 2 4 4 2 2" xfId="27333"/>
    <cellStyle name="Comma 4 3 2 4 4 2 3" xfId="39574"/>
    <cellStyle name="Comma 4 3 2 4 4 3" xfId="21216"/>
    <cellStyle name="Comma 4 3 2 4 4 4" xfId="33460"/>
    <cellStyle name="Comma 4 3 2 4 4 5" xfId="45689"/>
    <cellStyle name="Comma 4 3 2 4 5" xfId="15071"/>
    <cellStyle name="Comma 4 3 2 4 5 2" xfId="27326"/>
    <cellStyle name="Comma 4 3 2 4 5 3" xfId="39567"/>
    <cellStyle name="Comma 4 3 2 4 6" xfId="21209"/>
    <cellStyle name="Comma 4 3 2 4 7" xfId="33453"/>
    <cellStyle name="Comma 4 3 2 4 8" xfId="45682"/>
    <cellStyle name="Comma 4 3 2 5" xfId="2559"/>
    <cellStyle name="Comma 4 3 2 5 2" xfId="2560"/>
    <cellStyle name="Comma 4 3 2 5 2 2" xfId="2561"/>
    <cellStyle name="Comma 4 3 2 5 2 2 2" xfId="15081"/>
    <cellStyle name="Comma 4 3 2 5 2 2 2 2" xfId="27336"/>
    <cellStyle name="Comma 4 3 2 5 2 2 2 3" xfId="39577"/>
    <cellStyle name="Comma 4 3 2 5 2 2 3" xfId="21219"/>
    <cellStyle name="Comma 4 3 2 5 2 2 4" xfId="33463"/>
    <cellStyle name="Comma 4 3 2 5 2 2 5" xfId="45692"/>
    <cellStyle name="Comma 4 3 2 5 2 3" xfId="15080"/>
    <cellStyle name="Comma 4 3 2 5 2 3 2" xfId="27335"/>
    <cellStyle name="Comma 4 3 2 5 2 3 3" xfId="39576"/>
    <cellStyle name="Comma 4 3 2 5 2 4" xfId="21218"/>
    <cellStyle name="Comma 4 3 2 5 2 5" xfId="33462"/>
    <cellStyle name="Comma 4 3 2 5 2 6" xfId="45691"/>
    <cellStyle name="Comma 4 3 2 5 3" xfId="2562"/>
    <cellStyle name="Comma 4 3 2 5 3 2" xfId="15082"/>
    <cellStyle name="Comma 4 3 2 5 3 2 2" xfId="27337"/>
    <cellStyle name="Comma 4 3 2 5 3 2 3" xfId="39578"/>
    <cellStyle name="Comma 4 3 2 5 3 3" xfId="21220"/>
    <cellStyle name="Comma 4 3 2 5 3 4" xfId="33464"/>
    <cellStyle name="Comma 4 3 2 5 3 5" xfId="45693"/>
    <cellStyle name="Comma 4 3 2 5 4" xfId="15079"/>
    <cellStyle name="Comma 4 3 2 5 4 2" xfId="27334"/>
    <cellStyle name="Comma 4 3 2 5 4 3" xfId="39575"/>
    <cellStyle name="Comma 4 3 2 5 5" xfId="21217"/>
    <cellStyle name="Comma 4 3 2 5 6" xfId="33461"/>
    <cellStyle name="Comma 4 3 2 5 7" xfId="45690"/>
    <cellStyle name="Comma 4 3 2 6" xfId="2563"/>
    <cellStyle name="Comma 4 3 2 6 2" xfId="2564"/>
    <cellStyle name="Comma 4 3 2 6 2 2" xfId="15084"/>
    <cellStyle name="Comma 4 3 2 6 2 2 2" xfId="27339"/>
    <cellStyle name="Comma 4 3 2 6 2 2 3" xfId="39580"/>
    <cellStyle name="Comma 4 3 2 6 2 3" xfId="21222"/>
    <cellStyle name="Comma 4 3 2 6 2 4" xfId="33466"/>
    <cellStyle name="Comma 4 3 2 6 2 5" xfId="45695"/>
    <cellStyle name="Comma 4 3 2 6 3" xfId="15083"/>
    <cellStyle name="Comma 4 3 2 6 3 2" xfId="27338"/>
    <cellStyle name="Comma 4 3 2 6 3 3" xfId="39579"/>
    <cellStyle name="Comma 4 3 2 6 4" xfId="21221"/>
    <cellStyle name="Comma 4 3 2 6 5" xfId="33465"/>
    <cellStyle name="Comma 4 3 2 6 6" xfId="45694"/>
    <cellStyle name="Comma 4 3 2 7" xfId="2565"/>
    <cellStyle name="Comma 4 3 2 7 2" xfId="15085"/>
    <cellStyle name="Comma 4 3 2 7 2 2" xfId="27340"/>
    <cellStyle name="Comma 4 3 2 7 2 3" xfId="39581"/>
    <cellStyle name="Comma 4 3 2 7 3" xfId="21223"/>
    <cellStyle name="Comma 4 3 2 7 4" xfId="33467"/>
    <cellStyle name="Comma 4 3 2 7 5" xfId="45696"/>
    <cellStyle name="Comma 4 3 2 8" xfId="15022"/>
    <cellStyle name="Comma 4 3 2 8 2" xfId="27277"/>
    <cellStyle name="Comma 4 3 2 8 3" xfId="39518"/>
    <cellStyle name="Comma 4 3 2 9" xfId="21160"/>
    <cellStyle name="Comma 4 3 3" xfId="2566"/>
    <cellStyle name="Comma 4 3 3 10" xfId="45697"/>
    <cellStyle name="Comma 4 3 3 2" xfId="2567"/>
    <cellStyle name="Comma 4 3 3 2 2" xfId="2568"/>
    <cellStyle name="Comma 4 3 3 2 2 2" xfId="2569"/>
    <cellStyle name="Comma 4 3 3 2 2 2 2" xfId="2570"/>
    <cellStyle name="Comma 4 3 3 2 2 2 2 2" xfId="2571"/>
    <cellStyle name="Comma 4 3 3 2 2 2 2 2 2" xfId="15091"/>
    <cellStyle name="Comma 4 3 3 2 2 2 2 2 2 2" xfId="27346"/>
    <cellStyle name="Comma 4 3 3 2 2 2 2 2 2 3" xfId="39587"/>
    <cellStyle name="Comma 4 3 3 2 2 2 2 2 3" xfId="21229"/>
    <cellStyle name="Comma 4 3 3 2 2 2 2 2 4" xfId="33473"/>
    <cellStyle name="Comma 4 3 3 2 2 2 2 2 5" xfId="45702"/>
    <cellStyle name="Comma 4 3 3 2 2 2 2 3" xfId="15090"/>
    <cellStyle name="Comma 4 3 3 2 2 2 2 3 2" xfId="27345"/>
    <cellStyle name="Comma 4 3 3 2 2 2 2 3 3" xfId="39586"/>
    <cellStyle name="Comma 4 3 3 2 2 2 2 4" xfId="21228"/>
    <cellStyle name="Comma 4 3 3 2 2 2 2 5" xfId="33472"/>
    <cellStyle name="Comma 4 3 3 2 2 2 2 6" xfId="45701"/>
    <cellStyle name="Comma 4 3 3 2 2 2 3" xfId="2572"/>
    <cellStyle name="Comma 4 3 3 2 2 2 3 2" xfId="15092"/>
    <cellStyle name="Comma 4 3 3 2 2 2 3 2 2" xfId="27347"/>
    <cellStyle name="Comma 4 3 3 2 2 2 3 2 3" xfId="39588"/>
    <cellStyle name="Comma 4 3 3 2 2 2 3 3" xfId="21230"/>
    <cellStyle name="Comma 4 3 3 2 2 2 3 4" xfId="33474"/>
    <cellStyle name="Comma 4 3 3 2 2 2 3 5" xfId="45703"/>
    <cellStyle name="Comma 4 3 3 2 2 2 4" xfId="15089"/>
    <cellStyle name="Comma 4 3 3 2 2 2 4 2" xfId="27344"/>
    <cellStyle name="Comma 4 3 3 2 2 2 4 3" xfId="39585"/>
    <cellStyle name="Comma 4 3 3 2 2 2 5" xfId="21227"/>
    <cellStyle name="Comma 4 3 3 2 2 2 6" xfId="33471"/>
    <cellStyle name="Comma 4 3 3 2 2 2 7" xfId="45700"/>
    <cellStyle name="Comma 4 3 3 2 2 3" xfId="2573"/>
    <cellStyle name="Comma 4 3 3 2 2 3 2" xfId="2574"/>
    <cellStyle name="Comma 4 3 3 2 2 3 2 2" xfId="15094"/>
    <cellStyle name="Comma 4 3 3 2 2 3 2 2 2" xfId="27349"/>
    <cellStyle name="Comma 4 3 3 2 2 3 2 2 3" xfId="39590"/>
    <cellStyle name="Comma 4 3 3 2 2 3 2 3" xfId="21232"/>
    <cellStyle name="Comma 4 3 3 2 2 3 2 4" xfId="33476"/>
    <cellStyle name="Comma 4 3 3 2 2 3 2 5" xfId="45705"/>
    <cellStyle name="Comma 4 3 3 2 2 3 3" xfId="15093"/>
    <cellStyle name="Comma 4 3 3 2 2 3 3 2" xfId="27348"/>
    <cellStyle name="Comma 4 3 3 2 2 3 3 3" xfId="39589"/>
    <cellStyle name="Comma 4 3 3 2 2 3 4" xfId="21231"/>
    <cellStyle name="Comma 4 3 3 2 2 3 5" xfId="33475"/>
    <cellStyle name="Comma 4 3 3 2 2 3 6" xfId="45704"/>
    <cellStyle name="Comma 4 3 3 2 2 4" xfId="2575"/>
    <cellStyle name="Comma 4 3 3 2 2 4 2" xfId="15095"/>
    <cellStyle name="Comma 4 3 3 2 2 4 2 2" xfId="27350"/>
    <cellStyle name="Comma 4 3 3 2 2 4 2 3" xfId="39591"/>
    <cellStyle name="Comma 4 3 3 2 2 4 3" xfId="21233"/>
    <cellStyle name="Comma 4 3 3 2 2 4 4" xfId="33477"/>
    <cellStyle name="Comma 4 3 3 2 2 4 5" xfId="45706"/>
    <cellStyle name="Comma 4 3 3 2 2 5" xfId="15088"/>
    <cellStyle name="Comma 4 3 3 2 2 5 2" xfId="27343"/>
    <cellStyle name="Comma 4 3 3 2 2 5 3" xfId="39584"/>
    <cellStyle name="Comma 4 3 3 2 2 6" xfId="21226"/>
    <cellStyle name="Comma 4 3 3 2 2 7" xfId="33470"/>
    <cellStyle name="Comma 4 3 3 2 2 8" xfId="45699"/>
    <cellStyle name="Comma 4 3 3 2 3" xfId="2576"/>
    <cellStyle name="Comma 4 3 3 2 3 2" xfId="2577"/>
    <cellStyle name="Comma 4 3 3 2 3 2 2" xfId="2578"/>
    <cellStyle name="Comma 4 3 3 2 3 2 2 2" xfId="15098"/>
    <cellStyle name="Comma 4 3 3 2 3 2 2 2 2" xfId="27353"/>
    <cellStyle name="Comma 4 3 3 2 3 2 2 2 3" xfId="39594"/>
    <cellStyle name="Comma 4 3 3 2 3 2 2 3" xfId="21236"/>
    <cellStyle name="Comma 4 3 3 2 3 2 2 4" xfId="33480"/>
    <cellStyle name="Comma 4 3 3 2 3 2 2 5" xfId="45709"/>
    <cellStyle name="Comma 4 3 3 2 3 2 3" xfId="15097"/>
    <cellStyle name="Comma 4 3 3 2 3 2 3 2" xfId="27352"/>
    <cellStyle name="Comma 4 3 3 2 3 2 3 3" xfId="39593"/>
    <cellStyle name="Comma 4 3 3 2 3 2 4" xfId="21235"/>
    <cellStyle name="Comma 4 3 3 2 3 2 5" xfId="33479"/>
    <cellStyle name="Comma 4 3 3 2 3 2 6" xfId="45708"/>
    <cellStyle name="Comma 4 3 3 2 3 3" xfId="2579"/>
    <cellStyle name="Comma 4 3 3 2 3 3 2" xfId="15099"/>
    <cellStyle name="Comma 4 3 3 2 3 3 2 2" xfId="27354"/>
    <cellStyle name="Comma 4 3 3 2 3 3 2 3" xfId="39595"/>
    <cellStyle name="Comma 4 3 3 2 3 3 3" xfId="21237"/>
    <cellStyle name="Comma 4 3 3 2 3 3 4" xfId="33481"/>
    <cellStyle name="Comma 4 3 3 2 3 3 5" xfId="45710"/>
    <cellStyle name="Comma 4 3 3 2 3 4" xfId="15096"/>
    <cellStyle name="Comma 4 3 3 2 3 4 2" xfId="27351"/>
    <cellStyle name="Comma 4 3 3 2 3 4 3" xfId="39592"/>
    <cellStyle name="Comma 4 3 3 2 3 5" xfId="21234"/>
    <cellStyle name="Comma 4 3 3 2 3 6" xfId="33478"/>
    <cellStyle name="Comma 4 3 3 2 3 7" xfId="45707"/>
    <cellStyle name="Comma 4 3 3 2 4" xfId="2580"/>
    <cellStyle name="Comma 4 3 3 2 4 2" xfId="2581"/>
    <cellStyle name="Comma 4 3 3 2 4 2 2" xfId="15101"/>
    <cellStyle name="Comma 4 3 3 2 4 2 2 2" xfId="27356"/>
    <cellStyle name="Comma 4 3 3 2 4 2 2 3" xfId="39597"/>
    <cellStyle name="Comma 4 3 3 2 4 2 3" xfId="21239"/>
    <cellStyle name="Comma 4 3 3 2 4 2 4" xfId="33483"/>
    <cellStyle name="Comma 4 3 3 2 4 2 5" xfId="45712"/>
    <cellStyle name="Comma 4 3 3 2 4 3" xfId="15100"/>
    <cellStyle name="Comma 4 3 3 2 4 3 2" xfId="27355"/>
    <cellStyle name="Comma 4 3 3 2 4 3 3" xfId="39596"/>
    <cellStyle name="Comma 4 3 3 2 4 4" xfId="21238"/>
    <cellStyle name="Comma 4 3 3 2 4 5" xfId="33482"/>
    <cellStyle name="Comma 4 3 3 2 4 6" xfId="45711"/>
    <cellStyle name="Comma 4 3 3 2 5" xfId="2582"/>
    <cellStyle name="Comma 4 3 3 2 5 2" xfId="15102"/>
    <cellStyle name="Comma 4 3 3 2 5 2 2" xfId="27357"/>
    <cellStyle name="Comma 4 3 3 2 5 2 3" xfId="39598"/>
    <cellStyle name="Comma 4 3 3 2 5 3" xfId="21240"/>
    <cellStyle name="Comma 4 3 3 2 5 4" xfId="33484"/>
    <cellStyle name="Comma 4 3 3 2 5 5" xfId="45713"/>
    <cellStyle name="Comma 4 3 3 2 6" xfId="15087"/>
    <cellStyle name="Comma 4 3 3 2 6 2" xfId="27342"/>
    <cellStyle name="Comma 4 3 3 2 6 3" xfId="39583"/>
    <cellStyle name="Comma 4 3 3 2 7" xfId="21225"/>
    <cellStyle name="Comma 4 3 3 2 8" xfId="33469"/>
    <cellStyle name="Comma 4 3 3 2 9" xfId="45698"/>
    <cellStyle name="Comma 4 3 3 3" xfId="2583"/>
    <cellStyle name="Comma 4 3 3 3 2" xfId="2584"/>
    <cellStyle name="Comma 4 3 3 3 2 2" xfId="2585"/>
    <cellStyle name="Comma 4 3 3 3 2 2 2" xfId="2586"/>
    <cellStyle name="Comma 4 3 3 3 2 2 2 2" xfId="15106"/>
    <cellStyle name="Comma 4 3 3 3 2 2 2 2 2" xfId="27361"/>
    <cellStyle name="Comma 4 3 3 3 2 2 2 2 3" xfId="39602"/>
    <cellStyle name="Comma 4 3 3 3 2 2 2 3" xfId="21244"/>
    <cellStyle name="Comma 4 3 3 3 2 2 2 4" xfId="33488"/>
    <cellStyle name="Comma 4 3 3 3 2 2 2 5" xfId="45717"/>
    <cellStyle name="Comma 4 3 3 3 2 2 3" xfId="15105"/>
    <cellStyle name="Comma 4 3 3 3 2 2 3 2" xfId="27360"/>
    <cellStyle name="Comma 4 3 3 3 2 2 3 3" xfId="39601"/>
    <cellStyle name="Comma 4 3 3 3 2 2 4" xfId="21243"/>
    <cellStyle name="Comma 4 3 3 3 2 2 5" xfId="33487"/>
    <cellStyle name="Comma 4 3 3 3 2 2 6" xfId="45716"/>
    <cellStyle name="Comma 4 3 3 3 2 3" xfId="2587"/>
    <cellStyle name="Comma 4 3 3 3 2 3 2" xfId="15107"/>
    <cellStyle name="Comma 4 3 3 3 2 3 2 2" xfId="27362"/>
    <cellStyle name="Comma 4 3 3 3 2 3 2 3" xfId="39603"/>
    <cellStyle name="Comma 4 3 3 3 2 3 3" xfId="21245"/>
    <cellStyle name="Comma 4 3 3 3 2 3 4" xfId="33489"/>
    <cellStyle name="Comma 4 3 3 3 2 3 5" xfId="45718"/>
    <cellStyle name="Comma 4 3 3 3 2 4" xfId="15104"/>
    <cellStyle name="Comma 4 3 3 3 2 4 2" xfId="27359"/>
    <cellStyle name="Comma 4 3 3 3 2 4 3" xfId="39600"/>
    <cellStyle name="Comma 4 3 3 3 2 5" xfId="21242"/>
    <cellStyle name="Comma 4 3 3 3 2 6" xfId="33486"/>
    <cellStyle name="Comma 4 3 3 3 2 7" xfId="45715"/>
    <cellStyle name="Comma 4 3 3 3 3" xfId="2588"/>
    <cellStyle name="Comma 4 3 3 3 3 2" xfId="2589"/>
    <cellStyle name="Comma 4 3 3 3 3 2 2" xfId="15109"/>
    <cellStyle name="Comma 4 3 3 3 3 2 2 2" xfId="27364"/>
    <cellStyle name="Comma 4 3 3 3 3 2 2 3" xfId="39605"/>
    <cellStyle name="Comma 4 3 3 3 3 2 3" xfId="21247"/>
    <cellStyle name="Comma 4 3 3 3 3 2 4" xfId="33491"/>
    <cellStyle name="Comma 4 3 3 3 3 2 5" xfId="45720"/>
    <cellStyle name="Comma 4 3 3 3 3 3" xfId="15108"/>
    <cellStyle name="Comma 4 3 3 3 3 3 2" xfId="27363"/>
    <cellStyle name="Comma 4 3 3 3 3 3 3" xfId="39604"/>
    <cellStyle name="Comma 4 3 3 3 3 4" xfId="21246"/>
    <cellStyle name="Comma 4 3 3 3 3 5" xfId="33490"/>
    <cellStyle name="Comma 4 3 3 3 3 6" xfId="45719"/>
    <cellStyle name="Comma 4 3 3 3 4" xfId="2590"/>
    <cellStyle name="Comma 4 3 3 3 4 2" xfId="15110"/>
    <cellStyle name="Comma 4 3 3 3 4 2 2" xfId="27365"/>
    <cellStyle name="Comma 4 3 3 3 4 2 3" xfId="39606"/>
    <cellStyle name="Comma 4 3 3 3 4 3" xfId="21248"/>
    <cellStyle name="Comma 4 3 3 3 4 4" xfId="33492"/>
    <cellStyle name="Comma 4 3 3 3 4 5" xfId="45721"/>
    <cellStyle name="Comma 4 3 3 3 5" xfId="15103"/>
    <cellStyle name="Comma 4 3 3 3 5 2" xfId="27358"/>
    <cellStyle name="Comma 4 3 3 3 5 3" xfId="39599"/>
    <cellStyle name="Comma 4 3 3 3 6" xfId="21241"/>
    <cellStyle name="Comma 4 3 3 3 7" xfId="33485"/>
    <cellStyle name="Comma 4 3 3 3 8" xfId="45714"/>
    <cellStyle name="Comma 4 3 3 4" xfId="2591"/>
    <cellStyle name="Comma 4 3 3 4 2" xfId="2592"/>
    <cellStyle name="Comma 4 3 3 4 2 2" xfId="2593"/>
    <cellStyle name="Comma 4 3 3 4 2 2 2" xfId="15113"/>
    <cellStyle name="Comma 4 3 3 4 2 2 2 2" xfId="27368"/>
    <cellStyle name="Comma 4 3 3 4 2 2 2 3" xfId="39609"/>
    <cellStyle name="Comma 4 3 3 4 2 2 3" xfId="21251"/>
    <cellStyle name="Comma 4 3 3 4 2 2 4" xfId="33495"/>
    <cellStyle name="Comma 4 3 3 4 2 2 5" xfId="45724"/>
    <cellStyle name="Comma 4 3 3 4 2 3" xfId="15112"/>
    <cellStyle name="Comma 4 3 3 4 2 3 2" xfId="27367"/>
    <cellStyle name="Comma 4 3 3 4 2 3 3" xfId="39608"/>
    <cellStyle name="Comma 4 3 3 4 2 4" xfId="21250"/>
    <cellStyle name="Comma 4 3 3 4 2 5" xfId="33494"/>
    <cellStyle name="Comma 4 3 3 4 2 6" xfId="45723"/>
    <cellStyle name="Comma 4 3 3 4 3" xfId="2594"/>
    <cellStyle name="Comma 4 3 3 4 3 2" xfId="15114"/>
    <cellStyle name="Comma 4 3 3 4 3 2 2" xfId="27369"/>
    <cellStyle name="Comma 4 3 3 4 3 2 3" xfId="39610"/>
    <cellStyle name="Comma 4 3 3 4 3 3" xfId="21252"/>
    <cellStyle name="Comma 4 3 3 4 3 4" xfId="33496"/>
    <cellStyle name="Comma 4 3 3 4 3 5" xfId="45725"/>
    <cellStyle name="Comma 4 3 3 4 4" xfId="15111"/>
    <cellStyle name="Comma 4 3 3 4 4 2" xfId="27366"/>
    <cellStyle name="Comma 4 3 3 4 4 3" xfId="39607"/>
    <cellStyle name="Comma 4 3 3 4 5" xfId="21249"/>
    <cellStyle name="Comma 4 3 3 4 6" xfId="33493"/>
    <cellStyle name="Comma 4 3 3 4 7" xfId="45722"/>
    <cellStyle name="Comma 4 3 3 5" xfId="2595"/>
    <cellStyle name="Comma 4 3 3 5 2" xfId="2596"/>
    <cellStyle name="Comma 4 3 3 5 2 2" xfId="15116"/>
    <cellStyle name="Comma 4 3 3 5 2 2 2" xfId="27371"/>
    <cellStyle name="Comma 4 3 3 5 2 2 3" xfId="39612"/>
    <cellStyle name="Comma 4 3 3 5 2 3" xfId="21254"/>
    <cellStyle name="Comma 4 3 3 5 2 4" xfId="33498"/>
    <cellStyle name="Comma 4 3 3 5 2 5" xfId="45727"/>
    <cellStyle name="Comma 4 3 3 5 3" xfId="15115"/>
    <cellStyle name="Comma 4 3 3 5 3 2" xfId="27370"/>
    <cellStyle name="Comma 4 3 3 5 3 3" xfId="39611"/>
    <cellStyle name="Comma 4 3 3 5 4" xfId="21253"/>
    <cellStyle name="Comma 4 3 3 5 5" xfId="33497"/>
    <cellStyle name="Comma 4 3 3 5 6" xfId="45726"/>
    <cellStyle name="Comma 4 3 3 6" xfId="2597"/>
    <cellStyle name="Comma 4 3 3 6 2" xfId="15117"/>
    <cellStyle name="Comma 4 3 3 6 2 2" xfId="27372"/>
    <cellStyle name="Comma 4 3 3 6 2 3" xfId="39613"/>
    <cellStyle name="Comma 4 3 3 6 3" xfId="21255"/>
    <cellStyle name="Comma 4 3 3 6 4" xfId="33499"/>
    <cellStyle name="Comma 4 3 3 6 5" xfId="45728"/>
    <cellStyle name="Comma 4 3 3 7" xfId="15086"/>
    <cellStyle name="Comma 4 3 3 7 2" xfId="27341"/>
    <cellStyle name="Comma 4 3 3 7 3" xfId="39582"/>
    <cellStyle name="Comma 4 3 3 8" xfId="21224"/>
    <cellStyle name="Comma 4 3 3 9" xfId="33468"/>
    <cellStyle name="Comma 4 3 4" xfId="2598"/>
    <cellStyle name="Comma 4 3 4 2" xfId="2599"/>
    <cellStyle name="Comma 4 3 4 2 2" xfId="2600"/>
    <cellStyle name="Comma 4 3 4 2 2 2" xfId="2601"/>
    <cellStyle name="Comma 4 3 4 2 2 2 2" xfId="2602"/>
    <cellStyle name="Comma 4 3 4 2 2 2 2 2" xfId="15122"/>
    <cellStyle name="Comma 4 3 4 2 2 2 2 2 2" xfId="27377"/>
    <cellStyle name="Comma 4 3 4 2 2 2 2 2 3" xfId="39618"/>
    <cellStyle name="Comma 4 3 4 2 2 2 2 3" xfId="21260"/>
    <cellStyle name="Comma 4 3 4 2 2 2 2 4" xfId="33504"/>
    <cellStyle name="Comma 4 3 4 2 2 2 2 5" xfId="45733"/>
    <cellStyle name="Comma 4 3 4 2 2 2 3" xfId="15121"/>
    <cellStyle name="Comma 4 3 4 2 2 2 3 2" xfId="27376"/>
    <cellStyle name="Comma 4 3 4 2 2 2 3 3" xfId="39617"/>
    <cellStyle name="Comma 4 3 4 2 2 2 4" xfId="21259"/>
    <cellStyle name="Comma 4 3 4 2 2 2 5" xfId="33503"/>
    <cellStyle name="Comma 4 3 4 2 2 2 6" xfId="45732"/>
    <cellStyle name="Comma 4 3 4 2 2 3" xfId="2603"/>
    <cellStyle name="Comma 4 3 4 2 2 3 2" xfId="15123"/>
    <cellStyle name="Comma 4 3 4 2 2 3 2 2" xfId="27378"/>
    <cellStyle name="Comma 4 3 4 2 2 3 2 3" xfId="39619"/>
    <cellStyle name="Comma 4 3 4 2 2 3 3" xfId="21261"/>
    <cellStyle name="Comma 4 3 4 2 2 3 4" xfId="33505"/>
    <cellStyle name="Comma 4 3 4 2 2 3 5" xfId="45734"/>
    <cellStyle name="Comma 4 3 4 2 2 4" xfId="15120"/>
    <cellStyle name="Comma 4 3 4 2 2 4 2" xfId="27375"/>
    <cellStyle name="Comma 4 3 4 2 2 4 3" xfId="39616"/>
    <cellStyle name="Comma 4 3 4 2 2 5" xfId="21258"/>
    <cellStyle name="Comma 4 3 4 2 2 6" xfId="33502"/>
    <cellStyle name="Comma 4 3 4 2 2 7" xfId="45731"/>
    <cellStyle name="Comma 4 3 4 2 3" xfId="2604"/>
    <cellStyle name="Comma 4 3 4 2 3 2" xfId="2605"/>
    <cellStyle name="Comma 4 3 4 2 3 2 2" xfId="15125"/>
    <cellStyle name="Comma 4 3 4 2 3 2 2 2" xfId="27380"/>
    <cellStyle name="Comma 4 3 4 2 3 2 2 3" xfId="39621"/>
    <cellStyle name="Comma 4 3 4 2 3 2 3" xfId="21263"/>
    <cellStyle name="Comma 4 3 4 2 3 2 4" xfId="33507"/>
    <cellStyle name="Comma 4 3 4 2 3 2 5" xfId="45736"/>
    <cellStyle name="Comma 4 3 4 2 3 3" xfId="15124"/>
    <cellStyle name="Comma 4 3 4 2 3 3 2" xfId="27379"/>
    <cellStyle name="Comma 4 3 4 2 3 3 3" xfId="39620"/>
    <cellStyle name="Comma 4 3 4 2 3 4" xfId="21262"/>
    <cellStyle name="Comma 4 3 4 2 3 5" xfId="33506"/>
    <cellStyle name="Comma 4 3 4 2 3 6" xfId="45735"/>
    <cellStyle name="Comma 4 3 4 2 4" xfId="2606"/>
    <cellStyle name="Comma 4 3 4 2 4 2" xfId="15126"/>
    <cellStyle name="Comma 4 3 4 2 4 2 2" xfId="27381"/>
    <cellStyle name="Comma 4 3 4 2 4 2 3" xfId="39622"/>
    <cellStyle name="Comma 4 3 4 2 4 3" xfId="21264"/>
    <cellStyle name="Comma 4 3 4 2 4 4" xfId="33508"/>
    <cellStyle name="Comma 4 3 4 2 4 5" xfId="45737"/>
    <cellStyle name="Comma 4 3 4 2 5" xfId="15119"/>
    <cellStyle name="Comma 4 3 4 2 5 2" xfId="27374"/>
    <cellStyle name="Comma 4 3 4 2 5 3" xfId="39615"/>
    <cellStyle name="Comma 4 3 4 2 6" xfId="21257"/>
    <cellStyle name="Comma 4 3 4 2 7" xfId="33501"/>
    <cellStyle name="Comma 4 3 4 2 8" xfId="45730"/>
    <cellStyle name="Comma 4 3 4 3" xfId="2607"/>
    <cellStyle name="Comma 4 3 4 3 2" xfId="2608"/>
    <cellStyle name="Comma 4 3 4 3 2 2" xfId="2609"/>
    <cellStyle name="Comma 4 3 4 3 2 2 2" xfId="15129"/>
    <cellStyle name="Comma 4 3 4 3 2 2 2 2" xfId="27384"/>
    <cellStyle name="Comma 4 3 4 3 2 2 2 3" xfId="39625"/>
    <cellStyle name="Comma 4 3 4 3 2 2 3" xfId="21267"/>
    <cellStyle name="Comma 4 3 4 3 2 2 4" xfId="33511"/>
    <cellStyle name="Comma 4 3 4 3 2 2 5" xfId="45740"/>
    <cellStyle name="Comma 4 3 4 3 2 3" xfId="15128"/>
    <cellStyle name="Comma 4 3 4 3 2 3 2" xfId="27383"/>
    <cellStyle name="Comma 4 3 4 3 2 3 3" xfId="39624"/>
    <cellStyle name="Comma 4 3 4 3 2 4" xfId="21266"/>
    <cellStyle name="Comma 4 3 4 3 2 5" xfId="33510"/>
    <cellStyle name="Comma 4 3 4 3 2 6" xfId="45739"/>
    <cellStyle name="Comma 4 3 4 3 3" xfId="2610"/>
    <cellStyle name="Comma 4 3 4 3 3 2" xfId="15130"/>
    <cellStyle name="Comma 4 3 4 3 3 2 2" xfId="27385"/>
    <cellStyle name="Comma 4 3 4 3 3 2 3" xfId="39626"/>
    <cellStyle name="Comma 4 3 4 3 3 3" xfId="21268"/>
    <cellStyle name="Comma 4 3 4 3 3 4" xfId="33512"/>
    <cellStyle name="Comma 4 3 4 3 3 5" xfId="45741"/>
    <cellStyle name="Comma 4 3 4 3 4" xfId="15127"/>
    <cellStyle name="Comma 4 3 4 3 4 2" xfId="27382"/>
    <cellStyle name="Comma 4 3 4 3 4 3" xfId="39623"/>
    <cellStyle name="Comma 4 3 4 3 5" xfId="21265"/>
    <cellStyle name="Comma 4 3 4 3 6" xfId="33509"/>
    <cellStyle name="Comma 4 3 4 3 7" xfId="45738"/>
    <cellStyle name="Comma 4 3 4 4" xfId="2611"/>
    <cellStyle name="Comma 4 3 4 4 2" xfId="2612"/>
    <cellStyle name="Comma 4 3 4 4 2 2" xfId="15132"/>
    <cellStyle name="Comma 4 3 4 4 2 2 2" xfId="27387"/>
    <cellStyle name="Comma 4 3 4 4 2 2 3" xfId="39628"/>
    <cellStyle name="Comma 4 3 4 4 2 3" xfId="21270"/>
    <cellStyle name="Comma 4 3 4 4 2 4" xfId="33514"/>
    <cellStyle name="Comma 4 3 4 4 2 5" xfId="45743"/>
    <cellStyle name="Comma 4 3 4 4 3" xfId="15131"/>
    <cellStyle name="Comma 4 3 4 4 3 2" xfId="27386"/>
    <cellStyle name="Comma 4 3 4 4 3 3" xfId="39627"/>
    <cellStyle name="Comma 4 3 4 4 4" xfId="21269"/>
    <cellStyle name="Comma 4 3 4 4 5" xfId="33513"/>
    <cellStyle name="Comma 4 3 4 4 6" xfId="45742"/>
    <cellStyle name="Comma 4 3 4 5" xfId="2613"/>
    <cellStyle name="Comma 4 3 4 5 2" xfId="15133"/>
    <cellStyle name="Comma 4 3 4 5 2 2" xfId="27388"/>
    <cellStyle name="Comma 4 3 4 5 2 3" xfId="39629"/>
    <cellStyle name="Comma 4 3 4 5 3" xfId="21271"/>
    <cellStyle name="Comma 4 3 4 5 4" xfId="33515"/>
    <cellStyle name="Comma 4 3 4 5 5" xfId="45744"/>
    <cellStyle name="Comma 4 3 4 6" xfId="15118"/>
    <cellStyle name="Comma 4 3 4 6 2" xfId="27373"/>
    <cellStyle name="Comma 4 3 4 6 3" xfId="39614"/>
    <cellStyle name="Comma 4 3 4 7" xfId="21256"/>
    <cellStyle name="Comma 4 3 4 8" xfId="33500"/>
    <cellStyle name="Comma 4 3 4 9" xfId="45729"/>
    <cellStyle name="Comma 4 3 5" xfId="2614"/>
    <cellStyle name="Comma 4 3 5 2" xfId="2615"/>
    <cellStyle name="Comma 4 3 5 2 2" xfId="2616"/>
    <cellStyle name="Comma 4 3 5 2 2 2" xfId="2617"/>
    <cellStyle name="Comma 4 3 5 2 2 2 2" xfId="15137"/>
    <cellStyle name="Comma 4 3 5 2 2 2 2 2" xfId="27392"/>
    <cellStyle name="Comma 4 3 5 2 2 2 2 3" xfId="39633"/>
    <cellStyle name="Comma 4 3 5 2 2 2 3" xfId="21275"/>
    <cellStyle name="Comma 4 3 5 2 2 2 4" xfId="33519"/>
    <cellStyle name="Comma 4 3 5 2 2 2 5" xfId="45748"/>
    <cellStyle name="Comma 4 3 5 2 2 3" xfId="15136"/>
    <cellStyle name="Comma 4 3 5 2 2 3 2" xfId="27391"/>
    <cellStyle name="Comma 4 3 5 2 2 3 3" xfId="39632"/>
    <cellStyle name="Comma 4 3 5 2 2 4" xfId="21274"/>
    <cellStyle name="Comma 4 3 5 2 2 5" xfId="33518"/>
    <cellStyle name="Comma 4 3 5 2 2 6" xfId="45747"/>
    <cellStyle name="Comma 4 3 5 2 3" xfId="2618"/>
    <cellStyle name="Comma 4 3 5 2 3 2" xfId="15138"/>
    <cellStyle name="Comma 4 3 5 2 3 2 2" xfId="27393"/>
    <cellStyle name="Comma 4 3 5 2 3 2 3" xfId="39634"/>
    <cellStyle name="Comma 4 3 5 2 3 3" xfId="21276"/>
    <cellStyle name="Comma 4 3 5 2 3 4" xfId="33520"/>
    <cellStyle name="Comma 4 3 5 2 3 5" xfId="45749"/>
    <cellStyle name="Comma 4 3 5 2 4" xfId="15135"/>
    <cellStyle name="Comma 4 3 5 2 4 2" xfId="27390"/>
    <cellStyle name="Comma 4 3 5 2 4 3" xfId="39631"/>
    <cellStyle name="Comma 4 3 5 2 5" xfId="21273"/>
    <cellStyle name="Comma 4 3 5 2 6" xfId="33517"/>
    <cellStyle name="Comma 4 3 5 2 7" xfId="45746"/>
    <cellStyle name="Comma 4 3 5 3" xfId="2619"/>
    <cellStyle name="Comma 4 3 5 3 2" xfId="2620"/>
    <cellStyle name="Comma 4 3 5 3 2 2" xfId="15140"/>
    <cellStyle name="Comma 4 3 5 3 2 2 2" xfId="27395"/>
    <cellStyle name="Comma 4 3 5 3 2 2 3" xfId="39636"/>
    <cellStyle name="Comma 4 3 5 3 2 3" xfId="21278"/>
    <cellStyle name="Comma 4 3 5 3 2 4" xfId="33522"/>
    <cellStyle name="Comma 4 3 5 3 2 5" xfId="45751"/>
    <cellStyle name="Comma 4 3 5 3 3" xfId="15139"/>
    <cellStyle name="Comma 4 3 5 3 3 2" xfId="27394"/>
    <cellStyle name="Comma 4 3 5 3 3 3" xfId="39635"/>
    <cellStyle name="Comma 4 3 5 3 4" xfId="21277"/>
    <cellStyle name="Comma 4 3 5 3 5" xfId="33521"/>
    <cellStyle name="Comma 4 3 5 3 6" xfId="45750"/>
    <cellStyle name="Comma 4 3 5 4" xfId="2621"/>
    <cellStyle name="Comma 4 3 5 4 2" xfId="15141"/>
    <cellStyle name="Comma 4 3 5 4 2 2" xfId="27396"/>
    <cellStyle name="Comma 4 3 5 4 2 3" xfId="39637"/>
    <cellStyle name="Comma 4 3 5 4 3" xfId="21279"/>
    <cellStyle name="Comma 4 3 5 4 4" xfId="33523"/>
    <cellStyle name="Comma 4 3 5 4 5" xfId="45752"/>
    <cellStyle name="Comma 4 3 5 5" xfId="15134"/>
    <cellStyle name="Comma 4 3 5 5 2" xfId="27389"/>
    <cellStyle name="Comma 4 3 5 5 3" xfId="39630"/>
    <cellStyle name="Comma 4 3 5 6" xfId="21272"/>
    <cellStyle name="Comma 4 3 5 7" xfId="33516"/>
    <cellStyle name="Comma 4 3 5 8" xfId="45745"/>
    <cellStyle name="Comma 4 3 6" xfId="2622"/>
    <cellStyle name="Comma 4 3 6 2" xfId="2623"/>
    <cellStyle name="Comma 4 3 6 2 2" xfId="2624"/>
    <cellStyle name="Comma 4 3 6 2 2 2" xfId="15144"/>
    <cellStyle name="Comma 4 3 6 2 2 2 2" xfId="27399"/>
    <cellStyle name="Comma 4 3 6 2 2 2 3" xfId="39640"/>
    <cellStyle name="Comma 4 3 6 2 2 3" xfId="21282"/>
    <cellStyle name="Comma 4 3 6 2 2 4" xfId="33526"/>
    <cellStyle name="Comma 4 3 6 2 2 5" xfId="45755"/>
    <cellStyle name="Comma 4 3 6 2 3" xfId="15143"/>
    <cellStyle name="Comma 4 3 6 2 3 2" xfId="27398"/>
    <cellStyle name="Comma 4 3 6 2 3 3" xfId="39639"/>
    <cellStyle name="Comma 4 3 6 2 4" xfId="21281"/>
    <cellStyle name="Comma 4 3 6 2 5" xfId="33525"/>
    <cellStyle name="Comma 4 3 6 2 6" xfId="45754"/>
    <cellStyle name="Comma 4 3 6 3" xfId="2625"/>
    <cellStyle name="Comma 4 3 6 3 2" xfId="15145"/>
    <cellStyle name="Comma 4 3 6 3 2 2" xfId="27400"/>
    <cellStyle name="Comma 4 3 6 3 2 3" xfId="39641"/>
    <cellStyle name="Comma 4 3 6 3 3" xfId="21283"/>
    <cellStyle name="Comma 4 3 6 3 4" xfId="33527"/>
    <cellStyle name="Comma 4 3 6 3 5" xfId="45756"/>
    <cellStyle name="Comma 4 3 6 4" xfId="15142"/>
    <cellStyle name="Comma 4 3 6 4 2" xfId="27397"/>
    <cellStyle name="Comma 4 3 6 4 3" xfId="39638"/>
    <cellStyle name="Comma 4 3 6 5" xfId="21280"/>
    <cellStyle name="Comma 4 3 6 6" xfId="33524"/>
    <cellStyle name="Comma 4 3 6 7" xfId="45753"/>
    <cellStyle name="Comma 4 3 7" xfId="2626"/>
    <cellStyle name="Comma 4 3 7 2" xfId="2627"/>
    <cellStyle name="Comma 4 3 7 2 2" xfId="2628"/>
    <cellStyle name="Comma 4 3 7 2 2 2" xfId="15148"/>
    <cellStyle name="Comma 4 3 7 2 2 2 2" xfId="27403"/>
    <cellStyle name="Comma 4 3 7 2 2 2 3" xfId="39644"/>
    <cellStyle name="Comma 4 3 7 2 2 3" xfId="21286"/>
    <cellStyle name="Comma 4 3 7 2 2 4" xfId="33530"/>
    <cellStyle name="Comma 4 3 7 2 2 5" xfId="45759"/>
    <cellStyle name="Comma 4 3 7 2 3" xfId="15147"/>
    <cellStyle name="Comma 4 3 7 2 3 2" xfId="27402"/>
    <cellStyle name="Comma 4 3 7 2 3 3" xfId="39643"/>
    <cellStyle name="Comma 4 3 7 2 4" xfId="21285"/>
    <cellStyle name="Comma 4 3 7 2 5" xfId="33529"/>
    <cellStyle name="Comma 4 3 7 2 6" xfId="45758"/>
    <cellStyle name="Comma 4 3 7 3" xfId="2629"/>
    <cellStyle name="Comma 4 3 7 3 2" xfId="15149"/>
    <cellStyle name="Comma 4 3 7 3 2 2" xfId="27404"/>
    <cellStyle name="Comma 4 3 7 3 2 3" xfId="39645"/>
    <cellStyle name="Comma 4 3 7 3 3" xfId="21287"/>
    <cellStyle name="Comma 4 3 7 3 4" xfId="33531"/>
    <cellStyle name="Comma 4 3 7 3 5" xfId="45760"/>
    <cellStyle name="Comma 4 3 7 4" xfId="15146"/>
    <cellStyle name="Comma 4 3 7 4 2" xfId="27401"/>
    <cellStyle name="Comma 4 3 7 4 3" xfId="39642"/>
    <cellStyle name="Comma 4 3 7 5" xfId="21284"/>
    <cellStyle name="Comma 4 3 7 6" xfId="33528"/>
    <cellStyle name="Comma 4 3 7 7" xfId="45757"/>
    <cellStyle name="Comma 4 3 8" xfId="2630"/>
    <cellStyle name="Comma 4 3 8 2" xfId="2631"/>
    <cellStyle name="Comma 4 3 8 2 2" xfId="15151"/>
    <cellStyle name="Comma 4 3 8 2 2 2" xfId="27406"/>
    <cellStyle name="Comma 4 3 8 2 2 3" xfId="39647"/>
    <cellStyle name="Comma 4 3 8 2 3" xfId="21289"/>
    <cellStyle name="Comma 4 3 8 2 4" xfId="33533"/>
    <cellStyle name="Comma 4 3 8 2 5" xfId="45762"/>
    <cellStyle name="Comma 4 3 8 3" xfId="15150"/>
    <cellStyle name="Comma 4 3 8 3 2" xfId="27405"/>
    <cellStyle name="Comma 4 3 8 3 3" xfId="39646"/>
    <cellStyle name="Comma 4 3 8 4" xfId="21288"/>
    <cellStyle name="Comma 4 3 8 5" xfId="33532"/>
    <cellStyle name="Comma 4 3 8 6" xfId="45761"/>
    <cellStyle name="Comma 4 3 9" xfId="2632"/>
    <cellStyle name="Comma 4 3 9 2" xfId="15152"/>
    <cellStyle name="Comma 4 3 9 2 2" xfId="27407"/>
    <cellStyle name="Comma 4 3 9 2 3" xfId="39648"/>
    <cellStyle name="Comma 4 3 9 3" xfId="21290"/>
    <cellStyle name="Comma 4 3 9 4" xfId="33534"/>
    <cellStyle name="Comma 4 3 9 5" xfId="45763"/>
    <cellStyle name="Comma 4 4" xfId="2633"/>
    <cellStyle name="Comma 4 4 10" xfId="33535"/>
    <cellStyle name="Comma 4 4 11" xfId="45764"/>
    <cellStyle name="Comma 4 4 2" xfId="2634"/>
    <cellStyle name="Comma 4 4 2 10" xfId="45765"/>
    <cellStyle name="Comma 4 4 2 2" xfId="2635"/>
    <cellStyle name="Comma 4 4 2 2 2" xfId="2636"/>
    <cellStyle name="Comma 4 4 2 2 2 2" xfId="2637"/>
    <cellStyle name="Comma 4 4 2 2 2 2 2" xfId="2638"/>
    <cellStyle name="Comma 4 4 2 2 2 2 2 2" xfId="2639"/>
    <cellStyle name="Comma 4 4 2 2 2 2 2 2 2" xfId="15159"/>
    <cellStyle name="Comma 4 4 2 2 2 2 2 2 2 2" xfId="27414"/>
    <cellStyle name="Comma 4 4 2 2 2 2 2 2 2 3" xfId="39655"/>
    <cellStyle name="Comma 4 4 2 2 2 2 2 2 3" xfId="21297"/>
    <cellStyle name="Comma 4 4 2 2 2 2 2 2 4" xfId="33541"/>
    <cellStyle name="Comma 4 4 2 2 2 2 2 2 5" xfId="45770"/>
    <cellStyle name="Comma 4 4 2 2 2 2 2 3" xfId="15158"/>
    <cellStyle name="Comma 4 4 2 2 2 2 2 3 2" xfId="27413"/>
    <cellStyle name="Comma 4 4 2 2 2 2 2 3 3" xfId="39654"/>
    <cellStyle name="Comma 4 4 2 2 2 2 2 4" xfId="21296"/>
    <cellStyle name="Comma 4 4 2 2 2 2 2 5" xfId="33540"/>
    <cellStyle name="Comma 4 4 2 2 2 2 2 6" xfId="45769"/>
    <cellStyle name="Comma 4 4 2 2 2 2 3" xfId="2640"/>
    <cellStyle name="Comma 4 4 2 2 2 2 3 2" xfId="15160"/>
    <cellStyle name="Comma 4 4 2 2 2 2 3 2 2" xfId="27415"/>
    <cellStyle name="Comma 4 4 2 2 2 2 3 2 3" xfId="39656"/>
    <cellStyle name="Comma 4 4 2 2 2 2 3 3" xfId="21298"/>
    <cellStyle name="Comma 4 4 2 2 2 2 3 4" xfId="33542"/>
    <cellStyle name="Comma 4 4 2 2 2 2 3 5" xfId="45771"/>
    <cellStyle name="Comma 4 4 2 2 2 2 4" xfId="15157"/>
    <cellStyle name="Comma 4 4 2 2 2 2 4 2" xfId="27412"/>
    <cellStyle name="Comma 4 4 2 2 2 2 4 3" xfId="39653"/>
    <cellStyle name="Comma 4 4 2 2 2 2 5" xfId="21295"/>
    <cellStyle name="Comma 4 4 2 2 2 2 6" xfId="33539"/>
    <cellStyle name="Comma 4 4 2 2 2 2 7" xfId="45768"/>
    <cellStyle name="Comma 4 4 2 2 2 3" xfId="2641"/>
    <cellStyle name="Comma 4 4 2 2 2 3 2" xfId="2642"/>
    <cellStyle name="Comma 4 4 2 2 2 3 2 2" xfId="15162"/>
    <cellStyle name="Comma 4 4 2 2 2 3 2 2 2" xfId="27417"/>
    <cellStyle name="Comma 4 4 2 2 2 3 2 2 3" xfId="39658"/>
    <cellStyle name="Comma 4 4 2 2 2 3 2 3" xfId="21300"/>
    <cellStyle name="Comma 4 4 2 2 2 3 2 4" xfId="33544"/>
    <cellStyle name="Comma 4 4 2 2 2 3 2 5" xfId="45773"/>
    <cellStyle name="Comma 4 4 2 2 2 3 3" xfId="15161"/>
    <cellStyle name="Comma 4 4 2 2 2 3 3 2" xfId="27416"/>
    <cellStyle name="Comma 4 4 2 2 2 3 3 3" xfId="39657"/>
    <cellStyle name="Comma 4 4 2 2 2 3 4" xfId="21299"/>
    <cellStyle name="Comma 4 4 2 2 2 3 5" xfId="33543"/>
    <cellStyle name="Comma 4 4 2 2 2 3 6" xfId="45772"/>
    <cellStyle name="Comma 4 4 2 2 2 4" xfId="2643"/>
    <cellStyle name="Comma 4 4 2 2 2 4 2" xfId="15163"/>
    <cellStyle name="Comma 4 4 2 2 2 4 2 2" xfId="27418"/>
    <cellStyle name="Comma 4 4 2 2 2 4 2 3" xfId="39659"/>
    <cellStyle name="Comma 4 4 2 2 2 4 3" xfId="21301"/>
    <cellStyle name="Comma 4 4 2 2 2 4 4" xfId="33545"/>
    <cellStyle name="Comma 4 4 2 2 2 4 5" xfId="45774"/>
    <cellStyle name="Comma 4 4 2 2 2 5" xfId="15156"/>
    <cellStyle name="Comma 4 4 2 2 2 5 2" xfId="27411"/>
    <cellStyle name="Comma 4 4 2 2 2 5 3" xfId="39652"/>
    <cellStyle name="Comma 4 4 2 2 2 6" xfId="21294"/>
    <cellStyle name="Comma 4 4 2 2 2 7" xfId="33538"/>
    <cellStyle name="Comma 4 4 2 2 2 8" xfId="45767"/>
    <cellStyle name="Comma 4 4 2 2 3" xfId="2644"/>
    <cellStyle name="Comma 4 4 2 2 3 2" xfId="2645"/>
    <cellStyle name="Comma 4 4 2 2 3 2 2" xfId="2646"/>
    <cellStyle name="Comma 4 4 2 2 3 2 2 2" xfId="15166"/>
    <cellStyle name="Comma 4 4 2 2 3 2 2 2 2" xfId="27421"/>
    <cellStyle name="Comma 4 4 2 2 3 2 2 2 3" xfId="39662"/>
    <cellStyle name="Comma 4 4 2 2 3 2 2 3" xfId="21304"/>
    <cellStyle name="Comma 4 4 2 2 3 2 2 4" xfId="33548"/>
    <cellStyle name="Comma 4 4 2 2 3 2 2 5" xfId="45777"/>
    <cellStyle name="Comma 4 4 2 2 3 2 3" xfId="15165"/>
    <cellStyle name="Comma 4 4 2 2 3 2 3 2" xfId="27420"/>
    <cellStyle name="Comma 4 4 2 2 3 2 3 3" xfId="39661"/>
    <cellStyle name="Comma 4 4 2 2 3 2 4" xfId="21303"/>
    <cellStyle name="Comma 4 4 2 2 3 2 5" xfId="33547"/>
    <cellStyle name="Comma 4 4 2 2 3 2 6" xfId="45776"/>
    <cellStyle name="Comma 4 4 2 2 3 3" xfId="2647"/>
    <cellStyle name="Comma 4 4 2 2 3 3 2" xfId="15167"/>
    <cellStyle name="Comma 4 4 2 2 3 3 2 2" xfId="27422"/>
    <cellStyle name="Comma 4 4 2 2 3 3 2 3" xfId="39663"/>
    <cellStyle name="Comma 4 4 2 2 3 3 3" xfId="21305"/>
    <cellStyle name="Comma 4 4 2 2 3 3 4" xfId="33549"/>
    <cellStyle name="Comma 4 4 2 2 3 3 5" xfId="45778"/>
    <cellStyle name="Comma 4 4 2 2 3 4" xfId="15164"/>
    <cellStyle name="Comma 4 4 2 2 3 4 2" xfId="27419"/>
    <cellStyle name="Comma 4 4 2 2 3 4 3" xfId="39660"/>
    <cellStyle name="Comma 4 4 2 2 3 5" xfId="21302"/>
    <cellStyle name="Comma 4 4 2 2 3 6" xfId="33546"/>
    <cellStyle name="Comma 4 4 2 2 3 7" xfId="45775"/>
    <cellStyle name="Comma 4 4 2 2 4" xfId="2648"/>
    <cellStyle name="Comma 4 4 2 2 4 2" xfId="2649"/>
    <cellStyle name="Comma 4 4 2 2 4 2 2" xfId="15169"/>
    <cellStyle name="Comma 4 4 2 2 4 2 2 2" xfId="27424"/>
    <cellStyle name="Comma 4 4 2 2 4 2 2 3" xfId="39665"/>
    <cellStyle name="Comma 4 4 2 2 4 2 3" xfId="21307"/>
    <cellStyle name="Comma 4 4 2 2 4 2 4" xfId="33551"/>
    <cellStyle name="Comma 4 4 2 2 4 2 5" xfId="45780"/>
    <cellStyle name="Comma 4 4 2 2 4 3" xfId="15168"/>
    <cellStyle name="Comma 4 4 2 2 4 3 2" xfId="27423"/>
    <cellStyle name="Comma 4 4 2 2 4 3 3" xfId="39664"/>
    <cellStyle name="Comma 4 4 2 2 4 4" xfId="21306"/>
    <cellStyle name="Comma 4 4 2 2 4 5" xfId="33550"/>
    <cellStyle name="Comma 4 4 2 2 4 6" xfId="45779"/>
    <cellStyle name="Comma 4 4 2 2 5" xfId="2650"/>
    <cellStyle name="Comma 4 4 2 2 5 2" xfId="15170"/>
    <cellStyle name="Comma 4 4 2 2 5 2 2" xfId="27425"/>
    <cellStyle name="Comma 4 4 2 2 5 2 3" xfId="39666"/>
    <cellStyle name="Comma 4 4 2 2 5 3" xfId="21308"/>
    <cellStyle name="Comma 4 4 2 2 5 4" xfId="33552"/>
    <cellStyle name="Comma 4 4 2 2 5 5" xfId="45781"/>
    <cellStyle name="Comma 4 4 2 2 6" xfId="15155"/>
    <cellStyle name="Comma 4 4 2 2 6 2" xfId="27410"/>
    <cellStyle name="Comma 4 4 2 2 6 3" xfId="39651"/>
    <cellStyle name="Comma 4 4 2 2 7" xfId="21293"/>
    <cellStyle name="Comma 4 4 2 2 8" xfId="33537"/>
    <cellStyle name="Comma 4 4 2 2 9" xfId="45766"/>
    <cellStyle name="Comma 4 4 2 3" xfId="2651"/>
    <cellStyle name="Comma 4 4 2 3 2" xfId="2652"/>
    <cellStyle name="Comma 4 4 2 3 2 2" xfId="2653"/>
    <cellStyle name="Comma 4 4 2 3 2 2 2" xfId="2654"/>
    <cellStyle name="Comma 4 4 2 3 2 2 2 2" xfId="15174"/>
    <cellStyle name="Comma 4 4 2 3 2 2 2 2 2" xfId="27429"/>
    <cellStyle name="Comma 4 4 2 3 2 2 2 2 3" xfId="39670"/>
    <cellStyle name="Comma 4 4 2 3 2 2 2 3" xfId="21312"/>
    <cellStyle name="Comma 4 4 2 3 2 2 2 4" xfId="33556"/>
    <cellStyle name="Comma 4 4 2 3 2 2 2 5" xfId="45785"/>
    <cellStyle name="Comma 4 4 2 3 2 2 3" xfId="15173"/>
    <cellStyle name="Comma 4 4 2 3 2 2 3 2" xfId="27428"/>
    <cellStyle name="Comma 4 4 2 3 2 2 3 3" xfId="39669"/>
    <cellStyle name="Comma 4 4 2 3 2 2 4" xfId="21311"/>
    <cellStyle name="Comma 4 4 2 3 2 2 5" xfId="33555"/>
    <cellStyle name="Comma 4 4 2 3 2 2 6" xfId="45784"/>
    <cellStyle name="Comma 4 4 2 3 2 3" xfId="2655"/>
    <cellStyle name="Comma 4 4 2 3 2 3 2" xfId="15175"/>
    <cellStyle name="Comma 4 4 2 3 2 3 2 2" xfId="27430"/>
    <cellStyle name="Comma 4 4 2 3 2 3 2 3" xfId="39671"/>
    <cellStyle name="Comma 4 4 2 3 2 3 3" xfId="21313"/>
    <cellStyle name="Comma 4 4 2 3 2 3 4" xfId="33557"/>
    <cellStyle name="Comma 4 4 2 3 2 3 5" xfId="45786"/>
    <cellStyle name="Comma 4 4 2 3 2 4" xfId="15172"/>
    <cellStyle name="Comma 4 4 2 3 2 4 2" xfId="27427"/>
    <cellStyle name="Comma 4 4 2 3 2 4 3" xfId="39668"/>
    <cellStyle name="Comma 4 4 2 3 2 5" xfId="21310"/>
    <cellStyle name="Comma 4 4 2 3 2 6" xfId="33554"/>
    <cellStyle name="Comma 4 4 2 3 2 7" xfId="45783"/>
    <cellStyle name="Comma 4 4 2 3 3" xfId="2656"/>
    <cellStyle name="Comma 4 4 2 3 3 2" xfId="2657"/>
    <cellStyle name="Comma 4 4 2 3 3 2 2" xfId="15177"/>
    <cellStyle name="Comma 4 4 2 3 3 2 2 2" xfId="27432"/>
    <cellStyle name="Comma 4 4 2 3 3 2 2 3" xfId="39673"/>
    <cellStyle name="Comma 4 4 2 3 3 2 3" xfId="21315"/>
    <cellStyle name="Comma 4 4 2 3 3 2 4" xfId="33559"/>
    <cellStyle name="Comma 4 4 2 3 3 2 5" xfId="45788"/>
    <cellStyle name="Comma 4 4 2 3 3 3" xfId="15176"/>
    <cellStyle name="Comma 4 4 2 3 3 3 2" xfId="27431"/>
    <cellStyle name="Comma 4 4 2 3 3 3 3" xfId="39672"/>
    <cellStyle name="Comma 4 4 2 3 3 4" xfId="21314"/>
    <cellStyle name="Comma 4 4 2 3 3 5" xfId="33558"/>
    <cellStyle name="Comma 4 4 2 3 3 6" xfId="45787"/>
    <cellStyle name="Comma 4 4 2 3 4" xfId="2658"/>
    <cellStyle name="Comma 4 4 2 3 4 2" xfId="15178"/>
    <cellStyle name="Comma 4 4 2 3 4 2 2" xfId="27433"/>
    <cellStyle name="Comma 4 4 2 3 4 2 3" xfId="39674"/>
    <cellStyle name="Comma 4 4 2 3 4 3" xfId="21316"/>
    <cellStyle name="Comma 4 4 2 3 4 4" xfId="33560"/>
    <cellStyle name="Comma 4 4 2 3 4 5" xfId="45789"/>
    <cellStyle name="Comma 4 4 2 3 5" xfId="15171"/>
    <cellStyle name="Comma 4 4 2 3 5 2" xfId="27426"/>
    <cellStyle name="Comma 4 4 2 3 5 3" xfId="39667"/>
    <cellStyle name="Comma 4 4 2 3 6" xfId="21309"/>
    <cellStyle name="Comma 4 4 2 3 7" xfId="33553"/>
    <cellStyle name="Comma 4 4 2 3 8" xfId="45782"/>
    <cellStyle name="Comma 4 4 2 4" xfId="2659"/>
    <cellStyle name="Comma 4 4 2 4 2" xfId="2660"/>
    <cellStyle name="Comma 4 4 2 4 2 2" xfId="2661"/>
    <cellStyle name="Comma 4 4 2 4 2 2 2" xfId="15181"/>
    <cellStyle name="Comma 4 4 2 4 2 2 2 2" xfId="27436"/>
    <cellStyle name="Comma 4 4 2 4 2 2 2 3" xfId="39677"/>
    <cellStyle name="Comma 4 4 2 4 2 2 3" xfId="21319"/>
    <cellStyle name="Comma 4 4 2 4 2 2 4" xfId="33563"/>
    <cellStyle name="Comma 4 4 2 4 2 2 5" xfId="45792"/>
    <cellStyle name="Comma 4 4 2 4 2 3" xfId="15180"/>
    <cellStyle name="Comma 4 4 2 4 2 3 2" xfId="27435"/>
    <cellStyle name="Comma 4 4 2 4 2 3 3" xfId="39676"/>
    <cellStyle name="Comma 4 4 2 4 2 4" xfId="21318"/>
    <cellStyle name="Comma 4 4 2 4 2 5" xfId="33562"/>
    <cellStyle name="Comma 4 4 2 4 2 6" xfId="45791"/>
    <cellStyle name="Comma 4 4 2 4 3" xfId="2662"/>
    <cellStyle name="Comma 4 4 2 4 3 2" xfId="15182"/>
    <cellStyle name="Comma 4 4 2 4 3 2 2" xfId="27437"/>
    <cellStyle name="Comma 4 4 2 4 3 2 3" xfId="39678"/>
    <cellStyle name="Comma 4 4 2 4 3 3" xfId="21320"/>
    <cellStyle name="Comma 4 4 2 4 3 4" xfId="33564"/>
    <cellStyle name="Comma 4 4 2 4 3 5" xfId="45793"/>
    <cellStyle name="Comma 4 4 2 4 4" xfId="15179"/>
    <cellStyle name="Comma 4 4 2 4 4 2" xfId="27434"/>
    <cellStyle name="Comma 4 4 2 4 4 3" xfId="39675"/>
    <cellStyle name="Comma 4 4 2 4 5" xfId="21317"/>
    <cellStyle name="Comma 4 4 2 4 6" xfId="33561"/>
    <cellStyle name="Comma 4 4 2 4 7" xfId="45790"/>
    <cellStyle name="Comma 4 4 2 5" xfId="2663"/>
    <cellStyle name="Comma 4 4 2 5 2" xfId="2664"/>
    <cellStyle name="Comma 4 4 2 5 2 2" xfId="15184"/>
    <cellStyle name="Comma 4 4 2 5 2 2 2" xfId="27439"/>
    <cellStyle name="Comma 4 4 2 5 2 2 3" xfId="39680"/>
    <cellStyle name="Comma 4 4 2 5 2 3" xfId="21322"/>
    <cellStyle name="Comma 4 4 2 5 2 4" xfId="33566"/>
    <cellStyle name="Comma 4 4 2 5 2 5" xfId="45795"/>
    <cellStyle name="Comma 4 4 2 5 3" xfId="15183"/>
    <cellStyle name="Comma 4 4 2 5 3 2" xfId="27438"/>
    <cellStyle name="Comma 4 4 2 5 3 3" xfId="39679"/>
    <cellStyle name="Comma 4 4 2 5 4" xfId="21321"/>
    <cellStyle name="Comma 4 4 2 5 5" xfId="33565"/>
    <cellStyle name="Comma 4 4 2 5 6" xfId="45794"/>
    <cellStyle name="Comma 4 4 2 6" xfId="2665"/>
    <cellStyle name="Comma 4 4 2 6 2" xfId="15185"/>
    <cellStyle name="Comma 4 4 2 6 2 2" xfId="27440"/>
    <cellStyle name="Comma 4 4 2 6 2 3" xfId="39681"/>
    <cellStyle name="Comma 4 4 2 6 3" xfId="21323"/>
    <cellStyle name="Comma 4 4 2 6 4" xfId="33567"/>
    <cellStyle name="Comma 4 4 2 6 5" xfId="45796"/>
    <cellStyle name="Comma 4 4 2 7" xfId="15154"/>
    <cellStyle name="Comma 4 4 2 7 2" xfId="27409"/>
    <cellStyle name="Comma 4 4 2 7 3" xfId="39650"/>
    <cellStyle name="Comma 4 4 2 8" xfId="21292"/>
    <cellStyle name="Comma 4 4 2 9" xfId="33536"/>
    <cellStyle name="Comma 4 4 3" xfId="2666"/>
    <cellStyle name="Comma 4 4 3 2" xfId="2667"/>
    <cellStyle name="Comma 4 4 3 2 2" xfId="2668"/>
    <cellStyle name="Comma 4 4 3 2 2 2" xfId="2669"/>
    <cellStyle name="Comma 4 4 3 2 2 2 2" xfId="2670"/>
    <cellStyle name="Comma 4 4 3 2 2 2 2 2" xfId="15190"/>
    <cellStyle name="Comma 4 4 3 2 2 2 2 2 2" xfId="27445"/>
    <cellStyle name="Comma 4 4 3 2 2 2 2 2 3" xfId="39686"/>
    <cellStyle name="Comma 4 4 3 2 2 2 2 3" xfId="21328"/>
    <cellStyle name="Comma 4 4 3 2 2 2 2 4" xfId="33572"/>
    <cellStyle name="Comma 4 4 3 2 2 2 2 5" xfId="45801"/>
    <cellStyle name="Comma 4 4 3 2 2 2 3" xfId="15189"/>
    <cellStyle name="Comma 4 4 3 2 2 2 3 2" xfId="27444"/>
    <cellStyle name="Comma 4 4 3 2 2 2 3 3" xfId="39685"/>
    <cellStyle name="Comma 4 4 3 2 2 2 4" xfId="21327"/>
    <cellStyle name="Comma 4 4 3 2 2 2 5" xfId="33571"/>
    <cellStyle name="Comma 4 4 3 2 2 2 6" xfId="45800"/>
    <cellStyle name="Comma 4 4 3 2 2 3" xfId="2671"/>
    <cellStyle name="Comma 4 4 3 2 2 3 2" xfId="15191"/>
    <cellStyle name="Comma 4 4 3 2 2 3 2 2" xfId="27446"/>
    <cellStyle name="Comma 4 4 3 2 2 3 2 3" xfId="39687"/>
    <cellStyle name="Comma 4 4 3 2 2 3 3" xfId="21329"/>
    <cellStyle name="Comma 4 4 3 2 2 3 4" xfId="33573"/>
    <cellStyle name="Comma 4 4 3 2 2 3 5" xfId="45802"/>
    <cellStyle name="Comma 4 4 3 2 2 4" xfId="15188"/>
    <cellStyle name="Comma 4 4 3 2 2 4 2" xfId="27443"/>
    <cellStyle name="Comma 4 4 3 2 2 4 3" xfId="39684"/>
    <cellStyle name="Comma 4 4 3 2 2 5" xfId="21326"/>
    <cellStyle name="Comma 4 4 3 2 2 6" xfId="33570"/>
    <cellStyle name="Comma 4 4 3 2 2 7" xfId="45799"/>
    <cellStyle name="Comma 4 4 3 2 3" xfId="2672"/>
    <cellStyle name="Comma 4 4 3 2 3 2" xfId="2673"/>
    <cellStyle name="Comma 4 4 3 2 3 2 2" xfId="15193"/>
    <cellStyle name="Comma 4 4 3 2 3 2 2 2" xfId="27448"/>
    <cellStyle name="Comma 4 4 3 2 3 2 2 3" xfId="39689"/>
    <cellStyle name="Comma 4 4 3 2 3 2 3" xfId="21331"/>
    <cellStyle name="Comma 4 4 3 2 3 2 4" xfId="33575"/>
    <cellStyle name="Comma 4 4 3 2 3 2 5" xfId="45804"/>
    <cellStyle name="Comma 4 4 3 2 3 3" xfId="15192"/>
    <cellStyle name="Comma 4 4 3 2 3 3 2" xfId="27447"/>
    <cellStyle name="Comma 4 4 3 2 3 3 3" xfId="39688"/>
    <cellStyle name="Comma 4 4 3 2 3 4" xfId="21330"/>
    <cellStyle name="Comma 4 4 3 2 3 5" xfId="33574"/>
    <cellStyle name="Comma 4 4 3 2 3 6" xfId="45803"/>
    <cellStyle name="Comma 4 4 3 2 4" xfId="2674"/>
    <cellStyle name="Comma 4 4 3 2 4 2" xfId="15194"/>
    <cellStyle name="Comma 4 4 3 2 4 2 2" xfId="27449"/>
    <cellStyle name="Comma 4 4 3 2 4 2 3" xfId="39690"/>
    <cellStyle name="Comma 4 4 3 2 4 3" xfId="21332"/>
    <cellStyle name="Comma 4 4 3 2 4 4" xfId="33576"/>
    <cellStyle name="Comma 4 4 3 2 4 5" xfId="45805"/>
    <cellStyle name="Comma 4 4 3 2 5" xfId="15187"/>
    <cellStyle name="Comma 4 4 3 2 5 2" xfId="27442"/>
    <cellStyle name="Comma 4 4 3 2 5 3" xfId="39683"/>
    <cellStyle name="Comma 4 4 3 2 6" xfId="21325"/>
    <cellStyle name="Comma 4 4 3 2 7" xfId="33569"/>
    <cellStyle name="Comma 4 4 3 2 8" xfId="45798"/>
    <cellStyle name="Comma 4 4 3 3" xfId="2675"/>
    <cellStyle name="Comma 4 4 3 3 2" xfId="2676"/>
    <cellStyle name="Comma 4 4 3 3 2 2" xfId="2677"/>
    <cellStyle name="Comma 4 4 3 3 2 2 2" xfId="15197"/>
    <cellStyle name="Comma 4 4 3 3 2 2 2 2" xfId="27452"/>
    <cellStyle name="Comma 4 4 3 3 2 2 2 3" xfId="39693"/>
    <cellStyle name="Comma 4 4 3 3 2 2 3" xfId="21335"/>
    <cellStyle name="Comma 4 4 3 3 2 2 4" xfId="33579"/>
    <cellStyle name="Comma 4 4 3 3 2 2 5" xfId="45808"/>
    <cellStyle name="Comma 4 4 3 3 2 3" xfId="15196"/>
    <cellStyle name="Comma 4 4 3 3 2 3 2" xfId="27451"/>
    <cellStyle name="Comma 4 4 3 3 2 3 3" xfId="39692"/>
    <cellStyle name="Comma 4 4 3 3 2 4" xfId="21334"/>
    <cellStyle name="Comma 4 4 3 3 2 5" xfId="33578"/>
    <cellStyle name="Comma 4 4 3 3 2 6" xfId="45807"/>
    <cellStyle name="Comma 4 4 3 3 3" xfId="2678"/>
    <cellStyle name="Comma 4 4 3 3 3 2" xfId="15198"/>
    <cellStyle name="Comma 4 4 3 3 3 2 2" xfId="27453"/>
    <cellStyle name="Comma 4 4 3 3 3 2 3" xfId="39694"/>
    <cellStyle name="Comma 4 4 3 3 3 3" xfId="21336"/>
    <cellStyle name="Comma 4 4 3 3 3 4" xfId="33580"/>
    <cellStyle name="Comma 4 4 3 3 3 5" xfId="45809"/>
    <cellStyle name="Comma 4 4 3 3 4" xfId="15195"/>
    <cellStyle name="Comma 4 4 3 3 4 2" xfId="27450"/>
    <cellStyle name="Comma 4 4 3 3 4 3" xfId="39691"/>
    <cellStyle name="Comma 4 4 3 3 5" xfId="21333"/>
    <cellStyle name="Comma 4 4 3 3 6" xfId="33577"/>
    <cellStyle name="Comma 4 4 3 3 7" xfId="45806"/>
    <cellStyle name="Comma 4 4 3 4" xfId="2679"/>
    <cellStyle name="Comma 4 4 3 4 2" xfId="2680"/>
    <cellStyle name="Comma 4 4 3 4 2 2" xfId="15200"/>
    <cellStyle name="Comma 4 4 3 4 2 2 2" xfId="27455"/>
    <cellStyle name="Comma 4 4 3 4 2 2 3" xfId="39696"/>
    <cellStyle name="Comma 4 4 3 4 2 3" xfId="21338"/>
    <cellStyle name="Comma 4 4 3 4 2 4" xfId="33582"/>
    <cellStyle name="Comma 4 4 3 4 2 5" xfId="45811"/>
    <cellStyle name="Comma 4 4 3 4 3" xfId="15199"/>
    <cellStyle name="Comma 4 4 3 4 3 2" xfId="27454"/>
    <cellStyle name="Comma 4 4 3 4 3 3" xfId="39695"/>
    <cellStyle name="Comma 4 4 3 4 4" xfId="21337"/>
    <cellStyle name="Comma 4 4 3 4 5" xfId="33581"/>
    <cellStyle name="Comma 4 4 3 4 6" xfId="45810"/>
    <cellStyle name="Comma 4 4 3 5" xfId="2681"/>
    <cellStyle name="Comma 4 4 3 5 2" xfId="15201"/>
    <cellStyle name="Comma 4 4 3 5 2 2" xfId="27456"/>
    <cellStyle name="Comma 4 4 3 5 2 3" xfId="39697"/>
    <cellStyle name="Comma 4 4 3 5 3" xfId="21339"/>
    <cellStyle name="Comma 4 4 3 5 4" xfId="33583"/>
    <cellStyle name="Comma 4 4 3 5 5" xfId="45812"/>
    <cellStyle name="Comma 4 4 3 6" xfId="15186"/>
    <cellStyle name="Comma 4 4 3 6 2" xfId="27441"/>
    <cellStyle name="Comma 4 4 3 6 3" xfId="39682"/>
    <cellStyle name="Comma 4 4 3 7" xfId="21324"/>
    <cellStyle name="Comma 4 4 3 8" xfId="33568"/>
    <cellStyle name="Comma 4 4 3 9" xfId="45797"/>
    <cellStyle name="Comma 4 4 4" xfId="2682"/>
    <cellStyle name="Comma 4 4 4 2" xfId="2683"/>
    <cellStyle name="Comma 4 4 4 2 2" xfId="2684"/>
    <cellStyle name="Comma 4 4 4 2 2 2" xfId="2685"/>
    <cellStyle name="Comma 4 4 4 2 2 2 2" xfId="15205"/>
    <cellStyle name="Comma 4 4 4 2 2 2 2 2" xfId="27460"/>
    <cellStyle name="Comma 4 4 4 2 2 2 2 3" xfId="39701"/>
    <cellStyle name="Comma 4 4 4 2 2 2 3" xfId="21343"/>
    <cellStyle name="Comma 4 4 4 2 2 2 4" xfId="33587"/>
    <cellStyle name="Comma 4 4 4 2 2 2 5" xfId="45816"/>
    <cellStyle name="Comma 4 4 4 2 2 3" xfId="15204"/>
    <cellStyle name="Comma 4 4 4 2 2 3 2" xfId="27459"/>
    <cellStyle name="Comma 4 4 4 2 2 3 3" xfId="39700"/>
    <cellStyle name="Comma 4 4 4 2 2 4" xfId="21342"/>
    <cellStyle name="Comma 4 4 4 2 2 5" xfId="33586"/>
    <cellStyle name="Comma 4 4 4 2 2 6" xfId="45815"/>
    <cellStyle name="Comma 4 4 4 2 3" xfId="2686"/>
    <cellStyle name="Comma 4 4 4 2 3 2" xfId="15206"/>
    <cellStyle name="Comma 4 4 4 2 3 2 2" xfId="27461"/>
    <cellStyle name="Comma 4 4 4 2 3 2 3" xfId="39702"/>
    <cellStyle name="Comma 4 4 4 2 3 3" xfId="21344"/>
    <cellStyle name="Comma 4 4 4 2 3 4" xfId="33588"/>
    <cellStyle name="Comma 4 4 4 2 3 5" xfId="45817"/>
    <cellStyle name="Comma 4 4 4 2 4" xfId="15203"/>
    <cellStyle name="Comma 4 4 4 2 4 2" xfId="27458"/>
    <cellStyle name="Comma 4 4 4 2 4 3" xfId="39699"/>
    <cellStyle name="Comma 4 4 4 2 5" xfId="21341"/>
    <cellStyle name="Comma 4 4 4 2 6" xfId="33585"/>
    <cellStyle name="Comma 4 4 4 2 7" xfId="45814"/>
    <cellStyle name="Comma 4 4 4 3" xfId="2687"/>
    <cellStyle name="Comma 4 4 4 3 2" xfId="2688"/>
    <cellStyle name="Comma 4 4 4 3 2 2" xfId="15208"/>
    <cellStyle name="Comma 4 4 4 3 2 2 2" xfId="27463"/>
    <cellStyle name="Comma 4 4 4 3 2 2 3" xfId="39704"/>
    <cellStyle name="Comma 4 4 4 3 2 3" xfId="21346"/>
    <cellStyle name="Comma 4 4 4 3 2 4" xfId="33590"/>
    <cellStyle name="Comma 4 4 4 3 2 5" xfId="45819"/>
    <cellStyle name="Comma 4 4 4 3 3" xfId="15207"/>
    <cellStyle name="Comma 4 4 4 3 3 2" xfId="27462"/>
    <cellStyle name="Comma 4 4 4 3 3 3" xfId="39703"/>
    <cellStyle name="Comma 4 4 4 3 4" xfId="21345"/>
    <cellStyle name="Comma 4 4 4 3 5" xfId="33589"/>
    <cellStyle name="Comma 4 4 4 3 6" xfId="45818"/>
    <cellStyle name="Comma 4 4 4 4" xfId="2689"/>
    <cellStyle name="Comma 4 4 4 4 2" xfId="15209"/>
    <cellStyle name="Comma 4 4 4 4 2 2" xfId="27464"/>
    <cellStyle name="Comma 4 4 4 4 2 3" xfId="39705"/>
    <cellStyle name="Comma 4 4 4 4 3" xfId="21347"/>
    <cellStyle name="Comma 4 4 4 4 4" xfId="33591"/>
    <cellStyle name="Comma 4 4 4 4 5" xfId="45820"/>
    <cellStyle name="Comma 4 4 4 5" xfId="15202"/>
    <cellStyle name="Comma 4 4 4 5 2" xfId="27457"/>
    <cellStyle name="Comma 4 4 4 5 3" xfId="39698"/>
    <cellStyle name="Comma 4 4 4 6" xfId="21340"/>
    <cellStyle name="Comma 4 4 4 7" xfId="33584"/>
    <cellStyle name="Comma 4 4 4 8" xfId="45813"/>
    <cellStyle name="Comma 4 4 5" xfId="2690"/>
    <cellStyle name="Comma 4 4 5 2" xfId="2691"/>
    <cellStyle name="Comma 4 4 5 2 2" xfId="2692"/>
    <cellStyle name="Comma 4 4 5 2 2 2" xfId="15212"/>
    <cellStyle name="Comma 4 4 5 2 2 2 2" xfId="27467"/>
    <cellStyle name="Comma 4 4 5 2 2 2 3" xfId="39708"/>
    <cellStyle name="Comma 4 4 5 2 2 3" xfId="21350"/>
    <cellStyle name="Comma 4 4 5 2 2 4" xfId="33594"/>
    <cellStyle name="Comma 4 4 5 2 2 5" xfId="45823"/>
    <cellStyle name="Comma 4 4 5 2 3" xfId="15211"/>
    <cellStyle name="Comma 4 4 5 2 3 2" xfId="27466"/>
    <cellStyle name="Comma 4 4 5 2 3 3" xfId="39707"/>
    <cellStyle name="Comma 4 4 5 2 4" xfId="21349"/>
    <cellStyle name="Comma 4 4 5 2 5" xfId="33593"/>
    <cellStyle name="Comma 4 4 5 2 6" xfId="45822"/>
    <cellStyle name="Comma 4 4 5 3" xfId="2693"/>
    <cellStyle name="Comma 4 4 5 3 2" xfId="15213"/>
    <cellStyle name="Comma 4 4 5 3 2 2" xfId="27468"/>
    <cellStyle name="Comma 4 4 5 3 2 3" xfId="39709"/>
    <cellStyle name="Comma 4 4 5 3 3" xfId="21351"/>
    <cellStyle name="Comma 4 4 5 3 4" xfId="33595"/>
    <cellStyle name="Comma 4 4 5 3 5" xfId="45824"/>
    <cellStyle name="Comma 4 4 5 4" xfId="15210"/>
    <cellStyle name="Comma 4 4 5 4 2" xfId="27465"/>
    <cellStyle name="Comma 4 4 5 4 3" xfId="39706"/>
    <cellStyle name="Comma 4 4 5 5" xfId="21348"/>
    <cellStyle name="Comma 4 4 5 6" xfId="33592"/>
    <cellStyle name="Comma 4 4 5 7" xfId="45821"/>
    <cellStyle name="Comma 4 4 6" xfId="2694"/>
    <cellStyle name="Comma 4 4 6 2" xfId="2695"/>
    <cellStyle name="Comma 4 4 6 2 2" xfId="15215"/>
    <cellStyle name="Comma 4 4 6 2 2 2" xfId="27470"/>
    <cellStyle name="Comma 4 4 6 2 2 3" xfId="39711"/>
    <cellStyle name="Comma 4 4 6 2 3" xfId="21353"/>
    <cellStyle name="Comma 4 4 6 2 4" xfId="33597"/>
    <cellStyle name="Comma 4 4 6 2 5" xfId="45826"/>
    <cellStyle name="Comma 4 4 6 3" xfId="15214"/>
    <cellStyle name="Comma 4 4 6 3 2" xfId="27469"/>
    <cellStyle name="Comma 4 4 6 3 3" xfId="39710"/>
    <cellStyle name="Comma 4 4 6 4" xfId="21352"/>
    <cellStyle name="Comma 4 4 6 5" xfId="33596"/>
    <cellStyle name="Comma 4 4 6 6" xfId="45825"/>
    <cellStyle name="Comma 4 4 7" xfId="2696"/>
    <cellStyle name="Comma 4 4 7 2" xfId="15216"/>
    <cellStyle name="Comma 4 4 7 2 2" xfId="27471"/>
    <cellStyle name="Comma 4 4 7 2 3" xfId="39712"/>
    <cellStyle name="Comma 4 4 7 3" xfId="21354"/>
    <cellStyle name="Comma 4 4 7 4" xfId="33598"/>
    <cellStyle name="Comma 4 4 7 5" xfId="45827"/>
    <cellStyle name="Comma 4 4 8" xfId="15153"/>
    <cellStyle name="Comma 4 4 8 2" xfId="27408"/>
    <cellStyle name="Comma 4 4 8 3" xfId="39649"/>
    <cellStyle name="Comma 4 4 9" xfId="21291"/>
    <cellStyle name="Comma 4 5" xfId="2697"/>
    <cellStyle name="Comma 4 5 10" xfId="45828"/>
    <cellStyle name="Comma 4 5 2" xfId="2698"/>
    <cellStyle name="Comma 4 5 2 2" xfId="2699"/>
    <cellStyle name="Comma 4 5 2 2 2" xfId="2700"/>
    <cellStyle name="Comma 4 5 2 2 2 2" xfId="2701"/>
    <cellStyle name="Comma 4 5 2 2 2 2 2" xfId="2702"/>
    <cellStyle name="Comma 4 5 2 2 2 2 2 2" xfId="15222"/>
    <cellStyle name="Comma 4 5 2 2 2 2 2 2 2" xfId="27477"/>
    <cellStyle name="Comma 4 5 2 2 2 2 2 2 3" xfId="39718"/>
    <cellStyle name="Comma 4 5 2 2 2 2 2 3" xfId="21360"/>
    <cellStyle name="Comma 4 5 2 2 2 2 2 4" xfId="33604"/>
    <cellStyle name="Comma 4 5 2 2 2 2 2 5" xfId="45833"/>
    <cellStyle name="Comma 4 5 2 2 2 2 3" xfId="15221"/>
    <cellStyle name="Comma 4 5 2 2 2 2 3 2" xfId="27476"/>
    <cellStyle name="Comma 4 5 2 2 2 2 3 3" xfId="39717"/>
    <cellStyle name="Comma 4 5 2 2 2 2 4" xfId="21359"/>
    <cellStyle name="Comma 4 5 2 2 2 2 5" xfId="33603"/>
    <cellStyle name="Comma 4 5 2 2 2 2 6" xfId="45832"/>
    <cellStyle name="Comma 4 5 2 2 2 3" xfId="2703"/>
    <cellStyle name="Comma 4 5 2 2 2 3 2" xfId="15223"/>
    <cellStyle name="Comma 4 5 2 2 2 3 2 2" xfId="27478"/>
    <cellStyle name="Comma 4 5 2 2 2 3 2 3" xfId="39719"/>
    <cellStyle name="Comma 4 5 2 2 2 3 3" xfId="21361"/>
    <cellStyle name="Comma 4 5 2 2 2 3 4" xfId="33605"/>
    <cellStyle name="Comma 4 5 2 2 2 3 5" xfId="45834"/>
    <cellStyle name="Comma 4 5 2 2 2 4" xfId="15220"/>
    <cellStyle name="Comma 4 5 2 2 2 4 2" xfId="27475"/>
    <cellStyle name="Comma 4 5 2 2 2 4 3" xfId="39716"/>
    <cellStyle name="Comma 4 5 2 2 2 5" xfId="21358"/>
    <cellStyle name="Comma 4 5 2 2 2 6" xfId="33602"/>
    <cellStyle name="Comma 4 5 2 2 2 7" xfId="45831"/>
    <cellStyle name="Comma 4 5 2 2 3" xfId="2704"/>
    <cellStyle name="Comma 4 5 2 2 3 2" xfId="2705"/>
    <cellStyle name="Comma 4 5 2 2 3 2 2" xfId="15225"/>
    <cellStyle name="Comma 4 5 2 2 3 2 2 2" xfId="27480"/>
    <cellStyle name="Comma 4 5 2 2 3 2 2 3" xfId="39721"/>
    <cellStyle name="Comma 4 5 2 2 3 2 3" xfId="21363"/>
    <cellStyle name="Comma 4 5 2 2 3 2 4" xfId="33607"/>
    <cellStyle name="Comma 4 5 2 2 3 2 5" xfId="45836"/>
    <cellStyle name="Comma 4 5 2 2 3 3" xfId="15224"/>
    <cellStyle name="Comma 4 5 2 2 3 3 2" xfId="27479"/>
    <cellStyle name="Comma 4 5 2 2 3 3 3" xfId="39720"/>
    <cellStyle name="Comma 4 5 2 2 3 4" xfId="21362"/>
    <cellStyle name="Comma 4 5 2 2 3 5" xfId="33606"/>
    <cellStyle name="Comma 4 5 2 2 3 6" xfId="45835"/>
    <cellStyle name="Comma 4 5 2 2 4" xfId="2706"/>
    <cellStyle name="Comma 4 5 2 2 4 2" xfId="15226"/>
    <cellStyle name="Comma 4 5 2 2 4 2 2" xfId="27481"/>
    <cellStyle name="Comma 4 5 2 2 4 2 3" xfId="39722"/>
    <cellStyle name="Comma 4 5 2 2 4 3" xfId="21364"/>
    <cellStyle name="Comma 4 5 2 2 4 4" xfId="33608"/>
    <cellStyle name="Comma 4 5 2 2 4 5" xfId="45837"/>
    <cellStyle name="Comma 4 5 2 2 5" xfId="15219"/>
    <cellStyle name="Comma 4 5 2 2 5 2" xfId="27474"/>
    <cellStyle name="Comma 4 5 2 2 5 3" xfId="39715"/>
    <cellStyle name="Comma 4 5 2 2 6" xfId="21357"/>
    <cellStyle name="Comma 4 5 2 2 7" xfId="33601"/>
    <cellStyle name="Comma 4 5 2 2 8" xfId="45830"/>
    <cellStyle name="Comma 4 5 2 3" xfId="2707"/>
    <cellStyle name="Comma 4 5 2 3 2" xfId="2708"/>
    <cellStyle name="Comma 4 5 2 3 2 2" xfId="2709"/>
    <cellStyle name="Comma 4 5 2 3 2 2 2" xfId="15229"/>
    <cellStyle name="Comma 4 5 2 3 2 2 2 2" xfId="27484"/>
    <cellStyle name="Comma 4 5 2 3 2 2 2 3" xfId="39725"/>
    <cellStyle name="Comma 4 5 2 3 2 2 3" xfId="21367"/>
    <cellStyle name="Comma 4 5 2 3 2 2 4" xfId="33611"/>
    <cellStyle name="Comma 4 5 2 3 2 2 5" xfId="45840"/>
    <cellStyle name="Comma 4 5 2 3 2 3" xfId="15228"/>
    <cellStyle name="Comma 4 5 2 3 2 3 2" xfId="27483"/>
    <cellStyle name="Comma 4 5 2 3 2 3 3" xfId="39724"/>
    <cellStyle name="Comma 4 5 2 3 2 4" xfId="21366"/>
    <cellStyle name="Comma 4 5 2 3 2 5" xfId="33610"/>
    <cellStyle name="Comma 4 5 2 3 2 6" xfId="45839"/>
    <cellStyle name="Comma 4 5 2 3 3" xfId="2710"/>
    <cellStyle name="Comma 4 5 2 3 3 2" xfId="15230"/>
    <cellStyle name="Comma 4 5 2 3 3 2 2" xfId="27485"/>
    <cellStyle name="Comma 4 5 2 3 3 2 3" xfId="39726"/>
    <cellStyle name="Comma 4 5 2 3 3 3" xfId="21368"/>
    <cellStyle name="Comma 4 5 2 3 3 4" xfId="33612"/>
    <cellStyle name="Comma 4 5 2 3 3 5" xfId="45841"/>
    <cellStyle name="Comma 4 5 2 3 4" xfId="15227"/>
    <cellStyle name="Comma 4 5 2 3 4 2" xfId="27482"/>
    <cellStyle name="Comma 4 5 2 3 4 3" xfId="39723"/>
    <cellStyle name="Comma 4 5 2 3 5" xfId="21365"/>
    <cellStyle name="Comma 4 5 2 3 6" xfId="33609"/>
    <cellStyle name="Comma 4 5 2 3 7" xfId="45838"/>
    <cellStyle name="Comma 4 5 2 4" xfId="2711"/>
    <cellStyle name="Comma 4 5 2 4 2" xfId="2712"/>
    <cellStyle name="Comma 4 5 2 4 2 2" xfId="15232"/>
    <cellStyle name="Comma 4 5 2 4 2 2 2" xfId="27487"/>
    <cellStyle name="Comma 4 5 2 4 2 2 3" xfId="39728"/>
    <cellStyle name="Comma 4 5 2 4 2 3" xfId="21370"/>
    <cellStyle name="Comma 4 5 2 4 2 4" xfId="33614"/>
    <cellStyle name="Comma 4 5 2 4 2 5" xfId="45843"/>
    <cellStyle name="Comma 4 5 2 4 3" xfId="15231"/>
    <cellStyle name="Comma 4 5 2 4 3 2" xfId="27486"/>
    <cellStyle name="Comma 4 5 2 4 3 3" xfId="39727"/>
    <cellStyle name="Comma 4 5 2 4 4" xfId="21369"/>
    <cellStyle name="Comma 4 5 2 4 5" xfId="33613"/>
    <cellStyle name="Comma 4 5 2 4 6" xfId="45842"/>
    <cellStyle name="Comma 4 5 2 5" xfId="2713"/>
    <cellStyle name="Comma 4 5 2 5 2" xfId="15233"/>
    <cellStyle name="Comma 4 5 2 5 2 2" xfId="27488"/>
    <cellStyle name="Comma 4 5 2 5 2 3" xfId="39729"/>
    <cellStyle name="Comma 4 5 2 5 3" xfId="21371"/>
    <cellStyle name="Comma 4 5 2 5 4" xfId="33615"/>
    <cellStyle name="Comma 4 5 2 5 5" xfId="45844"/>
    <cellStyle name="Comma 4 5 2 6" xfId="15218"/>
    <cellStyle name="Comma 4 5 2 6 2" xfId="27473"/>
    <cellStyle name="Comma 4 5 2 6 3" xfId="39714"/>
    <cellStyle name="Comma 4 5 2 7" xfId="21356"/>
    <cellStyle name="Comma 4 5 2 8" xfId="33600"/>
    <cellStyle name="Comma 4 5 2 9" xfId="45829"/>
    <cellStyle name="Comma 4 5 3" xfId="2714"/>
    <cellStyle name="Comma 4 5 3 2" xfId="2715"/>
    <cellStyle name="Comma 4 5 3 2 2" xfId="2716"/>
    <cellStyle name="Comma 4 5 3 2 2 2" xfId="2717"/>
    <cellStyle name="Comma 4 5 3 2 2 2 2" xfId="15237"/>
    <cellStyle name="Comma 4 5 3 2 2 2 2 2" xfId="27492"/>
    <cellStyle name="Comma 4 5 3 2 2 2 2 3" xfId="39733"/>
    <cellStyle name="Comma 4 5 3 2 2 2 3" xfId="21375"/>
    <cellStyle name="Comma 4 5 3 2 2 2 4" xfId="33619"/>
    <cellStyle name="Comma 4 5 3 2 2 2 5" xfId="45848"/>
    <cellStyle name="Comma 4 5 3 2 2 3" xfId="15236"/>
    <cellStyle name="Comma 4 5 3 2 2 3 2" xfId="27491"/>
    <cellStyle name="Comma 4 5 3 2 2 3 3" xfId="39732"/>
    <cellStyle name="Comma 4 5 3 2 2 4" xfId="21374"/>
    <cellStyle name="Comma 4 5 3 2 2 5" xfId="33618"/>
    <cellStyle name="Comma 4 5 3 2 2 6" xfId="45847"/>
    <cellStyle name="Comma 4 5 3 2 3" xfId="2718"/>
    <cellStyle name="Comma 4 5 3 2 3 2" xfId="15238"/>
    <cellStyle name="Comma 4 5 3 2 3 2 2" xfId="27493"/>
    <cellStyle name="Comma 4 5 3 2 3 2 3" xfId="39734"/>
    <cellStyle name="Comma 4 5 3 2 3 3" xfId="21376"/>
    <cellStyle name="Comma 4 5 3 2 3 4" xfId="33620"/>
    <cellStyle name="Comma 4 5 3 2 3 5" xfId="45849"/>
    <cellStyle name="Comma 4 5 3 2 4" xfId="15235"/>
    <cellStyle name="Comma 4 5 3 2 4 2" xfId="27490"/>
    <cellStyle name="Comma 4 5 3 2 4 3" xfId="39731"/>
    <cellStyle name="Comma 4 5 3 2 5" xfId="21373"/>
    <cellStyle name="Comma 4 5 3 2 6" xfId="33617"/>
    <cellStyle name="Comma 4 5 3 2 7" xfId="45846"/>
    <cellStyle name="Comma 4 5 3 3" xfId="2719"/>
    <cellStyle name="Comma 4 5 3 3 2" xfId="2720"/>
    <cellStyle name="Comma 4 5 3 3 2 2" xfId="15240"/>
    <cellStyle name="Comma 4 5 3 3 2 2 2" xfId="27495"/>
    <cellStyle name="Comma 4 5 3 3 2 2 3" xfId="39736"/>
    <cellStyle name="Comma 4 5 3 3 2 3" xfId="21378"/>
    <cellStyle name="Comma 4 5 3 3 2 4" xfId="33622"/>
    <cellStyle name="Comma 4 5 3 3 2 5" xfId="45851"/>
    <cellStyle name="Comma 4 5 3 3 3" xfId="15239"/>
    <cellStyle name="Comma 4 5 3 3 3 2" xfId="27494"/>
    <cellStyle name="Comma 4 5 3 3 3 3" xfId="39735"/>
    <cellStyle name="Comma 4 5 3 3 4" xfId="21377"/>
    <cellStyle name="Comma 4 5 3 3 5" xfId="33621"/>
    <cellStyle name="Comma 4 5 3 3 6" xfId="45850"/>
    <cellStyle name="Comma 4 5 3 4" xfId="2721"/>
    <cellStyle name="Comma 4 5 3 4 2" xfId="15241"/>
    <cellStyle name="Comma 4 5 3 4 2 2" xfId="27496"/>
    <cellStyle name="Comma 4 5 3 4 2 3" xfId="39737"/>
    <cellStyle name="Comma 4 5 3 4 3" xfId="21379"/>
    <cellStyle name="Comma 4 5 3 4 4" xfId="33623"/>
    <cellStyle name="Comma 4 5 3 4 5" xfId="45852"/>
    <cellStyle name="Comma 4 5 3 5" xfId="15234"/>
    <cellStyle name="Comma 4 5 3 5 2" xfId="27489"/>
    <cellStyle name="Comma 4 5 3 5 3" xfId="39730"/>
    <cellStyle name="Comma 4 5 3 6" xfId="21372"/>
    <cellStyle name="Comma 4 5 3 7" xfId="33616"/>
    <cellStyle name="Comma 4 5 3 8" xfId="45845"/>
    <cellStyle name="Comma 4 5 4" xfId="2722"/>
    <cellStyle name="Comma 4 5 4 2" xfId="2723"/>
    <cellStyle name="Comma 4 5 4 2 2" xfId="2724"/>
    <cellStyle name="Comma 4 5 4 2 2 2" xfId="15244"/>
    <cellStyle name="Comma 4 5 4 2 2 2 2" xfId="27499"/>
    <cellStyle name="Comma 4 5 4 2 2 2 3" xfId="39740"/>
    <cellStyle name="Comma 4 5 4 2 2 3" xfId="21382"/>
    <cellStyle name="Comma 4 5 4 2 2 4" xfId="33626"/>
    <cellStyle name="Comma 4 5 4 2 2 5" xfId="45855"/>
    <cellStyle name="Comma 4 5 4 2 3" xfId="15243"/>
    <cellStyle name="Comma 4 5 4 2 3 2" xfId="27498"/>
    <cellStyle name="Comma 4 5 4 2 3 3" xfId="39739"/>
    <cellStyle name="Comma 4 5 4 2 4" xfId="21381"/>
    <cellStyle name="Comma 4 5 4 2 5" xfId="33625"/>
    <cellStyle name="Comma 4 5 4 2 6" xfId="45854"/>
    <cellStyle name="Comma 4 5 4 3" xfId="2725"/>
    <cellStyle name="Comma 4 5 4 3 2" xfId="15245"/>
    <cellStyle name="Comma 4 5 4 3 2 2" xfId="27500"/>
    <cellStyle name="Comma 4 5 4 3 2 3" xfId="39741"/>
    <cellStyle name="Comma 4 5 4 3 3" xfId="21383"/>
    <cellStyle name="Comma 4 5 4 3 4" xfId="33627"/>
    <cellStyle name="Comma 4 5 4 3 5" xfId="45856"/>
    <cellStyle name="Comma 4 5 4 4" xfId="15242"/>
    <cellStyle name="Comma 4 5 4 4 2" xfId="27497"/>
    <cellStyle name="Comma 4 5 4 4 3" xfId="39738"/>
    <cellStyle name="Comma 4 5 4 5" xfId="21380"/>
    <cellStyle name="Comma 4 5 4 6" xfId="33624"/>
    <cellStyle name="Comma 4 5 4 7" xfId="45853"/>
    <cellStyle name="Comma 4 5 5" xfId="2726"/>
    <cellStyle name="Comma 4 5 5 2" xfId="2727"/>
    <cellStyle name="Comma 4 5 5 2 2" xfId="15247"/>
    <cellStyle name="Comma 4 5 5 2 2 2" xfId="27502"/>
    <cellStyle name="Comma 4 5 5 2 2 3" xfId="39743"/>
    <cellStyle name="Comma 4 5 5 2 3" xfId="21385"/>
    <cellStyle name="Comma 4 5 5 2 4" xfId="33629"/>
    <cellStyle name="Comma 4 5 5 2 5" xfId="45858"/>
    <cellStyle name="Comma 4 5 5 3" xfId="15246"/>
    <cellStyle name="Comma 4 5 5 3 2" xfId="27501"/>
    <cellStyle name="Comma 4 5 5 3 3" xfId="39742"/>
    <cellStyle name="Comma 4 5 5 4" xfId="21384"/>
    <cellStyle name="Comma 4 5 5 5" xfId="33628"/>
    <cellStyle name="Comma 4 5 5 6" xfId="45857"/>
    <cellStyle name="Comma 4 5 6" xfId="2728"/>
    <cellStyle name="Comma 4 5 6 2" xfId="15248"/>
    <cellStyle name="Comma 4 5 6 2 2" xfId="27503"/>
    <cellStyle name="Comma 4 5 6 2 3" xfId="39744"/>
    <cellStyle name="Comma 4 5 6 3" xfId="21386"/>
    <cellStyle name="Comma 4 5 6 4" xfId="33630"/>
    <cellStyle name="Comma 4 5 6 5" xfId="45859"/>
    <cellStyle name="Comma 4 5 7" xfId="15217"/>
    <cellStyle name="Comma 4 5 7 2" xfId="27472"/>
    <cellStyle name="Comma 4 5 7 3" xfId="39713"/>
    <cellStyle name="Comma 4 5 8" xfId="21355"/>
    <cellStyle name="Comma 4 5 9" xfId="33599"/>
    <cellStyle name="Comma 4 6" xfId="2729"/>
    <cellStyle name="Comma 4 6 2" xfId="2730"/>
    <cellStyle name="Comma 4 6 2 2" xfId="2731"/>
    <cellStyle name="Comma 4 6 2 2 2" xfId="2732"/>
    <cellStyle name="Comma 4 6 2 2 2 2" xfId="2733"/>
    <cellStyle name="Comma 4 6 2 2 2 2 2" xfId="15253"/>
    <cellStyle name="Comma 4 6 2 2 2 2 2 2" xfId="27508"/>
    <cellStyle name="Comma 4 6 2 2 2 2 2 3" xfId="39749"/>
    <cellStyle name="Comma 4 6 2 2 2 2 3" xfId="21391"/>
    <cellStyle name="Comma 4 6 2 2 2 2 4" xfId="33635"/>
    <cellStyle name="Comma 4 6 2 2 2 2 5" xfId="45864"/>
    <cellStyle name="Comma 4 6 2 2 2 3" xfId="15252"/>
    <cellStyle name="Comma 4 6 2 2 2 3 2" xfId="27507"/>
    <cellStyle name="Comma 4 6 2 2 2 3 3" xfId="39748"/>
    <cellStyle name="Comma 4 6 2 2 2 4" xfId="21390"/>
    <cellStyle name="Comma 4 6 2 2 2 5" xfId="33634"/>
    <cellStyle name="Comma 4 6 2 2 2 6" xfId="45863"/>
    <cellStyle name="Comma 4 6 2 2 3" xfId="2734"/>
    <cellStyle name="Comma 4 6 2 2 3 2" xfId="15254"/>
    <cellStyle name="Comma 4 6 2 2 3 2 2" xfId="27509"/>
    <cellStyle name="Comma 4 6 2 2 3 2 3" xfId="39750"/>
    <cellStyle name="Comma 4 6 2 2 3 3" xfId="21392"/>
    <cellStyle name="Comma 4 6 2 2 3 4" xfId="33636"/>
    <cellStyle name="Comma 4 6 2 2 3 5" xfId="45865"/>
    <cellStyle name="Comma 4 6 2 2 4" xfId="15251"/>
    <cellStyle name="Comma 4 6 2 2 4 2" xfId="27506"/>
    <cellStyle name="Comma 4 6 2 2 4 3" xfId="39747"/>
    <cellStyle name="Comma 4 6 2 2 5" xfId="21389"/>
    <cellStyle name="Comma 4 6 2 2 6" xfId="33633"/>
    <cellStyle name="Comma 4 6 2 2 7" xfId="45862"/>
    <cellStyle name="Comma 4 6 2 3" xfId="2735"/>
    <cellStyle name="Comma 4 6 2 3 2" xfId="2736"/>
    <cellStyle name="Comma 4 6 2 3 2 2" xfId="15256"/>
    <cellStyle name="Comma 4 6 2 3 2 2 2" xfId="27511"/>
    <cellStyle name="Comma 4 6 2 3 2 2 3" xfId="39752"/>
    <cellStyle name="Comma 4 6 2 3 2 3" xfId="21394"/>
    <cellStyle name="Comma 4 6 2 3 2 4" xfId="33638"/>
    <cellStyle name="Comma 4 6 2 3 2 5" xfId="45867"/>
    <cellStyle name="Comma 4 6 2 3 3" xfId="15255"/>
    <cellStyle name="Comma 4 6 2 3 3 2" xfId="27510"/>
    <cellStyle name="Comma 4 6 2 3 3 3" xfId="39751"/>
    <cellStyle name="Comma 4 6 2 3 4" xfId="21393"/>
    <cellStyle name="Comma 4 6 2 3 5" xfId="33637"/>
    <cellStyle name="Comma 4 6 2 3 6" xfId="45866"/>
    <cellStyle name="Comma 4 6 2 4" xfId="2737"/>
    <cellStyle name="Comma 4 6 2 4 2" xfId="15257"/>
    <cellStyle name="Comma 4 6 2 4 2 2" xfId="27512"/>
    <cellStyle name="Comma 4 6 2 4 2 3" xfId="39753"/>
    <cellStyle name="Comma 4 6 2 4 3" xfId="21395"/>
    <cellStyle name="Comma 4 6 2 4 4" xfId="33639"/>
    <cellStyle name="Comma 4 6 2 4 5" xfId="45868"/>
    <cellStyle name="Comma 4 6 2 5" xfId="15250"/>
    <cellStyle name="Comma 4 6 2 5 2" xfId="27505"/>
    <cellStyle name="Comma 4 6 2 5 3" xfId="39746"/>
    <cellStyle name="Comma 4 6 2 6" xfId="21388"/>
    <cellStyle name="Comma 4 6 2 7" xfId="33632"/>
    <cellStyle name="Comma 4 6 2 8" xfId="45861"/>
    <cellStyle name="Comma 4 6 3" xfId="2738"/>
    <cellStyle name="Comma 4 6 3 2" xfId="2739"/>
    <cellStyle name="Comma 4 6 3 2 2" xfId="2740"/>
    <cellStyle name="Comma 4 6 3 2 2 2" xfId="15260"/>
    <cellStyle name="Comma 4 6 3 2 2 2 2" xfId="27515"/>
    <cellStyle name="Comma 4 6 3 2 2 2 3" xfId="39756"/>
    <cellStyle name="Comma 4 6 3 2 2 3" xfId="21398"/>
    <cellStyle name="Comma 4 6 3 2 2 4" xfId="33642"/>
    <cellStyle name="Comma 4 6 3 2 2 5" xfId="45871"/>
    <cellStyle name="Comma 4 6 3 2 3" xfId="15259"/>
    <cellStyle name="Comma 4 6 3 2 3 2" xfId="27514"/>
    <cellStyle name="Comma 4 6 3 2 3 3" xfId="39755"/>
    <cellStyle name="Comma 4 6 3 2 4" xfId="21397"/>
    <cellStyle name="Comma 4 6 3 2 5" xfId="33641"/>
    <cellStyle name="Comma 4 6 3 2 6" xfId="45870"/>
    <cellStyle name="Comma 4 6 3 3" xfId="2741"/>
    <cellStyle name="Comma 4 6 3 3 2" xfId="15261"/>
    <cellStyle name="Comma 4 6 3 3 2 2" xfId="27516"/>
    <cellStyle name="Comma 4 6 3 3 2 3" xfId="39757"/>
    <cellStyle name="Comma 4 6 3 3 3" xfId="21399"/>
    <cellStyle name="Comma 4 6 3 3 4" xfId="33643"/>
    <cellStyle name="Comma 4 6 3 3 5" xfId="45872"/>
    <cellStyle name="Comma 4 6 3 4" xfId="15258"/>
    <cellStyle name="Comma 4 6 3 4 2" xfId="27513"/>
    <cellStyle name="Comma 4 6 3 4 3" xfId="39754"/>
    <cellStyle name="Comma 4 6 3 5" xfId="21396"/>
    <cellStyle name="Comma 4 6 3 6" xfId="33640"/>
    <cellStyle name="Comma 4 6 3 7" xfId="45869"/>
    <cellStyle name="Comma 4 6 4" xfId="2742"/>
    <cellStyle name="Comma 4 6 4 2" xfId="2743"/>
    <cellStyle name="Comma 4 6 4 2 2" xfId="15263"/>
    <cellStyle name="Comma 4 6 4 2 2 2" xfId="27518"/>
    <cellStyle name="Comma 4 6 4 2 2 3" xfId="39759"/>
    <cellStyle name="Comma 4 6 4 2 3" xfId="21401"/>
    <cellStyle name="Comma 4 6 4 2 4" xfId="33645"/>
    <cellStyle name="Comma 4 6 4 2 5" xfId="45874"/>
    <cellStyle name="Comma 4 6 4 3" xfId="15262"/>
    <cellStyle name="Comma 4 6 4 3 2" xfId="27517"/>
    <cellStyle name="Comma 4 6 4 3 3" xfId="39758"/>
    <cellStyle name="Comma 4 6 4 4" xfId="21400"/>
    <cellStyle name="Comma 4 6 4 5" xfId="33644"/>
    <cellStyle name="Comma 4 6 4 6" xfId="45873"/>
    <cellStyle name="Comma 4 6 5" xfId="2744"/>
    <cellStyle name="Comma 4 6 5 2" xfId="15264"/>
    <cellStyle name="Comma 4 6 5 2 2" xfId="27519"/>
    <cellStyle name="Comma 4 6 5 2 3" xfId="39760"/>
    <cellStyle name="Comma 4 6 5 3" xfId="21402"/>
    <cellStyle name="Comma 4 6 5 4" xfId="33646"/>
    <cellStyle name="Comma 4 6 5 5" xfId="45875"/>
    <cellStyle name="Comma 4 6 6" xfId="15249"/>
    <cellStyle name="Comma 4 6 6 2" xfId="27504"/>
    <cellStyle name="Comma 4 6 6 3" xfId="39745"/>
    <cellStyle name="Comma 4 6 7" xfId="21387"/>
    <cellStyle name="Comma 4 6 8" xfId="33631"/>
    <cellStyle name="Comma 4 6 9" xfId="45860"/>
    <cellStyle name="Comma 4 7" xfId="2745"/>
    <cellStyle name="Comma 4 7 2" xfId="2746"/>
    <cellStyle name="Comma 4 7 2 2" xfId="2747"/>
    <cellStyle name="Comma 4 7 2 2 2" xfId="2748"/>
    <cellStyle name="Comma 4 7 2 2 2 2" xfId="15268"/>
    <cellStyle name="Comma 4 7 2 2 2 2 2" xfId="27523"/>
    <cellStyle name="Comma 4 7 2 2 2 2 3" xfId="39764"/>
    <cellStyle name="Comma 4 7 2 2 2 3" xfId="21406"/>
    <cellStyle name="Comma 4 7 2 2 2 4" xfId="33650"/>
    <cellStyle name="Comma 4 7 2 2 2 5" xfId="45879"/>
    <cellStyle name="Comma 4 7 2 2 3" xfId="15267"/>
    <cellStyle name="Comma 4 7 2 2 3 2" xfId="27522"/>
    <cellStyle name="Comma 4 7 2 2 3 3" xfId="39763"/>
    <cellStyle name="Comma 4 7 2 2 4" xfId="21405"/>
    <cellStyle name="Comma 4 7 2 2 5" xfId="33649"/>
    <cellStyle name="Comma 4 7 2 2 6" xfId="45878"/>
    <cellStyle name="Comma 4 7 2 3" xfId="2749"/>
    <cellStyle name="Comma 4 7 2 3 2" xfId="15269"/>
    <cellStyle name="Comma 4 7 2 3 2 2" xfId="27524"/>
    <cellStyle name="Comma 4 7 2 3 2 3" xfId="39765"/>
    <cellStyle name="Comma 4 7 2 3 3" xfId="21407"/>
    <cellStyle name="Comma 4 7 2 3 4" xfId="33651"/>
    <cellStyle name="Comma 4 7 2 3 5" xfId="45880"/>
    <cellStyle name="Comma 4 7 2 4" xfId="15266"/>
    <cellStyle name="Comma 4 7 2 4 2" xfId="27521"/>
    <cellStyle name="Comma 4 7 2 4 3" xfId="39762"/>
    <cellStyle name="Comma 4 7 2 5" xfId="21404"/>
    <cellStyle name="Comma 4 7 2 6" xfId="33648"/>
    <cellStyle name="Comma 4 7 2 7" xfId="45877"/>
    <cellStyle name="Comma 4 7 3" xfId="2750"/>
    <cellStyle name="Comma 4 7 3 2" xfId="2751"/>
    <cellStyle name="Comma 4 7 3 2 2" xfId="15271"/>
    <cellStyle name="Comma 4 7 3 2 2 2" xfId="27526"/>
    <cellStyle name="Comma 4 7 3 2 2 3" xfId="39767"/>
    <cellStyle name="Comma 4 7 3 2 3" xfId="21409"/>
    <cellStyle name="Comma 4 7 3 2 4" xfId="33653"/>
    <cellStyle name="Comma 4 7 3 2 5" xfId="45882"/>
    <cellStyle name="Comma 4 7 3 3" xfId="15270"/>
    <cellStyle name="Comma 4 7 3 3 2" xfId="27525"/>
    <cellStyle name="Comma 4 7 3 3 3" xfId="39766"/>
    <cellStyle name="Comma 4 7 3 4" xfId="21408"/>
    <cellStyle name="Comma 4 7 3 5" xfId="33652"/>
    <cellStyle name="Comma 4 7 3 6" xfId="45881"/>
    <cellStyle name="Comma 4 7 4" xfId="2752"/>
    <cellStyle name="Comma 4 7 4 2" xfId="15272"/>
    <cellStyle name="Comma 4 7 4 2 2" xfId="27527"/>
    <cellStyle name="Comma 4 7 4 2 3" xfId="39768"/>
    <cellStyle name="Comma 4 7 4 3" xfId="21410"/>
    <cellStyle name="Comma 4 7 4 4" xfId="33654"/>
    <cellStyle name="Comma 4 7 4 5" xfId="45883"/>
    <cellStyle name="Comma 4 7 5" xfId="15265"/>
    <cellStyle name="Comma 4 7 5 2" xfId="27520"/>
    <cellStyle name="Comma 4 7 5 3" xfId="39761"/>
    <cellStyle name="Comma 4 7 6" xfId="21403"/>
    <cellStyle name="Comma 4 7 7" xfId="33647"/>
    <cellStyle name="Comma 4 7 8" xfId="45876"/>
    <cellStyle name="Comma 4 8" xfId="2753"/>
    <cellStyle name="Comma 4 8 2" xfId="2754"/>
    <cellStyle name="Comma 4 8 2 2" xfId="2755"/>
    <cellStyle name="Comma 4 8 2 2 2" xfId="15275"/>
    <cellStyle name="Comma 4 8 2 2 2 2" xfId="27530"/>
    <cellStyle name="Comma 4 8 2 2 2 3" xfId="39771"/>
    <cellStyle name="Comma 4 8 2 2 3" xfId="21413"/>
    <cellStyle name="Comma 4 8 2 2 4" xfId="33657"/>
    <cellStyle name="Comma 4 8 2 2 5" xfId="45886"/>
    <cellStyle name="Comma 4 8 2 3" xfId="15274"/>
    <cellStyle name="Comma 4 8 2 3 2" xfId="27529"/>
    <cellStyle name="Comma 4 8 2 3 3" xfId="39770"/>
    <cellStyle name="Comma 4 8 2 4" xfId="21412"/>
    <cellStyle name="Comma 4 8 2 5" xfId="33656"/>
    <cellStyle name="Comma 4 8 2 6" xfId="45885"/>
    <cellStyle name="Comma 4 8 3" xfId="2756"/>
    <cellStyle name="Comma 4 8 3 2" xfId="15276"/>
    <cellStyle name="Comma 4 8 3 2 2" xfId="27531"/>
    <cellStyle name="Comma 4 8 3 2 3" xfId="39772"/>
    <cellStyle name="Comma 4 8 3 3" xfId="21414"/>
    <cellStyle name="Comma 4 8 3 4" xfId="33658"/>
    <cellStyle name="Comma 4 8 3 5" xfId="45887"/>
    <cellStyle name="Comma 4 8 4" xfId="15273"/>
    <cellStyle name="Comma 4 8 4 2" xfId="27528"/>
    <cellStyle name="Comma 4 8 4 3" xfId="39769"/>
    <cellStyle name="Comma 4 8 5" xfId="21411"/>
    <cellStyle name="Comma 4 8 6" xfId="33655"/>
    <cellStyle name="Comma 4 8 7" xfId="45884"/>
    <cellStyle name="Comma 4 9" xfId="2757"/>
    <cellStyle name="Comma 4 9 2" xfId="2758"/>
    <cellStyle name="Comma 4 9 2 2" xfId="2759"/>
    <cellStyle name="Comma 4 9 2 2 2" xfId="15279"/>
    <cellStyle name="Comma 4 9 2 2 2 2" xfId="27534"/>
    <cellStyle name="Comma 4 9 2 2 2 3" xfId="39775"/>
    <cellStyle name="Comma 4 9 2 2 3" xfId="21417"/>
    <cellStyle name="Comma 4 9 2 2 4" xfId="33661"/>
    <cellStyle name="Comma 4 9 2 2 5" xfId="45890"/>
    <cellStyle name="Comma 4 9 2 3" xfId="15278"/>
    <cellStyle name="Comma 4 9 2 3 2" xfId="27533"/>
    <cellStyle name="Comma 4 9 2 3 3" xfId="39774"/>
    <cellStyle name="Comma 4 9 2 4" xfId="21416"/>
    <cellStyle name="Comma 4 9 2 5" xfId="33660"/>
    <cellStyle name="Comma 4 9 2 6" xfId="45889"/>
    <cellStyle name="Comma 4 9 3" xfId="2760"/>
    <cellStyle name="Comma 4 9 3 2" xfId="15280"/>
    <cellStyle name="Comma 4 9 3 2 2" xfId="27535"/>
    <cellStyle name="Comma 4 9 3 2 3" xfId="39776"/>
    <cellStyle name="Comma 4 9 3 3" xfId="21418"/>
    <cellStyle name="Comma 4 9 3 4" xfId="33662"/>
    <cellStyle name="Comma 4 9 3 5" xfId="45891"/>
    <cellStyle name="Comma 4 9 4" xfId="15277"/>
    <cellStyle name="Comma 4 9 4 2" xfId="27532"/>
    <cellStyle name="Comma 4 9 4 3" xfId="39773"/>
    <cellStyle name="Comma 4 9 5" xfId="21415"/>
    <cellStyle name="Comma 4 9 6" xfId="33659"/>
    <cellStyle name="Comma 4 9 7" xfId="45888"/>
    <cellStyle name="Comma 5" xfId="22"/>
    <cellStyle name="Comma 5 2" xfId="2761"/>
    <cellStyle name="Comma 6" xfId="23"/>
    <cellStyle name="Comma 6 2" xfId="2762"/>
    <cellStyle name="Comma 6 3" xfId="2763"/>
    <cellStyle name="Comma 6 3 10" xfId="45892"/>
    <cellStyle name="Comma 6 3 2" xfId="2764"/>
    <cellStyle name="Comma 6 3 2 2" xfId="2765"/>
    <cellStyle name="Comma 6 3 2 2 2" xfId="2766"/>
    <cellStyle name="Comma 6 3 2 2 2 2" xfId="2767"/>
    <cellStyle name="Comma 6 3 2 2 2 2 2" xfId="2768"/>
    <cellStyle name="Comma 6 3 2 2 2 2 2 2" xfId="15286"/>
    <cellStyle name="Comma 6 3 2 2 2 2 2 2 2" xfId="27541"/>
    <cellStyle name="Comma 6 3 2 2 2 2 2 2 3" xfId="39782"/>
    <cellStyle name="Comma 6 3 2 2 2 2 2 3" xfId="21424"/>
    <cellStyle name="Comma 6 3 2 2 2 2 2 4" xfId="33668"/>
    <cellStyle name="Comma 6 3 2 2 2 2 2 5" xfId="45897"/>
    <cellStyle name="Comma 6 3 2 2 2 2 3" xfId="15285"/>
    <cellStyle name="Comma 6 3 2 2 2 2 3 2" xfId="27540"/>
    <cellStyle name="Comma 6 3 2 2 2 2 3 3" xfId="39781"/>
    <cellStyle name="Comma 6 3 2 2 2 2 4" xfId="21423"/>
    <cellStyle name="Comma 6 3 2 2 2 2 5" xfId="33667"/>
    <cellStyle name="Comma 6 3 2 2 2 2 6" xfId="45896"/>
    <cellStyle name="Comma 6 3 2 2 2 3" xfId="2769"/>
    <cellStyle name="Comma 6 3 2 2 2 3 2" xfId="15287"/>
    <cellStyle name="Comma 6 3 2 2 2 3 2 2" xfId="27542"/>
    <cellStyle name="Comma 6 3 2 2 2 3 2 3" xfId="39783"/>
    <cellStyle name="Comma 6 3 2 2 2 3 3" xfId="21425"/>
    <cellStyle name="Comma 6 3 2 2 2 3 4" xfId="33669"/>
    <cellStyle name="Comma 6 3 2 2 2 3 5" xfId="45898"/>
    <cellStyle name="Comma 6 3 2 2 2 4" xfId="15284"/>
    <cellStyle name="Comma 6 3 2 2 2 4 2" xfId="27539"/>
    <cellStyle name="Comma 6 3 2 2 2 4 3" xfId="39780"/>
    <cellStyle name="Comma 6 3 2 2 2 5" xfId="21422"/>
    <cellStyle name="Comma 6 3 2 2 2 6" xfId="33666"/>
    <cellStyle name="Comma 6 3 2 2 2 7" xfId="45895"/>
    <cellStyle name="Comma 6 3 2 2 3" xfId="2770"/>
    <cellStyle name="Comma 6 3 2 2 3 2" xfId="2771"/>
    <cellStyle name="Comma 6 3 2 2 3 2 2" xfId="15289"/>
    <cellStyle name="Comma 6 3 2 2 3 2 2 2" xfId="27544"/>
    <cellStyle name="Comma 6 3 2 2 3 2 2 3" xfId="39785"/>
    <cellStyle name="Comma 6 3 2 2 3 2 3" xfId="21427"/>
    <cellStyle name="Comma 6 3 2 2 3 2 4" xfId="33671"/>
    <cellStyle name="Comma 6 3 2 2 3 2 5" xfId="45900"/>
    <cellStyle name="Comma 6 3 2 2 3 3" xfId="15288"/>
    <cellStyle name="Comma 6 3 2 2 3 3 2" xfId="27543"/>
    <cellStyle name="Comma 6 3 2 2 3 3 3" xfId="39784"/>
    <cellStyle name="Comma 6 3 2 2 3 4" xfId="21426"/>
    <cellStyle name="Comma 6 3 2 2 3 5" xfId="33670"/>
    <cellStyle name="Comma 6 3 2 2 3 6" xfId="45899"/>
    <cellStyle name="Comma 6 3 2 2 4" xfId="2772"/>
    <cellStyle name="Comma 6 3 2 2 4 2" xfId="15290"/>
    <cellStyle name="Comma 6 3 2 2 4 2 2" xfId="27545"/>
    <cellStyle name="Comma 6 3 2 2 4 2 3" xfId="39786"/>
    <cellStyle name="Comma 6 3 2 2 4 3" xfId="21428"/>
    <cellStyle name="Comma 6 3 2 2 4 4" xfId="33672"/>
    <cellStyle name="Comma 6 3 2 2 4 5" xfId="45901"/>
    <cellStyle name="Comma 6 3 2 2 5" xfId="15283"/>
    <cellStyle name="Comma 6 3 2 2 5 2" xfId="27538"/>
    <cellStyle name="Comma 6 3 2 2 5 3" xfId="39779"/>
    <cellStyle name="Comma 6 3 2 2 6" xfId="21421"/>
    <cellStyle name="Comma 6 3 2 2 7" xfId="33665"/>
    <cellStyle name="Comma 6 3 2 2 8" xfId="45894"/>
    <cellStyle name="Comma 6 3 2 3" xfId="2773"/>
    <cellStyle name="Comma 6 3 2 3 2" xfId="2774"/>
    <cellStyle name="Comma 6 3 2 3 2 2" xfId="2775"/>
    <cellStyle name="Comma 6 3 2 3 2 2 2" xfId="15293"/>
    <cellStyle name="Comma 6 3 2 3 2 2 2 2" xfId="27548"/>
    <cellStyle name="Comma 6 3 2 3 2 2 2 3" xfId="39789"/>
    <cellStyle name="Comma 6 3 2 3 2 2 3" xfId="21431"/>
    <cellStyle name="Comma 6 3 2 3 2 2 4" xfId="33675"/>
    <cellStyle name="Comma 6 3 2 3 2 2 5" xfId="45904"/>
    <cellStyle name="Comma 6 3 2 3 2 3" xfId="15292"/>
    <cellStyle name="Comma 6 3 2 3 2 3 2" xfId="27547"/>
    <cellStyle name="Comma 6 3 2 3 2 3 3" xfId="39788"/>
    <cellStyle name="Comma 6 3 2 3 2 4" xfId="21430"/>
    <cellStyle name="Comma 6 3 2 3 2 5" xfId="33674"/>
    <cellStyle name="Comma 6 3 2 3 2 6" xfId="45903"/>
    <cellStyle name="Comma 6 3 2 3 3" xfId="2776"/>
    <cellStyle name="Comma 6 3 2 3 3 2" xfId="15294"/>
    <cellStyle name="Comma 6 3 2 3 3 2 2" xfId="27549"/>
    <cellStyle name="Comma 6 3 2 3 3 2 3" xfId="39790"/>
    <cellStyle name="Comma 6 3 2 3 3 3" xfId="21432"/>
    <cellStyle name="Comma 6 3 2 3 3 4" xfId="33676"/>
    <cellStyle name="Comma 6 3 2 3 3 5" xfId="45905"/>
    <cellStyle name="Comma 6 3 2 3 4" xfId="15291"/>
    <cellStyle name="Comma 6 3 2 3 4 2" xfId="27546"/>
    <cellStyle name="Comma 6 3 2 3 4 3" xfId="39787"/>
    <cellStyle name="Comma 6 3 2 3 5" xfId="21429"/>
    <cellStyle name="Comma 6 3 2 3 6" xfId="33673"/>
    <cellStyle name="Comma 6 3 2 3 7" xfId="45902"/>
    <cellStyle name="Comma 6 3 2 4" xfId="2777"/>
    <cellStyle name="Comma 6 3 2 4 2" xfId="2778"/>
    <cellStyle name="Comma 6 3 2 4 2 2" xfId="15296"/>
    <cellStyle name="Comma 6 3 2 4 2 2 2" xfId="27551"/>
    <cellStyle name="Comma 6 3 2 4 2 2 3" xfId="39792"/>
    <cellStyle name="Comma 6 3 2 4 2 3" xfId="21434"/>
    <cellStyle name="Comma 6 3 2 4 2 4" xfId="33678"/>
    <cellStyle name="Comma 6 3 2 4 2 5" xfId="45907"/>
    <cellStyle name="Comma 6 3 2 4 3" xfId="15295"/>
    <cellStyle name="Comma 6 3 2 4 3 2" xfId="27550"/>
    <cellStyle name="Comma 6 3 2 4 3 3" xfId="39791"/>
    <cellStyle name="Comma 6 3 2 4 4" xfId="21433"/>
    <cellStyle name="Comma 6 3 2 4 5" xfId="33677"/>
    <cellStyle name="Comma 6 3 2 4 6" xfId="45906"/>
    <cellStyle name="Comma 6 3 2 5" xfId="2779"/>
    <cellStyle name="Comma 6 3 2 5 2" xfId="15297"/>
    <cellStyle name="Comma 6 3 2 5 2 2" xfId="27552"/>
    <cellStyle name="Comma 6 3 2 5 2 3" xfId="39793"/>
    <cellStyle name="Comma 6 3 2 5 3" xfId="21435"/>
    <cellStyle name="Comma 6 3 2 5 4" xfId="33679"/>
    <cellStyle name="Comma 6 3 2 5 5" xfId="45908"/>
    <cellStyle name="Comma 6 3 2 6" xfId="15282"/>
    <cellStyle name="Comma 6 3 2 6 2" xfId="27537"/>
    <cellStyle name="Comma 6 3 2 6 3" xfId="39778"/>
    <cellStyle name="Comma 6 3 2 7" xfId="21420"/>
    <cellStyle name="Comma 6 3 2 8" xfId="33664"/>
    <cellStyle name="Comma 6 3 2 9" xfId="45893"/>
    <cellStyle name="Comma 6 3 3" xfId="2780"/>
    <cellStyle name="Comma 6 3 3 2" xfId="2781"/>
    <cellStyle name="Comma 6 3 3 2 2" xfId="2782"/>
    <cellStyle name="Comma 6 3 3 2 2 2" xfId="2783"/>
    <cellStyle name="Comma 6 3 3 2 2 2 2" xfId="15301"/>
    <cellStyle name="Comma 6 3 3 2 2 2 2 2" xfId="27556"/>
    <cellStyle name="Comma 6 3 3 2 2 2 2 3" xfId="39797"/>
    <cellStyle name="Comma 6 3 3 2 2 2 3" xfId="21439"/>
    <cellStyle name="Comma 6 3 3 2 2 2 4" xfId="33683"/>
    <cellStyle name="Comma 6 3 3 2 2 2 5" xfId="45912"/>
    <cellStyle name="Comma 6 3 3 2 2 3" xfId="15300"/>
    <cellStyle name="Comma 6 3 3 2 2 3 2" xfId="27555"/>
    <cellStyle name="Comma 6 3 3 2 2 3 3" xfId="39796"/>
    <cellStyle name="Comma 6 3 3 2 2 4" xfId="21438"/>
    <cellStyle name="Comma 6 3 3 2 2 5" xfId="33682"/>
    <cellStyle name="Comma 6 3 3 2 2 6" xfId="45911"/>
    <cellStyle name="Comma 6 3 3 2 3" xfId="2784"/>
    <cellStyle name="Comma 6 3 3 2 3 2" xfId="15302"/>
    <cellStyle name="Comma 6 3 3 2 3 2 2" xfId="27557"/>
    <cellStyle name="Comma 6 3 3 2 3 2 3" xfId="39798"/>
    <cellStyle name="Comma 6 3 3 2 3 3" xfId="21440"/>
    <cellStyle name="Comma 6 3 3 2 3 4" xfId="33684"/>
    <cellStyle name="Comma 6 3 3 2 3 5" xfId="45913"/>
    <cellStyle name="Comma 6 3 3 2 4" xfId="15299"/>
    <cellStyle name="Comma 6 3 3 2 4 2" xfId="27554"/>
    <cellStyle name="Comma 6 3 3 2 4 3" xfId="39795"/>
    <cellStyle name="Comma 6 3 3 2 5" xfId="21437"/>
    <cellStyle name="Comma 6 3 3 2 6" xfId="33681"/>
    <cellStyle name="Comma 6 3 3 2 7" xfId="45910"/>
    <cellStyle name="Comma 6 3 3 3" xfId="2785"/>
    <cellStyle name="Comma 6 3 3 3 2" xfId="2786"/>
    <cellStyle name="Comma 6 3 3 3 2 2" xfId="15304"/>
    <cellStyle name="Comma 6 3 3 3 2 2 2" xfId="27559"/>
    <cellStyle name="Comma 6 3 3 3 2 2 3" xfId="39800"/>
    <cellStyle name="Comma 6 3 3 3 2 3" xfId="21442"/>
    <cellStyle name="Comma 6 3 3 3 2 4" xfId="33686"/>
    <cellStyle name="Comma 6 3 3 3 2 5" xfId="45915"/>
    <cellStyle name="Comma 6 3 3 3 3" xfId="15303"/>
    <cellStyle name="Comma 6 3 3 3 3 2" xfId="27558"/>
    <cellStyle name="Comma 6 3 3 3 3 3" xfId="39799"/>
    <cellStyle name="Comma 6 3 3 3 4" xfId="21441"/>
    <cellStyle name="Comma 6 3 3 3 5" xfId="33685"/>
    <cellStyle name="Comma 6 3 3 3 6" xfId="45914"/>
    <cellStyle name="Comma 6 3 3 4" xfId="2787"/>
    <cellStyle name="Comma 6 3 3 4 2" xfId="15305"/>
    <cellStyle name="Comma 6 3 3 4 2 2" xfId="27560"/>
    <cellStyle name="Comma 6 3 3 4 2 3" xfId="39801"/>
    <cellStyle name="Comma 6 3 3 4 3" xfId="21443"/>
    <cellStyle name="Comma 6 3 3 4 4" xfId="33687"/>
    <cellStyle name="Comma 6 3 3 4 5" xfId="45916"/>
    <cellStyle name="Comma 6 3 3 5" xfId="15298"/>
    <cellStyle name="Comma 6 3 3 5 2" xfId="27553"/>
    <cellStyle name="Comma 6 3 3 5 3" xfId="39794"/>
    <cellStyle name="Comma 6 3 3 6" xfId="21436"/>
    <cellStyle name="Comma 6 3 3 7" xfId="33680"/>
    <cellStyle name="Comma 6 3 3 8" xfId="45909"/>
    <cellStyle name="Comma 6 3 4" xfId="2788"/>
    <cellStyle name="Comma 6 3 4 2" xfId="2789"/>
    <cellStyle name="Comma 6 3 4 2 2" xfId="2790"/>
    <cellStyle name="Comma 6 3 4 2 2 2" xfId="15308"/>
    <cellStyle name="Comma 6 3 4 2 2 2 2" xfId="27563"/>
    <cellStyle name="Comma 6 3 4 2 2 2 3" xfId="39804"/>
    <cellStyle name="Comma 6 3 4 2 2 3" xfId="21446"/>
    <cellStyle name="Comma 6 3 4 2 2 4" xfId="33690"/>
    <cellStyle name="Comma 6 3 4 2 2 5" xfId="45919"/>
    <cellStyle name="Comma 6 3 4 2 3" xfId="15307"/>
    <cellStyle name="Comma 6 3 4 2 3 2" xfId="27562"/>
    <cellStyle name="Comma 6 3 4 2 3 3" xfId="39803"/>
    <cellStyle name="Comma 6 3 4 2 4" xfId="21445"/>
    <cellStyle name="Comma 6 3 4 2 5" xfId="33689"/>
    <cellStyle name="Comma 6 3 4 2 6" xfId="45918"/>
    <cellStyle name="Comma 6 3 4 3" xfId="2791"/>
    <cellStyle name="Comma 6 3 4 3 2" xfId="15309"/>
    <cellStyle name="Comma 6 3 4 3 2 2" xfId="27564"/>
    <cellStyle name="Comma 6 3 4 3 2 3" xfId="39805"/>
    <cellStyle name="Comma 6 3 4 3 3" xfId="21447"/>
    <cellStyle name="Comma 6 3 4 3 4" xfId="33691"/>
    <cellStyle name="Comma 6 3 4 3 5" xfId="45920"/>
    <cellStyle name="Comma 6 3 4 4" xfId="15306"/>
    <cellStyle name="Comma 6 3 4 4 2" xfId="27561"/>
    <cellStyle name="Comma 6 3 4 4 3" xfId="39802"/>
    <cellStyle name="Comma 6 3 4 5" xfId="21444"/>
    <cellStyle name="Comma 6 3 4 6" xfId="33688"/>
    <cellStyle name="Comma 6 3 4 7" xfId="45917"/>
    <cellStyle name="Comma 6 3 5" xfId="2792"/>
    <cellStyle name="Comma 6 3 5 2" xfId="2793"/>
    <cellStyle name="Comma 6 3 5 2 2" xfId="15311"/>
    <cellStyle name="Comma 6 3 5 2 2 2" xfId="27566"/>
    <cellStyle name="Comma 6 3 5 2 2 3" xfId="39807"/>
    <cellStyle name="Comma 6 3 5 2 3" xfId="21449"/>
    <cellStyle name="Comma 6 3 5 2 4" xfId="33693"/>
    <cellStyle name="Comma 6 3 5 2 5" xfId="45922"/>
    <cellStyle name="Comma 6 3 5 3" xfId="15310"/>
    <cellStyle name="Comma 6 3 5 3 2" xfId="27565"/>
    <cellStyle name="Comma 6 3 5 3 3" xfId="39806"/>
    <cellStyle name="Comma 6 3 5 4" xfId="21448"/>
    <cellStyle name="Comma 6 3 5 5" xfId="33692"/>
    <cellStyle name="Comma 6 3 5 6" xfId="45921"/>
    <cellStyle name="Comma 6 3 6" xfId="2794"/>
    <cellStyle name="Comma 6 3 6 2" xfId="15312"/>
    <cellStyle name="Comma 6 3 6 2 2" xfId="27567"/>
    <cellStyle name="Comma 6 3 6 2 3" xfId="39808"/>
    <cellStyle name="Comma 6 3 6 3" xfId="21450"/>
    <cellStyle name="Comma 6 3 6 4" xfId="33694"/>
    <cellStyle name="Comma 6 3 6 5" xfId="45923"/>
    <cellStyle name="Comma 6 3 7" xfId="15281"/>
    <cellStyle name="Comma 6 3 7 2" xfId="27536"/>
    <cellStyle name="Comma 6 3 7 3" xfId="39777"/>
    <cellStyle name="Comma 6 3 8" xfId="21419"/>
    <cellStyle name="Comma 6 3 9" xfId="33663"/>
    <cellStyle name="Comma 6 4" xfId="2795"/>
    <cellStyle name="Comma 6 4 2" xfId="2796"/>
    <cellStyle name="Comma 6 4 2 2" xfId="2797"/>
    <cellStyle name="Comma 6 4 2 2 2" xfId="15315"/>
    <cellStyle name="Comma 6 4 2 2 2 2" xfId="27570"/>
    <cellStyle name="Comma 6 4 2 2 2 3" xfId="39811"/>
    <cellStyle name="Comma 6 4 2 2 3" xfId="21453"/>
    <cellStyle name="Comma 6 4 2 2 4" xfId="33697"/>
    <cellStyle name="Comma 6 4 2 2 5" xfId="45926"/>
    <cellStyle name="Comma 6 4 2 3" xfId="15314"/>
    <cellStyle name="Comma 6 4 2 3 2" xfId="27569"/>
    <cellStyle name="Comma 6 4 2 3 3" xfId="39810"/>
    <cellStyle name="Comma 6 4 2 4" xfId="21452"/>
    <cellStyle name="Comma 6 4 2 5" xfId="33696"/>
    <cellStyle name="Comma 6 4 2 6" xfId="45925"/>
    <cellStyle name="Comma 6 4 3" xfId="2798"/>
    <cellStyle name="Comma 6 4 3 2" xfId="15316"/>
    <cellStyle name="Comma 6 4 3 2 2" xfId="27571"/>
    <cellStyle name="Comma 6 4 3 2 3" xfId="39812"/>
    <cellStyle name="Comma 6 4 3 3" xfId="21454"/>
    <cellStyle name="Comma 6 4 3 4" xfId="33698"/>
    <cellStyle name="Comma 6 4 3 5" xfId="45927"/>
    <cellStyle name="Comma 6 4 4" xfId="15313"/>
    <cellStyle name="Comma 6 4 4 2" xfId="27568"/>
    <cellStyle name="Comma 6 4 4 3" xfId="39809"/>
    <cellStyle name="Comma 6 4 5" xfId="21451"/>
    <cellStyle name="Comma 6 4 6" xfId="33695"/>
    <cellStyle name="Comma 6 4 7" xfId="45924"/>
    <cellStyle name="Comma 6 5" xfId="14231"/>
    <cellStyle name="Comma 6 5 2" xfId="26486"/>
    <cellStyle name="Comma 6 5 3" xfId="38727"/>
    <cellStyle name="Comma 6 6" xfId="20365"/>
    <cellStyle name="Comma 6 7" xfId="32613"/>
    <cellStyle name="Comma 6 8" xfId="44842"/>
    <cellStyle name="Comma 7" xfId="2799"/>
    <cellStyle name="Comma 8" xfId="2800"/>
    <cellStyle name="Comma 9" xfId="2801"/>
    <cellStyle name="Currency" xfId="2" builtinId="4"/>
    <cellStyle name="Currency 2" xfId="14"/>
    <cellStyle name="Currency 2 2" xfId="14206"/>
    <cellStyle name="Currency 2 3" xfId="20361"/>
    <cellStyle name="Euro" xfId="24"/>
    <cellStyle name="Explanatory Text 10" xfId="2802"/>
    <cellStyle name="Explanatory Text 11" xfId="2803"/>
    <cellStyle name="Explanatory Text 2" xfId="2804"/>
    <cellStyle name="Explanatory Text 3" xfId="2805"/>
    <cellStyle name="Explanatory Text 4" xfId="2806"/>
    <cellStyle name="Explanatory Text 5" xfId="2807"/>
    <cellStyle name="Explanatory Text 6" xfId="2808"/>
    <cellStyle name="Explanatory Text 7" xfId="2809"/>
    <cellStyle name="Explanatory Text 8" xfId="2810"/>
    <cellStyle name="Explanatory Text 9" xfId="2811"/>
    <cellStyle name="Good 10" xfId="2812"/>
    <cellStyle name="Good 11" xfId="2813"/>
    <cellStyle name="Good 2" xfId="2814"/>
    <cellStyle name="Good 3" xfId="2815"/>
    <cellStyle name="Good 4" xfId="2816"/>
    <cellStyle name="Good 5" xfId="2817"/>
    <cellStyle name="Good 6" xfId="2818"/>
    <cellStyle name="Good 7" xfId="2819"/>
    <cellStyle name="Good 8" xfId="2820"/>
    <cellStyle name="Good 9" xfId="2821"/>
    <cellStyle name="Heading 1 10" xfId="2822"/>
    <cellStyle name="Heading 1 11" xfId="2823"/>
    <cellStyle name="Heading 1 2" xfId="2824"/>
    <cellStyle name="Heading 1 3" xfId="2825"/>
    <cellStyle name="Heading 1 4" xfId="2826"/>
    <cellStyle name="Heading 1 5" xfId="2827"/>
    <cellStyle name="Heading 1 6" xfId="2828"/>
    <cellStyle name="Heading 1 7" xfId="2829"/>
    <cellStyle name="Heading 1 8" xfId="2830"/>
    <cellStyle name="Heading 1 9" xfId="2831"/>
    <cellStyle name="Heading 2 10" xfId="2832"/>
    <cellStyle name="Heading 2 11" xfId="2833"/>
    <cellStyle name="Heading 2 2" xfId="2834"/>
    <cellStyle name="Heading 2 3" xfId="2835"/>
    <cellStyle name="Heading 2 4" xfId="2836"/>
    <cellStyle name="Heading 2 5" xfId="2837"/>
    <cellStyle name="Heading 2 6" xfId="2838"/>
    <cellStyle name="Heading 2 7" xfId="2839"/>
    <cellStyle name="Heading 2 8" xfId="2840"/>
    <cellStyle name="Heading 2 9" xfId="2841"/>
    <cellStyle name="Heading 3 10" xfId="2842"/>
    <cellStyle name="Heading 3 11" xfId="2843"/>
    <cellStyle name="Heading 3 2" xfId="2844"/>
    <cellStyle name="Heading 3 3" xfId="2845"/>
    <cellStyle name="Heading 3 4" xfId="2846"/>
    <cellStyle name="Heading 3 5" xfId="2847"/>
    <cellStyle name="Heading 3 6" xfId="2848"/>
    <cellStyle name="Heading 3 7" xfId="2849"/>
    <cellStyle name="Heading 3 8" xfId="2850"/>
    <cellStyle name="Heading 3 9" xfId="2851"/>
    <cellStyle name="Heading 4 10" xfId="2852"/>
    <cellStyle name="Heading 4 11" xfId="2853"/>
    <cellStyle name="Heading 4 2" xfId="2854"/>
    <cellStyle name="Heading 4 3" xfId="2855"/>
    <cellStyle name="Heading 4 4" xfId="2856"/>
    <cellStyle name="Heading 4 5" xfId="2857"/>
    <cellStyle name="Heading 4 6" xfId="2858"/>
    <cellStyle name="Heading 4 7" xfId="2859"/>
    <cellStyle name="Heading 4 8" xfId="2860"/>
    <cellStyle name="Heading 4 9" xfId="2861"/>
    <cellStyle name="Hyperlink 2" xfId="25"/>
    <cellStyle name="Hyperlink 2 2" xfId="2862"/>
    <cellStyle name="Hyperlink 3" xfId="2863"/>
    <cellStyle name="Hyperlink 3 2" xfId="2864"/>
    <cellStyle name="Hyperlink 4" xfId="2865"/>
    <cellStyle name="Hyperlink 5" xfId="14204"/>
    <cellStyle name="Input 10" xfId="2866"/>
    <cellStyle name="Input 10 2" xfId="2867"/>
    <cellStyle name="Input 10 2 2" xfId="2868"/>
    <cellStyle name="Input 10 2 2 2" xfId="2869"/>
    <cellStyle name="Input 10 2 2 3" xfId="2870"/>
    <cellStyle name="Input 10 2 2 4" xfId="2871"/>
    <cellStyle name="Input 10 2 3" xfId="2872"/>
    <cellStyle name="Input 10 2 3 2" xfId="2873"/>
    <cellStyle name="Input 10 2 3 3" xfId="2874"/>
    <cellStyle name="Input 10 2 3 4" xfId="2875"/>
    <cellStyle name="Input 10 2 4" xfId="2876"/>
    <cellStyle name="Input 10 2 4 2" xfId="2877"/>
    <cellStyle name="Input 10 2 4 3" xfId="2878"/>
    <cellStyle name="Input 10 2 5" xfId="2879"/>
    <cellStyle name="Input 10 3" xfId="2880"/>
    <cellStyle name="Input 10 3 2" xfId="2881"/>
    <cellStyle name="Input 10 3 3" xfId="2882"/>
    <cellStyle name="Input 10 3 4" xfId="2883"/>
    <cellStyle name="Input 10 4" xfId="2884"/>
    <cellStyle name="Input 10 4 2" xfId="2885"/>
    <cellStyle name="Input 10 4 3" xfId="2886"/>
    <cellStyle name="Input 10 4 4" xfId="2887"/>
    <cellStyle name="Input 10 5" xfId="2888"/>
    <cellStyle name="Input 10 5 2" xfId="2889"/>
    <cellStyle name="Input 10 5 3" xfId="2890"/>
    <cellStyle name="Input 10 6" xfId="2891"/>
    <cellStyle name="Input 11" xfId="2892"/>
    <cellStyle name="Input 11 2" xfId="2893"/>
    <cellStyle name="Input 11 2 2" xfId="2894"/>
    <cellStyle name="Input 11 2 3" xfId="2895"/>
    <cellStyle name="Input 11 2 4" xfId="2896"/>
    <cellStyle name="Input 11 3" xfId="2897"/>
    <cellStyle name="Input 11 3 2" xfId="2898"/>
    <cellStyle name="Input 11 3 3" xfId="2899"/>
    <cellStyle name="Input 11 3 4" xfId="2900"/>
    <cellStyle name="Input 11 4" xfId="2901"/>
    <cellStyle name="Input 11 4 2" xfId="2902"/>
    <cellStyle name="Input 11 4 3" xfId="2903"/>
    <cellStyle name="Input 11 5" xfId="2904"/>
    <cellStyle name="Input 12" xfId="2905"/>
    <cellStyle name="Input 12 2" xfId="2906"/>
    <cellStyle name="Input 12 3" xfId="2907"/>
    <cellStyle name="Input 12 4" xfId="2908"/>
    <cellStyle name="Input 13" xfId="2909"/>
    <cellStyle name="Input 13 2" xfId="2910"/>
    <cellStyle name="Input 13 3" xfId="2911"/>
    <cellStyle name="Input 13 4" xfId="2912"/>
    <cellStyle name="Input 14" xfId="2913"/>
    <cellStyle name="Input 14 2" xfId="2914"/>
    <cellStyle name="Input 14 3" xfId="2915"/>
    <cellStyle name="Input 14 4" xfId="2916"/>
    <cellStyle name="Input 15" xfId="2917"/>
    <cellStyle name="Input 15 2" xfId="2918"/>
    <cellStyle name="Input 15 3" xfId="2919"/>
    <cellStyle name="Input 16" xfId="2920"/>
    <cellStyle name="Input 16 2" xfId="2921"/>
    <cellStyle name="Input 16 3" xfId="2922"/>
    <cellStyle name="Input 2" xfId="2923"/>
    <cellStyle name="Input 2 2" xfId="2924"/>
    <cellStyle name="Input 2 2 2" xfId="2925"/>
    <cellStyle name="Input 2 2 2 2" xfId="2926"/>
    <cellStyle name="Input 2 2 2 2 2" xfId="2927"/>
    <cellStyle name="Input 2 2 2 2 2 2" xfId="2928"/>
    <cellStyle name="Input 2 2 2 2 2 2 2" xfId="2929"/>
    <cellStyle name="Input 2 2 2 2 2 2 2 2" xfId="2930"/>
    <cellStyle name="Input 2 2 2 2 2 2 2 3" xfId="2931"/>
    <cellStyle name="Input 2 2 2 2 2 2 2 4" xfId="2932"/>
    <cellStyle name="Input 2 2 2 2 2 2 3" xfId="2933"/>
    <cellStyle name="Input 2 2 2 2 2 2 3 2" xfId="2934"/>
    <cellStyle name="Input 2 2 2 2 2 2 3 3" xfId="2935"/>
    <cellStyle name="Input 2 2 2 2 2 2 3 4" xfId="2936"/>
    <cellStyle name="Input 2 2 2 2 2 2 4" xfId="2937"/>
    <cellStyle name="Input 2 2 2 2 2 2 4 2" xfId="2938"/>
    <cellStyle name="Input 2 2 2 2 2 2 4 3" xfId="2939"/>
    <cellStyle name="Input 2 2 2 2 2 2 5" xfId="2940"/>
    <cellStyle name="Input 2 2 2 2 2 3" xfId="2941"/>
    <cellStyle name="Input 2 2 2 2 2 3 2" xfId="2942"/>
    <cellStyle name="Input 2 2 2 2 2 3 3" xfId="2943"/>
    <cellStyle name="Input 2 2 2 2 2 3 4" xfId="2944"/>
    <cellStyle name="Input 2 2 2 2 2 4" xfId="2945"/>
    <cellStyle name="Input 2 2 2 2 2 4 2" xfId="2946"/>
    <cellStyle name="Input 2 2 2 2 2 4 3" xfId="2947"/>
    <cellStyle name="Input 2 2 2 2 2 4 4" xfId="2948"/>
    <cellStyle name="Input 2 2 2 2 2 5" xfId="2949"/>
    <cellStyle name="Input 2 2 2 2 2 5 2" xfId="2950"/>
    <cellStyle name="Input 2 2 2 2 2 5 3" xfId="2951"/>
    <cellStyle name="Input 2 2 2 2 2 6" xfId="2952"/>
    <cellStyle name="Input 2 2 2 2 3" xfId="2953"/>
    <cellStyle name="Input 2 2 2 2 3 2" xfId="2954"/>
    <cellStyle name="Input 2 2 2 2 3 2 2" xfId="2955"/>
    <cellStyle name="Input 2 2 2 2 3 2 3" xfId="2956"/>
    <cellStyle name="Input 2 2 2 2 3 2 4" xfId="2957"/>
    <cellStyle name="Input 2 2 2 2 3 3" xfId="2958"/>
    <cellStyle name="Input 2 2 2 2 3 3 2" xfId="2959"/>
    <cellStyle name="Input 2 2 2 2 3 3 3" xfId="2960"/>
    <cellStyle name="Input 2 2 2 2 3 3 4" xfId="2961"/>
    <cellStyle name="Input 2 2 2 2 3 4" xfId="2962"/>
    <cellStyle name="Input 2 2 2 2 3 4 2" xfId="2963"/>
    <cellStyle name="Input 2 2 2 2 3 4 3" xfId="2964"/>
    <cellStyle name="Input 2 2 2 2 3 5" xfId="2965"/>
    <cellStyle name="Input 2 2 2 2 4" xfId="2966"/>
    <cellStyle name="Input 2 2 2 2 4 2" xfId="2967"/>
    <cellStyle name="Input 2 2 2 2 4 3" xfId="2968"/>
    <cellStyle name="Input 2 2 2 2 4 4" xfId="2969"/>
    <cellStyle name="Input 2 2 2 2 5" xfId="2970"/>
    <cellStyle name="Input 2 2 2 2 5 2" xfId="2971"/>
    <cellStyle name="Input 2 2 2 2 5 3" xfId="2972"/>
    <cellStyle name="Input 2 2 2 2 5 4" xfId="2973"/>
    <cellStyle name="Input 2 2 2 2 6" xfId="2974"/>
    <cellStyle name="Input 2 2 2 2 6 2" xfId="2975"/>
    <cellStyle name="Input 2 2 2 2 6 3" xfId="2976"/>
    <cellStyle name="Input 2 2 2 2 7" xfId="2977"/>
    <cellStyle name="Input 2 2 2 3" xfId="2978"/>
    <cellStyle name="Input 2 2 2 3 2" xfId="2979"/>
    <cellStyle name="Input 2 2 2 3 2 2" xfId="2980"/>
    <cellStyle name="Input 2 2 2 3 2 2 2" xfId="2981"/>
    <cellStyle name="Input 2 2 2 3 2 2 3" xfId="2982"/>
    <cellStyle name="Input 2 2 2 3 2 2 4" xfId="2983"/>
    <cellStyle name="Input 2 2 2 3 2 3" xfId="2984"/>
    <cellStyle name="Input 2 2 2 3 2 3 2" xfId="2985"/>
    <cellStyle name="Input 2 2 2 3 2 3 3" xfId="2986"/>
    <cellStyle name="Input 2 2 2 3 2 3 4" xfId="2987"/>
    <cellStyle name="Input 2 2 2 3 2 4" xfId="2988"/>
    <cellStyle name="Input 2 2 2 3 2 4 2" xfId="2989"/>
    <cellStyle name="Input 2 2 2 3 2 4 3" xfId="2990"/>
    <cellStyle name="Input 2 2 2 3 2 5" xfId="2991"/>
    <cellStyle name="Input 2 2 2 3 3" xfId="2992"/>
    <cellStyle name="Input 2 2 2 3 3 2" xfId="2993"/>
    <cellStyle name="Input 2 2 2 3 3 3" xfId="2994"/>
    <cellStyle name="Input 2 2 2 3 3 4" xfId="2995"/>
    <cellStyle name="Input 2 2 2 3 4" xfId="2996"/>
    <cellStyle name="Input 2 2 2 3 4 2" xfId="2997"/>
    <cellStyle name="Input 2 2 2 3 4 3" xfId="2998"/>
    <cellStyle name="Input 2 2 2 3 4 4" xfId="2999"/>
    <cellStyle name="Input 2 2 2 3 5" xfId="3000"/>
    <cellStyle name="Input 2 2 2 3 5 2" xfId="3001"/>
    <cellStyle name="Input 2 2 2 3 5 3" xfId="3002"/>
    <cellStyle name="Input 2 2 2 3 6" xfId="3003"/>
    <cellStyle name="Input 2 2 2 4" xfId="3004"/>
    <cellStyle name="Input 2 2 2 4 2" xfId="3005"/>
    <cellStyle name="Input 2 2 2 4 2 2" xfId="3006"/>
    <cellStyle name="Input 2 2 2 4 2 3" xfId="3007"/>
    <cellStyle name="Input 2 2 2 4 2 4" xfId="3008"/>
    <cellStyle name="Input 2 2 2 4 3" xfId="3009"/>
    <cellStyle name="Input 2 2 2 4 3 2" xfId="3010"/>
    <cellStyle name="Input 2 2 2 4 3 3" xfId="3011"/>
    <cellStyle name="Input 2 2 2 4 3 4" xfId="3012"/>
    <cellStyle name="Input 2 2 2 4 4" xfId="3013"/>
    <cellStyle name="Input 2 2 2 4 4 2" xfId="3014"/>
    <cellStyle name="Input 2 2 2 4 4 3" xfId="3015"/>
    <cellStyle name="Input 2 2 2 4 5" xfId="3016"/>
    <cellStyle name="Input 2 2 2 5" xfId="3017"/>
    <cellStyle name="Input 2 2 2 5 2" xfId="3018"/>
    <cellStyle name="Input 2 2 2 5 3" xfId="3019"/>
    <cellStyle name="Input 2 2 2 5 4" xfId="3020"/>
    <cellStyle name="Input 2 2 2 6" xfId="3021"/>
    <cellStyle name="Input 2 2 2 6 2" xfId="3022"/>
    <cellStyle name="Input 2 2 2 6 3" xfId="3023"/>
    <cellStyle name="Input 2 2 2 6 4" xfId="3024"/>
    <cellStyle name="Input 2 2 2 7" xfId="3025"/>
    <cellStyle name="Input 2 2 2 7 2" xfId="3026"/>
    <cellStyle name="Input 2 2 2 7 3" xfId="3027"/>
    <cellStyle name="Input 2 2 2 8" xfId="3028"/>
    <cellStyle name="Input 2 2 3" xfId="3029"/>
    <cellStyle name="Input 2 2 3 2" xfId="3030"/>
    <cellStyle name="Input 2 2 3 3" xfId="3031"/>
    <cellStyle name="Input 2 2 3 4" xfId="3032"/>
    <cellStyle name="Input 2 2 4" xfId="3033"/>
    <cellStyle name="Input 2 2 4 2" xfId="3034"/>
    <cellStyle name="Input 2 2 4 3" xfId="3035"/>
    <cellStyle name="Input 2 2 4 4" xfId="3036"/>
    <cellStyle name="Input 2 2 5" xfId="3037"/>
    <cellStyle name="Input 2 2 5 2" xfId="3038"/>
    <cellStyle name="Input 2 2 5 3" xfId="3039"/>
    <cellStyle name="Input 2 2 6" xfId="3040"/>
    <cellStyle name="Input 2 2 6 2" xfId="3041"/>
    <cellStyle name="Input 2 2 6 3" xfId="3042"/>
    <cellStyle name="Input 2 2 7" xfId="3043"/>
    <cellStyle name="Input 2 3" xfId="3044"/>
    <cellStyle name="Input 2 3 2" xfId="3045"/>
    <cellStyle name="Input 2 3 2 2" xfId="3046"/>
    <cellStyle name="Input 2 3 2 2 2" xfId="3047"/>
    <cellStyle name="Input 2 3 2 2 2 2" xfId="3048"/>
    <cellStyle name="Input 2 3 2 2 2 2 2" xfId="3049"/>
    <cellStyle name="Input 2 3 2 2 2 2 3" xfId="3050"/>
    <cellStyle name="Input 2 3 2 2 2 2 4" xfId="3051"/>
    <cellStyle name="Input 2 3 2 2 2 3" xfId="3052"/>
    <cellStyle name="Input 2 3 2 2 2 3 2" xfId="3053"/>
    <cellStyle name="Input 2 3 2 2 2 3 3" xfId="3054"/>
    <cellStyle name="Input 2 3 2 2 2 3 4" xfId="3055"/>
    <cellStyle name="Input 2 3 2 2 2 4" xfId="3056"/>
    <cellStyle name="Input 2 3 2 2 2 4 2" xfId="3057"/>
    <cellStyle name="Input 2 3 2 2 2 4 3" xfId="3058"/>
    <cellStyle name="Input 2 3 2 2 2 5" xfId="3059"/>
    <cellStyle name="Input 2 3 2 2 3" xfId="3060"/>
    <cellStyle name="Input 2 3 2 2 3 2" xfId="3061"/>
    <cellStyle name="Input 2 3 2 2 3 3" xfId="3062"/>
    <cellStyle name="Input 2 3 2 2 3 4" xfId="3063"/>
    <cellStyle name="Input 2 3 2 2 4" xfId="3064"/>
    <cellStyle name="Input 2 3 2 2 4 2" xfId="3065"/>
    <cellStyle name="Input 2 3 2 2 4 3" xfId="3066"/>
    <cellStyle name="Input 2 3 2 2 4 4" xfId="3067"/>
    <cellStyle name="Input 2 3 2 2 5" xfId="3068"/>
    <cellStyle name="Input 2 3 2 2 5 2" xfId="3069"/>
    <cellStyle name="Input 2 3 2 2 5 3" xfId="3070"/>
    <cellStyle name="Input 2 3 2 2 6" xfId="3071"/>
    <cellStyle name="Input 2 3 2 3" xfId="3072"/>
    <cellStyle name="Input 2 3 2 3 2" xfId="3073"/>
    <cellStyle name="Input 2 3 2 3 2 2" xfId="3074"/>
    <cellStyle name="Input 2 3 2 3 2 3" xfId="3075"/>
    <cellStyle name="Input 2 3 2 3 2 4" xfId="3076"/>
    <cellStyle name="Input 2 3 2 3 3" xfId="3077"/>
    <cellStyle name="Input 2 3 2 3 3 2" xfId="3078"/>
    <cellStyle name="Input 2 3 2 3 3 3" xfId="3079"/>
    <cellStyle name="Input 2 3 2 3 3 4" xfId="3080"/>
    <cellStyle name="Input 2 3 2 3 4" xfId="3081"/>
    <cellStyle name="Input 2 3 2 3 4 2" xfId="3082"/>
    <cellStyle name="Input 2 3 2 3 4 3" xfId="3083"/>
    <cellStyle name="Input 2 3 2 3 5" xfId="3084"/>
    <cellStyle name="Input 2 3 2 4" xfId="3085"/>
    <cellStyle name="Input 2 3 2 4 2" xfId="3086"/>
    <cellStyle name="Input 2 3 2 4 3" xfId="3087"/>
    <cellStyle name="Input 2 3 2 4 4" xfId="3088"/>
    <cellStyle name="Input 2 3 2 5" xfId="3089"/>
    <cellStyle name="Input 2 3 2 5 2" xfId="3090"/>
    <cellStyle name="Input 2 3 2 5 3" xfId="3091"/>
    <cellStyle name="Input 2 3 2 5 4" xfId="3092"/>
    <cellStyle name="Input 2 3 2 6" xfId="3093"/>
    <cellStyle name="Input 2 3 2 6 2" xfId="3094"/>
    <cellStyle name="Input 2 3 2 6 3" xfId="3095"/>
    <cellStyle name="Input 2 3 2 7" xfId="3096"/>
    <cellStyle name="Input 2 3 3" xfId="3097"/>
    <cellStyle name="Input 2 3 3 2" xfId="3098"/>
    <cellStyle name="Input 2 3 3 2 2" xfId="3099"/>
    <cellStyle name="Input 2 3 3 2 2 2" xfId="3100"/>
    <cellStyle name="Input 2 3 3 2 2 3" xfId="3101"/>
    <cellStyle name="Input 2 3 3 2 2 4" xfId="3102"/>
    <cellStyle name="Input 2 3 3 2 3" xfId="3103"/>
    <cellStyle name="Input 2 3 3 2 3 2" xfId="3104"/>
    <cellStyle name="Input 2 3 3 2 3 3" xfId="3105"/>
    <cellStyle name="Input 2 3 3 2 3 4" xfId="3106"/>
    <cellStyle name="Input 2 3 3 2 4" xfId="3107"/>
    <cellStyle name="Input 2 3 3 2 4 2" xfId="3108"/>
    <cellStyle name="Input 2 3 3 2 4 3" xfId="3109"/>
    <cellStyle name="Input 2 3 3 2 5" xfId="3110"/>
    <cellStyle name="Input 2 3 3 3" xfId="3111"/>
    <cellStyle name="Input 2 3 3 3 2" xfId="3112"/>
    <cellStyle name="Input 2 3 3 3 3" xfId="3113"/>
    <cellStyle name="Input 2 3 3 3 4" xfId="3114"/>
    <cellStyle name="Input 2 3 3 4" xfId="3115"/>
    <cellStyle name="Input 2 3 3 4 2" xfId="3116"/>
    <cellStyle name="Input 2 3 3 4 3" xfId="3117"/>
    <cellStyle name="Input 2 3 3 4 4" xfId="3118"/>
    <cellStyle name="Input 2 3 3 5" xfId="3119"/>
    <cellStyle name="Input 2 3 3 5 2" xfId="3120"/>
    <cellStyle name="Input 2 3 3 5 3" xfId="3121"/>
    <cellStyle name="Input 2 3 3 6" xfId="3122"/>
    <cellStyle name="Input 2 3 4" xfId="3123"/>
    <cellStyle name="Input 2 3 4 2" xfId="3124"/>
    <cellStyle name="Input 2 3 4 2 2" xfId="3125"/>
    <cellStyle name="Input 2 3 4 2 3" xfId="3126"/>
    <cellStyle name="Input 2 3 4 2 4" xfId="3127"/>
    <cellStyle name="Input 2 3 4 3" xfId="3128"/>
    <cellStyle name="Input 2 3 4 3 2" xfId="3129"/>
    <cellStyle name="Input 2 3 4 3 3" xfId="3130"/>
    <cellStyle name="Input 2 3 4 3 4" xfId="3131"/>
    <cellStyle name="Input 2 3 4 4" xfId="3132"/>
    <cellStyle name="Input 2 3 4 4 2" xfId="3133"/>
    <cellStyle name="Input 2 3 4 4 3" xfId="3134"/>
    <cellStyle name="Input 2 3 4 5" xfId="3135"/>
    <cellStyle name="Input 2 3 5" xfId="3136"/>
    <cellStyle name="Input 2 3 5 2" xfId="3137"/>
    <cellStyle name="Input 2 3 5 3" xfId="3138"/>
    <cellStyle name="Input 2 3 5 4" xfId="3139"/>
    <cellStyle name="Input 2 3 6" xfId="3140"/>
    <cellStyle name="Input 2 3 6 2" xfId="3141"/>
    <cellStyle name="Input 2 3 6 3" xfId="3142"/>
    <cellStyle name="Input 2 3 6 4" xfId="3143"/>
    <cellStyle name="Input 2 3 7" xfId="3144"/>
    <cellStyle name="Input 2 3 7 2" xfId="3145"/>
    <cellStyle name="Input 2 3 7 3" xfId="3146"/>
    <cellStyle name="Input 2 3 8" xfId="3147"/>
    <cellStyle name="Input 2 4" xfId="3148"/>
    <cellStyle name="Input 2 4 2" xfId="3149"/>
    <cellStyle name="Input 2 4 3" xfId="3150"/>
    <cellStyle name="Input 2 4 4" xfId="3151"/>
    <cellStyle name="Input 2 5" xfId="3152"/>
    <cellStyle name="Input 2 5 2" xfId="3153"/>
    <cellStyle name="Input 2 5 3" xfId="3154"/>
    <cellStyle name="Input 2 5 4" xfId="3155"/>
    <cellStyle name="Input 2 6" xfId="3156"/>
    <cellStyle name="Input 2 6 2" xfId="3157"/>
    <cellStyle name="Input 2 6 3" xfId="3158"/>
    <cellStyle name="Input 2 7" xfId="3159"/>
    <cellStyle name="Input 2 7 2" xfId="3160"/>
    <cellStyle name="Input 2 7 3" xfId="3161"/>
    <cellStyle name="Input 2 8" xfId="3162"/>
    <cellStyle name="Input 3" xfId="3163"/>
    <cellStyle name="Input 3 2" xfId="3164"/>
    <cellStyle name="Input 3 2 2" xfId="3165"/>
    <cellStyle name="Input 3 2 2 2" xfId="3166"/>
    <cellStyle name="Input 3 2 2 2 2" xfId="3167"/>
    <cellStyle name="Input 3 2 2 2 2 2" xfId="3168"/>
    <cellStyle name="Input 3 2 2 2 2 2 2" xfId="3169"/>
    <cellStyle name="Input 3 2 2 2 2 2 2 2" xfId="3170"/>
    <cellStyle name="Input 3 2 2 2 2 2 2 3" xfId="3171"/>
    <cellStyle name="Input 3 2 2 2 2 2 2 4" xfId="3172"/>
    <cellStyle name="Input 3 2 2 2 2 2 3" xfId="3173"/>
    <cellStyle name="Input 3 2 2 2 2 2 3 2" xfId="3174"/>
    <cellStyle name="Input 3 2 2 2 2 2 3 3" xfId="3175"/>
    <cellStyle name="Input 3 2 2 2 2 2 3 4" xfId="3176"/>
    <cellStyle name="Input 3 2 2 2 2 2 4" xfId="3177"/>
    <cellStyle name="Input 3 2 2 2 2 2 4 2" xfId="3178"/>
    <cellStyle name="Input 3 2 2 2 2 2 4 3" xfId="3179"/>
    <cellStyle name="Input 3 2 2 2 2 2 5" xfId="3180"/>
    <cellStyle name="Input 3 2 2 2 2 3" xfId="3181"/>
    <cellStyle name="Input 3 2 2 2 2 3 2" xfId="3182"/>
    <cellStyle name="Input 3 2 2 2 2 3 3" xfId="3183"/>
    <cellStyle name="Input 3 2 2 2 2 3 4" xfId="3184"/>
    <cellStyle name="Input 3 2 2 2 2 4" xfId="3185"/>
    <cellStyle name="Input 3 2 2 2 2 4 2" xfId="3186"/>
    <cellStyle name="Input 3 2 2 2 2 4 3" xfId="3187"/>
    <cellStyle name="Input 3 2 2 2 2 4 4" xfId="3188"/>
    <cellStyle name="Input 3 2 2 2 2 5" xfId="3189"/>
    <cellStyle name="Input 3 2 2 2 2 5 2" xfId="3190"/>
    <cellStyle name="Input 3 2 2 2 2 5 3" xfId="3191"/>
    <cellStyle name="Input 3 2 2 2 2 6" xfId="3192"/>
    <cellStyle name="Input 3 2 2 2 3" xfId="3193"/>
    <cellStyle name="Input 3 2 2 2 3 2" xfId="3194"/>
    <cellStyle name="Input 3 2 2 2 3 2 2" xfId="3195"/>
    <cellStyle name="Input 3 2 2 2 3 2 3" xfId="3196"/>
    <cellStyle name="Input 3 2 2 2 3 2 4" xfId="3197"/>
    <cellStyle name="Input 3 2 2 2 3 3" xfId="3198"/>
    <cellStyle name="Input 3 2 2 2 3 3 2" xfId="3199"/>
    <cellStyle name="Input 3 2 2 2 3 3 3" xfId="3200"/>
    <cellStyle name="Input 3 2 2 2 3 3 4" xfId="3201"/>
    <cellStyle name="Input 3 2 2 2 3 4" xfId="3202"/>
    <cellStyle name="Input 3 2 2 2 3 4 2" xfId="3203"/>
    <cellStyle name="Input 3 2 2 2 3 4 3" xfId="3204"/>
    <cellStyle name="Input 3 2 2 2 3 5" xfId="3205"/>
    <cellStyle name="Input 3 2 2 2 4" xfId="3206"/>
    <cellStyle name="Input 3 2 2 2 4 2" xfId="3207"/>
    <cellStyle name="Input 3 2 2 2 4 3" xfId="3208"/>
    <cellStyle name="Input 3 2 2 2 4 4" xfId="3209"/>
    <cellStyle name="Input 3 2 2 2 5" xfId="3210"/>
    <cellStyle name="Input 3 2 2 2 5 2" xfId="3211"/>
    <cellStyle name="Input 3 2 2 2 5 3" xfId="3212"/>
    <cellStyle name="Input 3 2 2 2 5 4" xfId="3213"/>
    <cellStyle name="Input 3 2 2 2 6" xfId="3214"/>
    <cellStyle name="Input 3 2 2 2 6 2" xfId="3215"/>
    <cellStyle name="Input 3 2 2 2 6 3" xfId="3216"/>
    <cellStyle name="Input 3 2 2 2 7" xfId="3217"/>
    <cellStyle name="Input 3 2 2 3" xfId="3218"/>
    <cellStyle name="Input 3 2 2 3 2" xfId="3219"/>
    <cellStyle name="Input 3 2 2 3 2 2" xfId="3220"/>
    <cellStyle name="Input 3 2 2 3 2 2 2" xfId="3221"/>
    <cellStyle name="Input 3 2 2 3 2 2 3" xfId="3222"/>
    <cellStyle name="Input 3 2 2 3 2 2 4" xfId="3223"/>
    <cellStyle name="Input 3 2 2 3 2 3" xfId="3224"/>
    <cellStyle name="Input 3 2 2 3 2 3 2" xfId="3225"/>
    <cellStyle name="Input 3 2 2 3 2 3 3" xfId="3226"/>
    <cellStyle name="Input 3 2 2 3 2 3 4" xfId="3227"/>
    <cellStyle name="Input 3 2 2 3 2 4" xfId="3228"/>
    <cellStyle name="Input 3 2 2 3 2 4 2" xfId="3229"/>
    <cellStyle name="Input 3 2 2 3 2 4 3" xfId="3230"/>
    <cellStyle name="Input 3 2 2 3 2 5" xfId="3231"/>
    <cellStyle name="Input 3 2 2 3 3" xfId="3232"/>
    <cellStyle name="Input 3 2 2 3 3 2" xfId="3233"/>
    <cellStyle name="Input 3 2 2 3 3 3" xfId="3234"/>
    <cellStyle name="Input 3 2 2 3 3 4" xfId="3235"/>
    <cellStyle name="Input 3 2 2 3 4" xfId="3236"/>
    <cellStyle name="Input 3 2 2 3 4 2" xfId="3237"/>
    <cellStyle name="Input 3 2 2 3 4 3" xfId="3238"/>
    <cellStyle name="Input 3 2 2 3 4 4" xfId="3239"/>
    <cellStyle name="Input 3 2 2 3 5" xfId="3240"/>
    <cellStyle name="Input 3 2 2 3 5 2" xfId="3241"/>
    <cellStyle name="Input 3 2 2 3 5 3" xfId="3242"/>
    <cellStyle name="Input 3 2 2 3 6" xfId="3243"/>
    <cellStyle name="Input 3 2 2 4" xfId="3244"/>
    <cellStyle name="Input 3 2 2 4 2" xfId="3245"/>
    <cellStyle name="Input 3 2 2 4 2 2" xfId="3246"/>
    <cellStyle name="Input 3 2 2 4 2 3" xfId="3247"/>
    <cellStyle name="Input 3 2 2 4 2 4" xfId="3248"/>
    <cellStyle name="Input 3 2 2 4 3" xfId="3249"/>
    <cellStyle name="Input 3 2 2 4 3 2" xfId="3250"/>
    <cellStyle name="Input 3 2 2 4 3 3" xfId="3251"/>
    <cellStyle name="Input 3 2 2 4 3 4" xfId="3252"/>
    <cellStyle name="Input 3 2 2 4 4" xfId="3253"/>
    <cellStyle name="Input 3 2 2 4 4 2" xfId="3254"/>
    <cellStyle name="Input 3 2 2 4 4 3" xfId="3255"/>
    <cellStyle name="Input 3 2 2 4 5" xfId="3256"/>
    <cellStyle name="Input 3 2 2 5" xfId="3257"/>
    <cellStyle name="Input 3 2 2 5 2" xfId="3258"/>
    <cellStyle name="Input 3 2 2 5 3" xfId="3259"/>
    <cellStyle name="Input 3 2 2 5 4" xfId="3260"/>
    <cellStyle name="Input 3 2 2 6" xfId="3261"/>
    <cellStyle name="Input 3 2 2 6 2" xfId="3262"/>
    <cellStyle name="Input 3 2 2 6 3" xfId="3263"/>
    <cellStyle name="Input 3 2 2 6 4" xfId="3264"/>
    <cellStyle name="Input 3 2 2 7" xfId="3265"/>
    <cellStyle name="Input 3 2 2 7 2" xfId="3266"/>
    <cellStyle name="Input 3 2 2 7 3" xfId="3267"/>
    <cellStyle name="Input 3 2 2 8" xfId="3268"/>
    <cellStyle name="Input 3 2 3" xfId="3269"/>
    <cellStyle name="Input 3 2 3 2" xfId="3270"/>
    <cellStyle name="Input 3 2 3 3" xfId="3271"/>
    <cellStyle name="Input 3 2 3 4" xfId="3272"/>
    <cellStyle name="Input 3 2 4" xfId="3273"/>
    <cellStyle name="Input 3 2 4 2" xfId="3274"/>
    <cellStyle name="Input 3 2 4 3" xfId="3275"/>
    <cellStyle name="Input 3 2 4 4" xfId="3276"/>
    <cellStyle name="Input 3 2 5" xfId="3277"/>
    <cellStyle name="Input 3 2 5 2" xfId="3278"/>
    <cellStyle name="Input 3 2 5 3" xfId="3279"/>
    <cellStyle name="Input 3 2 6" xfId="3280"/>
    <cellStyle name="Input 3 2 6 2" xfId="3281"/>
    <cellStyle name="Input 3 2 6 3" xfId="3282"/>
    <cellStyle name="Input 3 2 7" xfId="3283"/>
    <cellStyle name="Input 3 3" xfId="3284"/>
    <cellStyle name="Input 3 3 2" xfId="3285"/>
    <cellStyle name="Input 3 3 2 2" xfId="3286"/>
    <cellStyle name="Input 3 3 2 2 2" xfId="3287"/>
    <cellStyle name="Input 3 3 2 2 2 2" xfId="3288"/>
    <cellStyle name="Input 3 3 2 2 2 2 2" xfId="3289"/>
    <cellStyle name="Input 3 3 2 2 2 2 3" xfId="3290"/>
    <cellStyle name="Input 3 3 2 2 2 2 4" xfId="3291"/>
    <cellStyle name="Input 3 3 2 2 2 3" xfId="3292"/>
    <cellStyle name="Input 3 3 2 2 2 3 2" xfId="3293"/>
    <cellStyle name="Input 3 3 2 2 2 3 3" xfId="3294"/>
    <cellStyle name="Input 3 3 2 2 2 3 4" xfId="3295"/>
    <cellStyle name="Input 3 3 2 2 2 4" xfId="3296"/>
    <cellStyle name="Input 3 3 2 2 2 4 2" xfId="3297"/>
    <cellStyle name="Input 3 3 2 2 2 4 3" xfId="3298"/>
    <cellStyle name="Input 3 3 2 2 2 5" xfId="3299"/>
    <cellStyle name="Input 3 3 2 2 3" xfId="3300"/>
    <cellStyle name="Input 3 3 2 2 3 2" xfId="3301"/>
    <cellStyle name="Input 3 3 2 2 3 3" xfId="3302"/>
    <cellStyle name="Input 3 3 2 2 3 4" xfId="3303"/>
    <cellStyle name="Input 3 3 2 2 4" xfId="3304"/>
    <cellStyle name="Input 3 3 2 2 4 2" xfId="3305"/>
    <cellStyle name="Input 3 3 2 2 4 3" xfId="3306"/>
    <cellStyle name="Input 3 3 2 2 4 4" xfId="3307"/>
    <cellStyle name="Input 3 3 2 2 5" xfId="3308"/>
    <cellStyle name="Input 3 3 2 2 5 2" xfId="3309"/>
    <cellStyle name="Input 3 3 2 2 5 3" xfId="3310"/>
    <cellStyle name="Input 3 3 2 2 6" xfId="3311"/>
    <cellStyle name="Input 3 3 2 3" xfId="3312"/>
    <cellStyle name="Input 3 3 2 3 2" xfId="3313"/>
    <cellStyle name="Input 3 3 2 3 2 2" xfId="3314"/>
    <cellStyle name="Input 3 3 2 3 2 3" xfId="3315"/>
    <cellStyle name="Input 3 3 2 3 2 4" xfId="3316"/>
    <cellStyle name="Input 3 3 2 3 3" xfId="3317"/>
    <cellStyle name="Input 3 3 2 3 3 2" xfId="3318"/>
    <cellStyle name="Input 3 3 2 3 3 3" xfId="3319"/>
    <cellStyle name="Input 3 3 2 3 3 4" xfId="3320"/>
    <cellStyle name="Input 3 3 2 3 4" xfId="3321"/>
    <cellStyle name="Input 3 3 2 3 4 2" xfId="3322"/>
    <cellStyle name="Input 3 3 2 3 4 3" xfId="3323"/>
    <cellStyle name="Input 3 3 2 3 5" xfId="3324"/>
    <cellStyle name="Input 3 3 2 4" xfId="3325"/>
    <cellStyle name="Input 3 3 2 4 2" xfId="3326"/>
    <cellStyle name="Input 3 3 2 4 3" xfId="3327"/>
    <cellStyle name="Input 3 3 2 4 4" xfId="3328"/>
    <cellStyle name="Input 3 3 2 5" xfId="3329"/>
    <cellStyle name="Input 3 3 2 5 2" xfId="3330"/>
    <cellStyle name="Input 3 3 2 5 3" xfId="3331"/>
    <cellStyle name="Input 3 3 2 5 4" xfId="3332"/>
    <cellStyle name="Input 3 3 2 6" xfId="3333"/>
    <cellStyle name="Input 3 3 2 6 2" xfId="3334"/>
    <cellStyle name="Input 3 3 2 6 3" xfId="3335"/>
    <cellStyle name="Input 3 3 2 7" xfId="3336"/>
    <cellStyle name="Input 3 3 3" xfId="3337"/>
    <cellStyle name="Input 3 3 3 2" xfId="3338"/>
    <cellStyle name="Input 3 3 3 2 2" xfId="3339"/>
    <cellStyle name="Input 3 3 3 2 2 2" xfId="3340"/>
    <cellStyle name="Input 3 3 3 2 2 3" xfId="3341"/>
    <cellStyle name="Input 3 3 3 2 2 4" xfId="3342"/>
    <cellStyle name="Input 3 3 3 2 3" xfId="3343"/>
    <cellStyle name="Input 3 3 3 2 3 2" xfId="3344"/>
    <cellStyle name="Input 3 3 3 2 3 3" xfId="3345"/>
    <cellStyle name="Input 3 3 3 2 3 4" xfId="3346"/>
    <cellStyle name="Input 3 3 3 2 4" xfId="3347"/>
    <cellStyle name="Input 3 3 3 2 4 2" xfId="3348"/>
    <cellStyle name="Input 3 3 3 2 4 3" xfId="3349"/>
    <cellStyle name="Input 3 3 3 2 5" xfId="3350"/>
    <cellStyle name="Input 3 3 3 3" xfId="3351"/>
    <cellStyle name="Input 3 3 3 3 2" xfId="3352"/>
    <cellStyle name="Input 3 3 3 3 3" xfId="3353"/>
    <cellStyle name="Input 3 3 3 3 4" xfId="3354"/>
    <cellStyle name="Input 3 3 3 4" xfId="3355"/>
    <cellStyle name="Input 3 3 3 4 2" xfId="3356"/>
    <cellStyle name="Input 3 3 3 4 3" xfId="3357"/>
    <cellStyle name="Input 3 3 3 4 4" xfId="3358"/>
    <cellStyle name="Input 3 3 3 5" xfId="3359"/>
    <cellStyle name="Input 3 3 3 5 2" xfId="3360"/>
    <cellStyle name="Input 3 3 3 5 3" xfId="3361"/>
    <cellStyle name="Input 3 3 3 6" xfId="3362"/>
    <cellStyle name="Input 3 3 4" xfId="3363"/>
    <cellStyle name="Input 3 3 4 2" xfId="3364"/>
    <cellStyle name="Input 3 3 4 2 2" xfId="3365"/>
    <cellStyle name="Input 3 3 4 2 3" xfId="3366"/>
    <cellStyle name="Input 3 3 4 2 4" xfId="3367"/>
    <cellStyle name="Input 3 3 4 3" xfId="3368"/>
    <cellStyle name="Input 3 3 4 3 2" xfId="3369"/>
    <cellStyle name="Input 3 3 4 3 3" xfId="3370"/>
    <cellStyle name="Input 3 3 4 3 4" xfId="3371"/>
    <cellStyle name="Input 3 3 4 4" xfId="3372"/>
    <cellStyle name="Input 3 3 4 4 2" xfId="3373"/>
    <cellStyle name="Input 3 3 4 4 3" xfId="3374"/>
    <cellStyle name="Input 3 3 4 5" xfId="3375"/>
    <cellStyle name="Input 3 3 5" xfId="3376"/>
    <cellStyle name="Input 3 3 5 2" xfId="3377"/>
    <cellStyle name="Input 3 3 5 3" xfId="3378"/>
    <cellStyle name="Input 3 3 5 4" xfId="3379"/>
    <cellStyle name="Input 3 3 6" xfId="3380"/>
    <cellStyle name="Input 3 3 6 2" xfId="3381"/>
    <cellStyle name="Input 3 3 6 3" xfId="3382"/>
    <cellStyle name="Input 3 3 6 4" xfId="3383"/>
    <cellStyle name="Input 3 3 7" xfId="3384"/>
    <cellStyle name="Input 3 3 7 2" xfId="3385"/>
    <cellStyle name="Input 3 3 7 3" xfId="3386"/>
    <cellStyle name="Input 3 3 8" xfId="3387"/>
    <cellStyle name="Input 3 4" xfId="3388"/>
    <cellStyle name="Input 3 4 2" xfId="3389"/>
    <cellStyle name="Input 3 4 3" xfId="3390"/>
    <cellStyle name="Input 3 4 4" xfId="3391"/>
    <cellStyle name="Input 3 5" xfId="3392"/>
    <cellStyle name="Input 3 5 2" xfId="3393"/>
    <cellStyle name="Input 3 5 3" xfId="3394"/>
    <cellStyle name="Input 3 5 4" xfId="3395"/>
    <cellStyle name="Input 3 6" xfId="3396"/>
    <cellStyle name="Input 3 6 2" xfId="3397"/>
    <cellStyle name="Input 3 6 3" xfId="3398"/>
    <cellStyle name="Input 3 7" xfId="3399"/>
    <cellStyle name="Input 3 7 2" xfId="3400"/>
    <cellStyle name="Input 3 7 3" xfId="3401"/>
    <cellStyle name="Input 3 8" xfId="3402"/>
    <cellStyle name="Input 4" xfId="3403"/>
    <cellStyle name="Input 4 2" xfId="3404"/>
    <cellStyle name="Input 4 2 2" xfId="3405"/>
    <cellStyle name="Input 4 2 2 2" xfId="3406"/>
    <cellStyle name="Input 4 2 2 2 2" xfId="3407"/>
    <cellStyle name="Input 4 2 2 2 2 2" xfId="3408"/>
    <cellStyle name="Input 4 2 2 2 2 2 2" xfId="3409"/>
    <cellStyle name="Input 4 2 2 2 2 2 2 2" xfId="3410"/>
    <cellStyle name="Input 4 2 2 2 2 2 2 3" xfId="3411"/>
    <cellStyle name="Input 4 2 2 2 2 2 2 4" xfId="3412"/>
    <cellStyle name="Input 4 2 2 2 2 2 3" xfId="3413"/>
    <cellStyle name="Input 4 2 2 2 2 2 3 2" xfId="3414"/>
    <cellStyle name="Input 4 2 2 2 2 2 3 3" xfId="3415"/>
    <cellStyle name="Input 4 2 2 2 2 2 3 4" xfId="3416"/>
    <cellStyle name="Input 4 2 2 2 2 2 4" xfId="3417"/>
    <cellStyle name="Input 4 2 2 2 2 2 4 2" xfId="3418"/>
    <cellStyle name="Input 4 2 2 2 2 2 4 3" xfId="3419"/>
    <cellStyle name="Input 4 2 2 2 2 2 5" xfId="3420"/>
    <cellStyle name="Input 4 2 2 2 2 3" xfId="3421"/>
    <cellStyle name="Input 4 2 2 2 2 3 2" xfId="3422"/>
    <cellStyle name="Input 4 2 2 2 2 3 3" xfId="3423"/>
    <cellStyle name="Input 4 2 2 2 2 3 4" xfId="3424"/>
    <cellStyle name="Input 4 2 2 2 2 4" xfId="3425"/>
    <cellStyle name="Input 4 2 2 2 2 4 2" xfId="3426"/>
    <cellStyle name="Input 4 2 2 2 2 4 3" xfId="3427"/>
    <cellStyle name="Input 4 2 2 2 2 4 4" xfId="3428"/>
    <cellStyle name="Input 4 2 2 2 2 5" xfId="3429"/>
    <cellStyle name="Input 4 2 2 2 2 5 2" xfId="3430"/>
    <cellStyle name="Input 4 2 2 2 2 5 3" xfId="3431"/>
    <cellStyle name="Input 4 2 2 2 2 6" xfId="3432"/>
    <cellStyle name="Input 4 2 2 2 3" xfId="3433"/>
    <cellStyle name="Input 4 2 2 2 3 2" xfId="3434"/>
    <cellStyle name="Input 4 2 2 2 3 2 2" xfId="3435"/>
    <cellStyle name="Input 4 2 2 2 3 2 3" xfId="3436"/>
    <cellStyle name="Input 4 2 2 2 3 2 4" xfId="3437"/>
    <cellStyle name="Input 4 2 2 2 3 3" xfId="3438"/>
    <cellStyle name="Input 4 2 2 2 3 3 2" xfId="3439"/>
    <cellStyle name="Input 4 2 2 2 3 3 3" xfId="3440"/>
    <cellStyle name="Input 4 2 2 2 3 3 4" xfId="3441"/>
    <cellStyle name="Input 4 2 2 2 3 4" xfId="3442"/>
    <cellStyle name="Input 4 2 2 2 3 4 2" xfId="3443"/>
    <cellStyle name="Input 4 2 2 2 3 4 3" xfId="3444"/>
    <cellStyle name="Input 4 2 2 2 3 5" xfId="3445"/>
    <cellStyle name="Input 4 2 2 2 4" xfId="3446"/>
    <cellStyle name="Input 4 2 2 2 4 2" xfId="3447"/>
    <cellStyle name="Input 4 2 2 2 4 3" xfId="3448"/>
    <cellStyle name="Input 4 2 2 2 4 4" xfId="3449"/>
    <cellStyle name="Input 4 2 2 2 5" xfId="3450"/>
    <cellStyle name="Input 4 2 2 2 5 2" xfId="3451"/>
    <cellStyle name="Input 4 2 2 2 5 3" xfId="3452"/>
    <cellStyle name="Input 4 2 2 2 5 4" xfId="3453"/>
    <cellStyle name="Input 4 2 2 2 6" xfId="3454"/>
    <cellStyle name="Input 4 2 2 2 6 2" xfId="3455"/>
    <cellStyle name="Input 4 2 2 2 6 3" xfId="3456"/>
    <cellStyle name="Input 4 2 2 2 7" xfId="3457"/>
    <cellStyle name="Input 4 2 2 3" xfId="3458"/>
    <cellStyle name="Input 4 2 2 3 2" xfId="3459"/>
    <cellStyle name="Input 4 2 2 3 2 2" xfId="3460"/>
    <cellStyle name="Input 4 2 2 3 2 2 2" xfId="3461"/>
    <cellStyle name="Input 4 2 2 3 2 2 3" xfId="3462"/>
    <cellStyle name="Input 4 2 2 3 2 2 4" xfId="3463"/>
    <cellStyle name="Input 4 2 2 3 2 3" xfId="3464"/>
    <cellStyle name="Input 4 2 2 3 2 3 2" xfId="3465"/>
    <cellStyle name="Input 4 2 2 3 2 3 3" xfId="3466"/>
    <cellStyle name="Input 4 2 2 3 2 3 4" xfId="3467"/>
    <cellStyle name="Input 4 2 2 3 2 4" xfId="3468"/>
    <cellStyle name="Input 4 2 2 3 2 4 2" xfId="3469"/>
    <cellStyle name="Input 4 2 2 3 2 4 3" xfId="3470"/>
    <cellStyle name="Input 4 2 2 3 2 5" xfId="3471"/>
    <cellStyle name="Input 4 2 2 3 3" xfId="3472"/>
    <cellStyle name="Input 4 2 2 3 3 2" xfId="3473"/>
    <cellStyle name="Input 4 2 2 3 3 3" xfId="3474"/>
    <cellStyle name="Input 4 2 2 3 3 4" xfId="3475"/>
    <cellStyle name="Input 4 2 2 3 4" xfId="3476"/>
    <cellStyle name="Input 4 2 2 3 4 2" xfId="3477"/>
    <cellStyle name="Input 4 2 2 3 4 3" xfId="3478"/>
    <cellStyle name="Input 4 2 2 3 4 4" xfId="3479"/>
    <cellStyle name="Input 4 2 2 3 5" xfId="3480"/>
    <cellStyle name="Input 4 2 2 3 5 2" xfId="3481"/>
    <cellStyle name="Input 4 2 2 3 5 3" xfId="3482"/>
    <cellStyle name="Input 4 2 2 3 6" xfId="3483"/>
    <cellStyle name="Input 4 2 2 4" xfId="3484"/>
    <cellStyle name="Input 4 2 2 4 2" xfId="3485"/>
    <cellStyle name="Input 4 2 2 4 2 2" xfId="3486"/>
    <cellStyle name="Input 4 2 2 4 2 3" xfId="3487"/>
    <cellStyle name="Input 4 2 2 4 2 4" xfId="3488"/>
    <cellStyle name="Input 4 2 2 4 3" xfId="3489"/>
    <cellStyle name="Input 4 2 2 4 3 2" xfId="3490"/>
    <cellStyle name="Input 4 2 2 4 3 3" xfId="3491"/>
    <cellStyle name="Input 4 2 2 4 3 4" xfId="3492"/>
    <cellStyle name="Input 4 2 2 4 4" xfId="3493"/>
    <cellStyle name="Input 4 2 2 4 4 2" xfId="3494"/>
    <cellStyle name="Input 4 2 2 4 4 3" xfId="3495"/>
    <cellStyle name="Input 4 2 2 4 5" xfId="3496"/>
    <cellStyle name="Input 4 2 2 5" xfId="3497"/>
    <cellStyle name="Input 4 2 2 5 2" xfId="3498"/>
    <cellStyle name="Input 4 2 2 5 3" xfId="3499"/>
    <cellStyle name="Input 4 2 2 5 4" xfId="3500"/>
    <cellStyle name="Input 4 2 2 6" xfId="3501"/>
    <cellStyle name="Input 4 2 2 6 2" xfId="3502"/>
    <cellStyle name="Input 4 2 2 6 3" xfId="3503"/>
    <cellStyle name="Input 4 2 2 6 4" xfId="3504"/>
    <cellStyle name="Input 4 2 2 7" xfId="3505"/>
    <cellStyle name="Input 4 2 2 7 2" xfId="3506"/>
    <cellStyle name="Input 4 2 2 7 3" xfId="3507"/>
    <cellStyle name="Input 4 2 2 8" xfId="3508"/>
    <cellStyle name="Input 4 2 3" xfId="3509"/>
    <cellStyle name="Input 4 2 3 2" xfId="3510"/>
    <cellStyle name="Input 4 2 3 3" xfId="3511"/>
    <cellStyle name="Input 4 2 3 4" xfId="3512"/>
    <cellStyle name="Input 4 2 4" xfId="3513"/>
    <cellStyle name="Input 4 2 4 2" xfId="3514"/>
    <cellStyle name="Input 4 2 4 3" xfId="3515"/>
    <cellStyle name="Input 4 2 4 4" xfId="3516"/>
    <cellStyle name="Input 4 2 5" xfId="3517"/>
    <cellStyle name="Input 4 2 5 2" xfId="3518"/>
    <cellStyle name="Input 4 2 5 3" xfId="3519"/>
    <cellStyle name="Input 4 2 6" xfId="3520"/>
    <cellStyle name="Input 4 2 6 2" xfId="3521"/>
    <cellStyle name="Input 4 2 6 3" xfId="3522"/>
    <cellStyle name="Input 4 2 7" xfId="3523"/>
    <cellStyle name="Input 4 3" xfId="3524"/>
    <cellStyle name="Input 4 3 2" xfId="3525"/>
    <cellStyle name="Input 4 3 2 2" xfId="3526"/>
    <cellStyle name="Input 4 3 2 2 2" xfId="3527"/>
    <cellStyle name="Input 4 3 2 2 2 2" xfId="3528"/>
    <cellStyle name="Input 4 3 2 2 2 2 2" xfId="3529"/>
    <cellStyle name="Input 4 3 2 2 2 2 3" xfId="3530"/>
    <cellStyle name="Input 4 3 2 2 2 2 4" xfId="3531"/>
    <cellStyle name="Input 4 3 2 2 2 3" xfId="3532"/>
    <cellStyle name="Input 4 3 2 2 2 3 2" xfId="3533"/>
    <cellStyle name="Input 4 3 2 2 2 3 3" xfId="3534"/>
    <cellStyle name="Input 4 3 2 2 2 3 4" xfId="3535"/>
    <cellStyle name="Input 4 3 2 2 2 4" xfId="3536"/>
    <cellStyle name="Input 4 3 2 2 2 4 2" xfId="3537"/>
    <cellStyle name="Input 4 3 2 2 2 4 3" xfId="3538"/>
    <cellStyle name="Input 4 3 2 2 2 5" xfId="3539"/>
    <cellStyle name="Input 4 3 2 2 3" xfId="3540"/>
    <cellStyle name="Input 4 3 2 2 3 2" xfId="3541"/>
    <cellStyle name="Input 4 3 2 2 3 3" xfId="3542"/>
    <cellStyle name="Input 4 3 2 2 3 4" xfId="3543"/>
    <cellStyle name="Input 4 3 2 2 4" xfId="3544"/>
    <cellStyle name="Input 4 3 2 2 4 2" xfId="3545"/>
    <cellStyle name="Input 4 3 2 2 4 3" xfId="3546"/>
    <cellStyle name="Input 4 3 2 2 4 4" xfId="3547"/>
    <cellStyle name="Input 4 3 2 2 5" xfId="3548"/>
    <cellStyle name="Input 4 3 2 2 5 2" xfId="3549"/>
    <cellStyle name="Input 4 3 2 2 5 3" xfId="3550"/>
    <cellStyle name="Input 4 3 2 2 6" xfId="3551"/>
    <cellStyle name="Input 4 3 2 3" xfId="3552"/>
    <cellStyle name="Input 4 3 2 3 2" xfId="3553"/>
    <cellStyle name="Input 4 3 2 3 2 2" xfId="3554"/>
    <cellStyle name="Input 4 3 2 3 2 3" xfId="3555"/>
    <cellStyle name="Input 4 3 2 3 2 4" xfId="3556"/>
    <cellStyle name="Input 4 3 2 3 3" xfId="3557"/>
    <cellStyle name="Input 4 3 2 3 3 2" xfId="3558"/>
    <cellStyle name="Input 4 3 2 3 3 3" xfId="3559"/>
    <cellStyle name="Input 4 3 2 3 3 4" xfId="3560"/>
    <cellStyle name="Input 4 3 2 3 4" xfId="3561"/>
    <cellStyle name="Input 4 3 2 3 4 2" xfId="3562"/>
    <cellStyle name="Input 4 3 2 3 4 3" xfId="3563"/>
    <cellStyle name="Input 4 3 2 3 5" xfId="3564"/>
    <cellStyle name="Input 4 3 2 4" xfId="3565"/>
    <cellStyle name="Input 4 3 2 4 2" xfId="3566"/>
    <cellStyle name="Input 4 3 2 4 3" xfId="3567"/>
    <cellStyle name="Input 4 3 2 4 4" xfId="3568"/>
    <cellStyle name="Input 4 3 2 5" xfId="3569"/>
    <cellStyle name="Input 4 3 2 5 2" xfId="3570"/>
    <cellStyle name="Input 4 3 2 5 3" xfId="3571"/>
    <cellStyle name="Input 4 3 2 5 4" xfId="3572"/>
    <cellStyle name="Input 4 3 2 6" xfId="3573"/>
    <cellStyle name="Input 4 3 2 6 2" xfId="3574"/>
    <cellStyle name="Input 4 3 2 6 3" xfId="3575"/>
    <cellStyle name="Input 4 3 2 7" xfId="3576"/>
    <cellStyle name="Input 4 3 3" xfId="3577"/>
    <cellStyle name="Input 4 3 3 2" xfId="3578"/>
    <cellStyle name="Input 4 3 3 2 2" xfId="3579"/>
    <cellStyle name="Input 4 3 3 2 2 2" xfId="3580"/>
    <cellStyle name="Input 4 3 3 2 2 3" xfId="3581"/>
    <cellStyle name="Input 4 3 3 2 2 4" xfId="3582"/>
    <cellStyle name="Input 4 3 3 2 3" xfId="3583"/>
    <cellStyle name="Input 4 3 3 2 3 2" xfId="3584"/>
    <cellStyle name="Input 4 3 3 2 3 3" xfId="3585"/>
    <cellStyle name="Input 4 3 3 2 3 4" xfId="3586"/>
    <cellStyle name="Input 4 3 3 2 4" xfId="3587"/>
    <cellStyle name="Input 4 3 3 2 4 2" xfId="3588"/>
    <cellStyle name="Input 4 3 3 2 4 3" xfId="3589"/>
    <cellStyle name="Input 4 3 3 2 5" xfId="3590"/>
    <cellStyle name="Input 4 3 3 3" xfId="3591"/>
    <cellStyle name="Input 4 3 3 3 2" xfId="3592"/>
    <cellStyle name="Input 4 3 3 3 3" xfId="3593"/>
    <cellStyle name="Input 4 3 3 3 4" xfId="3594"/>
    <cellStyle name="Input 4 3 3 4" xfId="3595"/>
    <cellStyle name="Input 4 3 3 4 2" xfId="3596"/>
    <cellStyle name="Input 4 3 3 4 3" xfId="3597"/>
    <cellStyle name="Input 4 3 3 4 4" xfId="3598"/>
    <cellStyle name="Input 4 3 3 5" xfId="3599"/>
    <cellStyle name="Input 4 3 3 5 2" xfId="3600"/>
    <cellStyle name="Input 4 3 3 5 3" xfId="3601"/>
    <cellStyle name="Input 4 3 3 6" xfId="3602"/>
    <cellStyle name="Input 4 3 4" xfId="3603"/>
    <cellStyle name="Input 4 3 4 2" xfId="3604"/>
    <cellStyle name="Input 4 3 4 2 2" xfId="3605"/>
    <cellStyle name="Input 4 3 4 2 3" xfId="3606"/>
    <cellStyle name="Input 4 3 4 2 4" xfId="3607"/>
    <cellStyle name="Input 4 3 4 3" xfId="3608"/>
    <cellStyle name="Input 4 3 4 3 2" xfId="3609"/>
    <cellStyle name="Input 4 3 4 3 3" xfId="3610"/>
    <cellStyle name="Input 4 3 4 3 4" xfId="3611"/>
    <cellStyle name="Input 4 3 4 4" xfId="3612"/>
    <cellStyle name="Input 4 3 4 4 2" xfId="3613"/>
    <cellStyle name="Input 4 3 4 4 3" xfId="3614"/>
    <cellStyle name="Input 4 3 4 5" xfId="3615"/>
    <cellStyle name="Input 4 3 5" xfId="3616"/>
    <cellStyle name="Input 4 3 5 2" xfId="3617"/>
    <cellStyle name="Input 4 3 5 3" xfId="3618"/>
    <cellStyle name="Input 4 3 5 4" xfId="3619"/>
    <cellStyle name="Input 4 3 6" xfId="3620"/>
    <cellStyle name="Input 4 3 6 2" xfId="3621"/>
    <cellStyle name="Input 4 3 6 3" xfId="3622"/>
    <cellStyle name="Input 4 3 6 4" xfId="3623"/>
    <cellStyle name="Input 4 3 7" xfId="3624"/>
    <cellStyle name="Input 4 3 7 2" xfId="3625"/>
    <cellStyle name="Input 4 3 7 3" xfId="3626"/>
    <cellStyle name="Input 4 3 8" xfId="3627"/>
    <cellStyle name="Input 4 4" xfId="3628"/>
    <cellStyle name="Input 4 4 2" xfId="3629"/>
    <cellStyle name="Input 4 4 3" xfId="3630"/>
    <cellStyle name="Input 4 4 4" xfId="3631"/>
    <cellStyle name="Input 4 5" xfId="3632"/>
    <cellStyle name="Input 4 5 2" xfId="3633"/>
    <cellStyle name="Input 4 5 3" xfId="3634"/>
    <cellStyle name="Input 4 5 4" xfId="3635"/>
    <cellStyle name="Input 4 6" xfId="3636"/>
    <cellStyle name="Input 4 6 2" xfId="3637"/>
    <cellStyle name="Input 4 6 3" xfId="3638"/>
    <cellStyle name="Input 4 7" xfId="3639"/>
    <cellStyle name="Input 4 7 2" xfId="3640"/>
    <cellStyle name="Input 4 7 3" xfId="3641"/>
    <cellStyle name="Input 4 8" xfId="3642"/>
    <cellStyle name="Input 5" xfId="3643"/>
    <cellStyle name="Input 5 2" xfId="3644"/>
    <cellStyle name="Input 5 2 2" xfId="3645"/>
    <cellStyle name="Input 5 2 2 2" xfId="3646"/>
    <cellStyle name="Input 5 2 2 2 2" xfId="3647"/>
    <cellStyle name="Input 5 2 2 2 2 2" xfId="3648"/>
    <cellStyle name="Input 5 2 2 2 2 2 2" xfId="3649"/>
    <cellStyle name="Input 5 2 2 2 2 2 2 2" xfId="3650"/>
    <cellStyle name="Input 5 2 2 2 2 2 2 3" xfId="3651"/>
    <cellStyle name="Input 5 2 2 2 2 2 2 4" xfId="3652"/>
    <cellStyle name="Input 5 2 2 2 2 2 3" xfId="3653"/>
    <cellStyle name="Input 5 2 2 2 2 2 3 2" xfId="3654"/>
    <cellStyle name="Input 5 2 2 2 2 2 3 3" xfId="3655"/>
    <cellStyle name="Input 5 2 2 2 2 2 3 4" xfId="3656"/>
    <cellStyle name="Input 5 2 2 2 2 2 4" xfId="3657"/>
    <cellStyle name="Input 5 2 2 2 2 2 4 2" xfId="3658"/>
    <cellStyle name="Input 5 2 2 2 2 2 4 3" xfId="3659"/>
    <cellStyle name="Input 5 2 2 2 2 2 5" xfId="3660"/>
    <cellStyle name="Input 5 2 2 2 2 3" xfId="3661"/>
    <cellStyle name="Input 5 2 2 2 2 3 2" xfId="3662"/>
    <cellStyle name="Input 5 2 2 2 2 3 3" xfId="3663"/>
    <cellStyle name="Input 5 2 2 2 2 3 4" xfId="3664"/>
    <cellStyle name="Input 5 2 2 2 2 4" xfId="3665"/>
    <cellStyle name="Input 5 2 2 2 2 4 2" xfId="3666"/>
    <cellStyle name="Input 5 2 2 2 2 4 3" xfId="3667"/>
    <cellStyle name="Input 5 2 2 2 2 4 4" xfId="3668"/>
    <cellStyle name="Input 5 2 2 2 2 5" xfId="3669"/>
    <cellStyle name="Input 5 2 2 2 2 5 2" xfId="3670"/>
    <cellStyle name="Input 5 2 2 2 2 5 3" xfId="3671"/>
    <cellStyle name="Input 5 2 2 2 2 6" xfId="3672"/>
    <cellStyle name="Input 5 2 2 2 3" xfId="3673"/>
    <cellStyle name="Input 5 2 2 2 3 2" xfId="3674"/>
    <cellStyle name="Input 5 2 2 2 3 2 2" xfId="3675"/>
    <cellStyle name="Input 5 2 2 2 3 2 3" xfId="3676"/>
    <cellStyle name="Input 5 2 2 2 3 2 4" xfId="3677"/>
    <cellStyle name="Input 5 2 2 2 3 3" xfId="3678"/>
    <cellStyle name="Input 5 2 2 2 3 3 2" xfId="3679"/>
    <cellStyle name="Input 5 2 2 2 3 3 3" xfId="3680"/>
    <cellStyle name="Input 5 2 2 2 3 3 4" xfId="3681"/>
    <cellStyle name="Input 5 2 2 2 3 4" xfId="3682"/>
    <cellStyle name="Input 5 2 2 2 3 4 2" xfId="3683"/>
    <cellStyle name="Input 5 2 2 2 3 4 3" xfId="3684"/>
    <cellStyle name="Input 5 2 2 2 3 5" xfId="3685"/>
    <cellStyle name="Input 5 2 2 2 4" xfId="3686"/>
    <cellStyle name="Input 5 2 2 2 4 2" xfId="3687"/>
    <cellStyle name="Input 5 2 2 2 4 3" xfId="3688"/>
    <cellStyle name="Input 5 2 2 2 4 4" xfId="3689"/>
    <cellStyle name="Input 5 2 2 2 5" xfId="3690"/>
    <cellStyle name="Input 5 2 2 2 5 2" xfId="3691"/>
    <cellStyle name="Input 5 2 2 2 5 3" xfId="3692"/>
    <cellStyle name="Input 5 2 2 2 5 4" xfId="3693"/>
    <cellStyle name="Input 5 2 2 2 6" xfId="3694"/>
    <cellStyle name="Input 5 2 2 2 6 2" xfId="3695"/>
    <cellStyle name="Input 5 2 2 2 6 3" xfId="3696"/>
    <cellStyle name="Input 5 2 2 2 7" xfId="3697"/>
    <cellStyle name="Input 5 2 2 3" xfId="3698"/>
    <cellStyle name="Input 5 2 2 3 2" xfId="3699"/>
    <cellStyle name="Input 5 2 2 3 2 2" xfId="3700"/>
    <cellStyle name="Input 5 2 2 3 2 2 2" xfId="3701"/>
    <cellStyle name="Input 5 2 2 3 2 2 3" xfId="3702"/>
    <cellStyle name="Input 5 2 2 3 2 2 4" xfId="3703"/>
    <cellStyle name="Input 5 2 2 3 2 3" xfId="3704"/>
    <cellStyle name="Input 5 2 2 3 2 3 2" xfId="3705"/>
    <cellStyle name="Input 5 2 2 3 2 3 3" xfId="3706"/>
    <cellStyle name="Input 5 2 2 3 2 3 4" xfId="3707"/>
    <cellStyle name="Input 5 2 2 3 2 4" xfId="3708"/>
    <cellStyle name="Input 5 2 2 3 2 4 2" xfId="3709"/>
    <cellStyle name="Input 5 2 2 3 2 4 3" xfId="3710"/>
    <cellStyle name="Input 5 2 2 3 2 5" xfId="3711"/>
    <cellStyle name="Input 5 2 2 3 3" xfId="3712"/>
    <cellStyle name="Input 5 2 2 3 3 2" xfId="3713"/>
    <cellStyle name="Input 5 2 2 3 3 3" xfId="3714"/>
    <cellStyle name="Input 5 2 2 3 3 4" xfId="3715"/>
    <cellStyle name="Input 5 2 2 3 4" xfId="3716"/>
    <cellStyle name="Input 5 2 2 3 4 2" xfId="3717"/>
    <cellStyle name="Input 5 2 2 3 4 3" xfId="3718"/>
    <cellStyle name="Input 5 2 2 3 4 4" xfId="3719"/>
    <cellStyle name="Input 5 2 2 3 5" xfId="3720"/>
    <cellStyle name="Input 5 2 2 3 5 2" xfId="3721"/>
    <cellStyle name="Input 5 2 2 3 5 3" xfId="3722"/>
    <cellStyle name="Input 5 2 2 3 6" xfId="3723"/>
    <cellStyle name="Input 5 2 2 4" xfId="3724"/>
    <cellStyle name="Input 5 2 2 4 2" xfId="3725"/>
    <cellStyle name="Input 5 2 2 4 2 2" xfId="3726"/>
    <cellStyle name="Input 5 2 2 4 2 3" xfId="3727"/>
    <cellStyle name="Input 5 2 2 4 2 4" xfId="3728"/>
    <cellStyle name="Input 5 2 2 4 3" xfId="3729"/>
    <cellStyle name="Input 5 2 2 4 3 2" xfId="3730"/>
    <cellStyle name="Input 5 2 2 4 3 3" xfId="3731"/>
    <cellStyle name="Input 5 2 2 4 3 4" xfId="3732"/>
    <cellStyle name="Input 5 2 2 4 4" xfId="3733"/>
    <cellStyle name="Input 5 2 2 4 4 2" xfId="3734"/>
    <cellStyle name="Input 5 2 2 4 4 3" xfId="3735"/>
    <cellStyle name="Input 5 2 2 4 5" xfId="3736"/>
    <cellStyle name="Input 5 2 2 5" xfId="3737"/>
    <cellStyle name="Input 5 2 2 5 2" xfId="3738"/>
    <cellStyle name="Input 5 2 2 5 3" xfId="3739"/>
    <cellStyle name="Input 5 2 2 5 4" xfId="3740"/>
    <cellStyle name="Input 5 2 2 6" xfId="3741"/>
    <cellStyle name="Input 5 2 2 6 2" xfId="3742"/>
    <cellStyle name="Input 5 2 2 6 3" xfId="3743"/>
    <cellStyle name="Input 5 2 2 6 4" xfId="3744"/>
    <cellStyle name="Input 5 2 2 7" xfId="3745"/>
    <cellStyle name="Input 5 2 2 7 2" xfId="3746"/>
    <cellStyle name="Input 5 2 2 7 3" xfId="3747"/>
    <cellStyle name="Input 5 2 2 8" xfId="3748"/>
    <cellStyle name="Input 5 2 3" xfId="3749"/>
    <cellStyle name="Input 5 2 3 2" xfId="3750"/>
    <cellStyle name="Input 5 2 3 3" xfId="3751"/>
    <cellStyle name="Input 5 2 3 4" xfId="3752"/>
    <cellStyle name="Input 5 2 4" xfId="3753"/>
    <cellStyle name="Input 5 2 4 2" xfId="3754"/>
    <cellStyle name="Input 5 2 4 3" xfId="3755"/>
    <cellStyle name="Input 5 2 4 4" xfId="3756"/>
    <cellStyle name="Input 5 2 5" xfId="3757"/>
    <cellStyle name="Input 5 2 5 2" xfId="3758"/>
    <cellStyle name="Input 5 2 5 3" xfId="3759"/>
    <cellStyle name="Input 5 2 6" xfId="3760"/>
    <cellStyle name="Input 5 2 6 2" xfId="3761"/>
    <cellStyle name="Input 5 2 6 3" xfId="3762"/>
    <cellStyle name="Input 5 2 7" xfId="3763"/>
    <cellStyle name="Input 5 3" xfId="3764"/>
    <cellStyle name="Input 5 3 2" xfId="3765"/>
    <cellStyle name="Input 5 3 2 2" xfId="3766"/>
    <cellStyle name="Input 5 3 2 2 2" xfId="3767"/>
    <cellStyle name="Input 5 3 2 2 2 2" xfId="3768"/>
    <cellStyle name="Input 5 3 2 2 2 2 2" xfId="3769"/>
    <cellStyle name="Input 5 3 2 2 2 2 3" xfId="3770"/>
    <cellStyle name="Input 5 3 2 2 2 2 4" xfId="3771"/>
    <cellStyle name="Input 5 3 2 2 2 3" xfId="3772"/>
    <cellStyle name="Input 5 3 2 2 2 3 2" xfId="3773"/>
    <cellStyle name="Input 5 3 2 2 2 3 3" xfId="3774"/>
    <cellStyle name="Input 5 3 2 2 2 3 4" xfId="3775"/>
    <cellStyle name="Input 5 3 2 2 2 4" xfId="3776"/>
    <cellStyle name="Input 5 3 2 2 2 4 2" xfId="3777"/>
    <cellStyle name="Input 5 3 2 2 2 4 3" xfId="3778"/>
    <cellStyle name="Input 5 3 2 2 2 5" xfId="3779"/>
    <cellStyle name="Input 5 3 2 2 3" xfId="3780"/>
    <cellStyle name="Input 5 3 2 2 3 2" xfId="3781"/>
    <cellStyle name="Input 5 3 2 2 3 3" xfId="3782"/>
    <cellStyle name="Input 5 3 2 2 3 4" xfId="3783"/>
    <cellStyle name="Input 5 3 2 2 4" xfId="3784"/>
    <cellStyle name="Input 5 3 2 2 4 2" xfId="3785"/>
    <cellStyle name="Input 5 3 2 2 4 3" xfId="3786"/>
    <cellStyle name="Input 5 3 2 2 4 4" xfId="3787"/>
    <cellStyle name="Input 5 3 2 2 5" xfId="3788"/>
    <cellStyle name="Input 5 3 2 2 5 2" xfId="3789"/>
    <cellStyle name="Input 5 3 2 2 5 3" xfId="3790"/>
    <cellStyle name="Input 5 3 2 2 6" xfId="3791"/>
    <cellStyle name="Input 5 3 2 3" xfId="3792"/>
    <cellStyle name="Input 5 3 2 3 2" xfId="3793"/>
    <cellStyle name="Input 5 3 2 3 2 2" xfId="3794"/>
    <cellStyle name="Input 5 3 2 3 2 3" xfId="3795"/>
    <cellStyle name="Input 5 3 2 3 2 4" xfId="3796"/>
    <cellStyle name="Input 5 3 2 3 3" xfId="3797"/>
    <cellStyle name="Input 5 3 2 3 3 2" xfId="3798"/>
    <cellStyle name="Input 5 3 2 3 3 3" xfId="3799"/>
    <cellStyle name="Input 5 3 2 3 3 4" xfId="3800"/>
    <cellStyle name="Input 5 3 2 3 4" xfId="3801"/>
    <cellStyle name="Input 5 3 2 3 4 2" xfId="3802"/>
    <cellStyle name="Input 5 3 2 3 4 3" xfId="3803"/>
    <cellStyle name="Input 5 3 2 3 5" xfId="3804"/>
    <cellStyle name="Input 5 3 2 4" xfId="3805"/>
    <cellStyle name="Input 5 3 2 4 2" xfId="3806"/>
    <cellStyle name="Input 5 3 2 4 3" xfId="3807"/>
    <cellStyle name="Input 5 3 2 4 4" xfId="3808"/>
    <cellStyle name="Input 5 3 2 5" xfId="3809"/>
    <cellStyle name="Input 5 3 2 5 2" xfId="3810"/>
    <cellStyle name="Input 5 3 2 5 3" xfId="3811"/>
    <cellStyle name="Input 5 3 2 5 4" xfId="3812"/>
    <cellStyle name="Input 5 3 2 6" xfId="3813"/>
    <cellStyle name="Input 5 3 2 6 2" xfId="3814"/>
    <cellStyle name="Input 5 3 2 6 3" xfId="3815"/>
    <cellStyle name="Input 5 3 2 7" xfId="3816"/>
    <cellStyle name="Input 5 3 3" xfId="3817"/>
    <cellStyle name="Input 5 3 3 2" xfId="3818"/>
    <cellStyle name="Input 5 3 3 2 2" xfId="3819"/>
    <cellStyle name="Input 5 3 3 2 2 2" xfId="3820"/>
    <cellStyle name="Input 5 3 3 2 2 3" xfId="3821"/>
    <cellStyle name="Input 5 3 3 2 2 4" xfId="3822"/>
    <cellStyle name="Input 5 3 3 2 3" xfId="3823"/>
    <cellStyle name="Input 5 3 3 2 3 2" xfId="3824"/>
    <cellStyle name="Input 5 3 3 2 3 3" xfId="3825"/>
    <cellStyle name="Input 5 3 3 2 3 4" xfId="3826"/>
    <cellStyle name="Input 5 3 3 2 4" xfId="3827"/>
    <cellStyle name="Input 5 3 3 2 4 2" xfId="3828"/>
    <cellStyle name="Input 5 3 3 2 4 3" xfId="3829"/>
    <cellStyle name="Input 5 3 3 2 5" xfId="3830"/>
    <cellStyle name="Input 5 3 3 3" xfId="3831"/>
    <cellStyle name="Input 5 3 3 3 2" xfId="3832"/>
    <cellStyle name="Input 5 3 3 3 3" xfId="3833"/>
    <cellStyle name="Input 5 3 3 3 4" xfId="3834"/>
    <cellStyle name="Input 5 3 3 4" xfId="3835"/>
    <cellStyle name="Input 5 3 3 4 2" xfId="3836"/>
    <cellStyle name="Input 5 3 3 4 3" xfId="3837"/>
    <cellStyle name="Input 5 3 3 4 4" xfId="3838"/>
    <cellStyle name="Input 5 3 3 5" xfId="3839"/>
    <cellStyle name="Input 5 3 3 5 2" xfId="3840"/>
    <cellStyle name="Input 5 3 3 5 3" xfId="3841"/>
    <cellStyle name="Input 5 3 3 6" xfId="3842"/>
    <cellStyle name="Input 5 3 4" xfId="3843"/>
    <cellStyle name="Input 5 3 4 2" xfId="3844"/>
    <cellStyle name="Input 5 3 4 2 2" xfId="3845"/>
    <cellStyle name="Input 5 3 4 2 3" xfId="3846"/>
    <cellStyle name="Input 5 3 4 2 4" xfId="3847"/>
    <cellStyle name="Input 5 3 4 3" xfId="3848"/>
    <cellStyle name="Input 5 3 4 3 2" xfId="3849"/>
    <cellStyle name="Input 5 3 4 3 3" xfId="3850"/>
    <cellStyle name="Input 5 3 4 3 4" xfId="3851"/>
    <cellStyle name="Input 5 3 4 4" xfId="3852"/>
    <cellStyle name="Input 5 3 4 4 2" xfId="3853"/>
    <cellStyle name="Input 5 3 4 4 3" xfId="3854"/>
    <cellStyle name="Input 5 3 4 5" xfId="3855"/>
    <cellStyle name="Input 5 3 5" xfId="3856"/>
    <cellStyle name="Input 5 3 5 2" xfId="3857"/>
    <cellStyle name="Input 5 3 5 3" xfId="3858"/>
    <cellStyle name="Input 5 3 5 4" xfId="3859"/>
    <cellStyle name="Input 5 3 6" xfId="3860"/>
    <cellStyle name="Input 5 3 6 2" xfId="3861"/>
    <cellStyle name="Input 5 3 6 3" xfId="3862"/>
    <cellStyle name="Input 5 3 6 4" xfId="3863"/>
    <cellStyle name="Input 5 3 7" xfId="3864"/>
    <cellStyle name="Input 5 3 7 2" xfId="3865"/>
    <cellStyle name="Input 5 3 7 3" xfId="3866"/>
    <cellStyle name="Input 5 3 8" xfId="3867"/>
    <cellStyle name="Input 5 4" xfId="3868"/>
    <cellStyle name="Input 5 4 2" xfId="3869"/>
    <cellStyle name="Input 5 4 3" xfId="3870"/>
    <cellStyle name="Input 5 4 4" xfId="3871"/>
    <cellStyle name="Input 5 5" xfId="3872"/>
    <cellStyle name="Input 5 5 2" xfId="3873"/>
    <cellStyle name="Input 5 5 3" xfId="3874"/>
    <cellStyle name="Input 5 5 4" xfId="3875"/>
    <cellStyle name="Input 5 6" xfId="3876"/>
    <cellStyle name="Input 5 6 2" xfId="3877"/>
    <cellStyle name="Input 5 6 3" xfId="3878"/>
    <cellStyle name="Input 5 7" xfId="3879"/>
    <cellStyle name="Input 5 7 2" xfId="3880"/>
    <cellStyle name="Input 5 7 3" xfId="3881"/>
    <cellStyle name="Input 5 8" xfId="3882"/>
    <cellStyle name="Input 6" xfId="3883"/>
    <cellStyle name="Input 6 2" xfId="3884"/>
    <cellStyle name="Input 6 2 2" xfId="3885"/>
    <cellStyle name="Input 6 2 2 2" xfId="3886"/>
    <cellStyle name="Input 6 2 2 2 2" xfId="3887"/>
    <cellStyle name="Input 6 2 2 2 2 2" xfId="3888"/>
    <cellStyle name="Input 6 2 2 2 2 2 2" xfId="3889"/>
    <cellStyle name="Input 6 2 2 2 2 2 3" xfId="3890"/>
    <cellStyle name="Input 6 2 2 2 2 2 4" xfId="3891"/>
    <cellStyle name="Input 6 2 2 2 2 3" xfId="3892"/>
    <cellStyle name="Input 6 2 2 2 2 3 2" xfId="3893"/>
    <cellStyle name="Input 6 2 2 2 2 3 3" xfId="3894"/>
    <cellStyle name="Input 6 2 2 2 2 3 4" xfId="3895"/>
    <cellStyle name="Input 6 2 2 2 2 4" xfId="3896"/>
    <cellStyle name="Input 6 2 2 2 2 4 2" xfId="3897"/>
    <cellStyle name="Input 6 2 2 2 2 4 3" xfId="3898"/>
    <cellStyle name="Input 6 2 2 2 2 5" xfId="3899"/>
    <cellStyle name="Input 6 2 2 2 3" xfId="3900"/>
    <cellStyle name="Input 6 2 2 2 3 2" xfId="3901"/>
    <cellStyle name="Input 6 2 2 2 3 3" xfId="3902"/>
    <cellStyle name="Input 6 2 2 2 3 4" xfId="3903"/>
    <cellStyle name="Input 6 2 2 2 4" xfId="3904"/>
    <cellStyle name="Input 6 2 2 2 4 2" xfId="3905"/>
    <cellStyle name="Input 6 2 2 2 4 3" xfId="3906"/>
    <cellStyle name="Input 6 2 2 2 4 4" xfId="3907"/>
    <cellStyle name="Input 6 2 2 2 5" xfId="3908"/>
    <cellStyle name="Input 6 2 2 2 5 2" xfId="3909"/>
    <cellStyle name="Input 6 2 2 2 5 3" xfId="3910"/>
    <cellStyle name="Input 6 2 2 2 6" xfId="3911"/>
    <cellStyle name="Input 6 2 2 3" xfId="3912"/>
    <cellStyle name="Input 6 2 2 3 2" xfId="3913"/>
    <cellStyle name="Input 6 2 2 3 2 2" xfId="3914"/>
    <cellStyle name="Input 6 2 2 3 2 3" xfId="3915"/>
    <cellStyle name="Input 6 2 2 3 2 4" xfId="3916"/>
    <cellStyle name="Input 6 2 2 3 3" xfId="3917"/>
    <cellStyle name="Input 6 2 2 3 3 2" xfId="3918"/>
    <cellStyle name="Input 6 2 2 3 3 3" xfId="3919"/>
    <cellStyle name="Input 6 2 2 3 3 4" xfId="3920"/>
    <cellStyle name="Input 6 2 2 3 4" xfId="3921"/>
    <cellStyle name="Input 6 2 2 3 4 2" xfId="3922"/>
    <cellStyle name="Input 6 2 2 3 4 3" xfId="3923"/>
    <cellStyle name="Input 6 2 2 3 5" xfId="3924"/>
    <cellStyle name="Input 6 2 2 4" xfId="3925"/>
    <cellStyle name="Input 6 2 2 4 2" xfId="3926"/>
    <cellStyle name="Input 6 2 2 4 3" xfId="3927"/>
    <cellStyle name="Input 6 2 2 4 4" xfId="3928"/>
    <cellStyle name="Input 6 2 2 5" xfId="3929"/>
    <cellStyle name="Input 6 2 2 5 2" xfId="3930"/>
    <cellStyle name="Input 6 2 2 5 3" xfId="3931"/>
    <cellStyle name="Input 6 2 2 5 4" xfId="3932"/>
    <cellStyle name="Input 6 2 2 6" xfId="3933"/>
    <cellStyle name="Input 6 2 2 6 2" xfId="3934"/>
    <cellStyle name="Input 6 2 2 6 3" xfId="3935"/>
    <cellStyle name="Input 6 2 2 7" xfId="3936"/>
    <cellStyle name="Input 6 2 3" xfId="3937"/>
    <cellStyle name="Input 6 2 3 2" xfId="3938"/>
    <cellStyle name="Input 6 2 3 2 2" xfId="3939"/>
    <cellStyle name="Input 6 2 3 2 2 2" xfId="3940"/>
    <cellStyle name="Input 6 2 3 2 2 3" xfId="3941"/>
    <cellStyle name="Input 6 2 3 2 2 4" xfId="3942"/>
    <cellStyle name="Input 6 2 3 2 3" xfId="3943"/>
    <cellStyle name="Input 6 2 3 2 3 2" xfId="3944"/>
    <cellStyle name="Input 6 2 3 2 3 3" xfId="3945"/>
    <cellStyle name="Input 6 2 3 2 3 4" xfId="3946"/>
    <cellStyle name="Input 6 2 3 2 4" xfId="3947"/>
    <cellStyle name="Input 6 2 3 2 4 2" xfId="3948"/>
    <cellStyle name="Input 6 2 3 2 4 3" xfId="3949"/>
    <cellStyle name="Input 6 2 3 2 5" xfId="3950"/>
    <cellStyle name="Input 6 2 3 3" xfId="3951"/>
    <cellStyle name="Input 6 2 3 3 2" xfId="3952"/>
    <cellStyle name="Input 6 2 3 3 3" xfId="3953"/>
    <cellStyle name="Input 6 2 3 3 4" xfId="3954"/>
    <cellStyle name="Input 6 2 3 4" xfId="3955"/>
    <cellStyle name="Input 6 2 3 4 2" xfId="3956"/>
    <cellStyle name="Input 6 2 3 4 3" xfId="3957"/>
    <cellStyle name="Input 6 2 3 4 4" xfId="3958"/>
    <cellStyle name="Input 6 2 3 5" xfId="3959"/>
    <cellStyle name="Input 6 2 3 5 2" xfId="3960"/>
    <cellStyle name="Input 6 2 3 5 3" xfId="3961"/>
    <cellStyle name="Input 6 2 3 6" xfId="3962"/>
    <cellStyle name="Input 6 2 4" xfId="3963"/>
    <cellStyle name="Input 6 2 4 2" xfId="3964"/>
    <cellStyle name="Input 6 2 4 2 2" xfId="3965"/>
    <cellStyle name="Input 6 2 4 2 3" xfId="3966"/>
    <cellStyle name="Input 6 2 4 2 4" xfId="3967"/>
    <cellStyle name="Input 6 2 4 3" xfId="3968"/>
    <cellStyle name="Input 6 2 4 3 2" xfId="3969"/>
    <cellStyle name="Input 6 2 4 3 3" xfId="3970"/>
    <cellStyle name="Input 6 2 4 3 4" xfId="3971"/>
    <cellStyle name="Input 6 2 4 4" xfId="3972"/>
    <cellStyle name="Input 6 2 4 4 2" xfId="3973"/>
    <cellStyle name="Input 6 2 4 4 3" xfId="3974"/>
    <cellStyle name="Input 6 2 4 5" xfId="3975"/>
    <cellStyle name="Input 6 2 5" xfId="3976"/>
    <cellStyle name="Input 6 2 5 2" xfId="3977"/>
    <cellStyle name="Input 6 2 5 3" xfId="3978"/>
    <cellStyle name="Input 6 2 5 4" xfId="3979"/>
    <cellStyle name="Input 6 2 6" xfId="3980"/>
    <cellStyle name="Input 6 2 6 2" xfId="3981"/>
    <cellStyle name="Input 6 2 6 3" xfId="3982"/>
    <cellStyle name="Input 6 2 6 4" xfId="3983"/>
    <cellStyle name="Input 6 2 7" xfId="3984"/>
    <cellStyle name="Input 6 2 7 2" xfId="3985"/>
    <cellStyle name="Input 6 2 7 3" xfId="3986"/>
    <cellStyle name="Input 6 2 8" xfId="3987"/>
    <cellStyle name="Input 6 3" xfId="3988"/>
    <cellStyle name="Input 6 3 2" xfId="3989"/>
    <cellStyle name="Input 6 3 3" xfId="3990"/>
    <cellStyle name="Input 6 3 4" xfId="3991"/>
    <cellStyle name="Input 6 4" xfId="3992"/>
    <cellStyle name="Input 6 4 2" xfId="3993"/>
    <cellStyle name="Input 6 4 3" xfId="3994"/>
    <cellStyle name="Input 6 4 4" xfId="3995"/>
    <cellStyle name="Input 6 5" xfId="3996"/>
    <cellStyle name="Input 6 5 2" xfId="3997"/>
    <cellStyle name="Input 6 5 3" xfId="3998"/>
    <cellStyle name="Input 6 6" xfId="3999"/>
    <cellStyle name="Input 6 6 2" xfId="4000"/>
    <cellStyle name="Input 6 6 3" xfId="4001"/>
    <cellStyle name="Input 6 7" xfId="4002"/>
    <cellStyle name="Input 7" xfId="4003"/>
    <cellStyle name="Input 7 2" xfId="4004"/>
    <cellStyle name="Input 7 2 2" xfId="4005"/>
    <cellStyle name="Input 7 2 2 2" xfId="4006"/>
    <cellStyle name="Input 7 2 2 2 2" xfId="4007"/>
    <cellStyle name="Input 7 2 2 2 2 2" xfId="4008"/>
    <cellStyle name="Input 7 2 2 2 2 2 2" xfId="4009"/>
    <cellStyle name="Input 7 2 2 2 2 2 3" xfId="4010"/>
    <cellStyle name="Input 7 2 2 2 2 2 4" xfId="4011"/>
    <cellStyle name="Input 7 2 2 2 2 3" xfId="4012"/>
    <cellStyle name="Input 7 2 2 2 2 3 2" xfId="4013"/>
    <cellStyle name="Input 7 2 2 2 2 3 3" xfId="4014"/>
    <cellStyle name="Input 7 2 2 2 2 3 4" xfId="4015"/>
    <cellStyle name="Input 7 2 2 2 2 4" xfId="4016"/>
    <cellStyle name="Input 7 2 2 2 2 4 2" xfId="4017"/>
    <cellStyle name="Input 7 2 2 2 2 4 3" xfId="4018"/>
    <cellStyle name="Input 7 2 2 2 2 5" xfId="4019"/>
    <cellStyle name="Input 7 2 2 2 3" xfId="4020"/>
    <cellStyle name="Input 7 2 2 2 3 2" xfId="4021"/>
    <cellStyle name="Input 7 2 2 2 3 3" xfId="4022"/>
    <cellStyle name="Input 7 2 2 2 3 4" xfId="4023"/>
    <cellStyle name="Input 7 2 2 2 4" xfId="4024"/>
    <cellStyle name="Input 7 2 2 2 4 2" xfId="4025"/>
    <cellStyle name="Input 7 2 2 2 4 3" xfId="4026"/>
    <cellStyle name="Input 7 2 2 2 4 4" xfId="4027"/>
    <cellStyle name="Input 7 2 2 2 5" xfId="4028"/>
    <cellStyle name="Input 7 2 2 2 5 2" xfId="4029"/>
    <cellStyle name="Input 7 2 2 2 5 3" xfId="4030"/>
    <cellStyle name="Input 7 2 2 2 6" xfId="4031"/>
    <cellStyle name="Input 7 2 2 3" xfId="4032"/>
    <cellStyle name="Input 7 2 2 3 2" xfId="4033"/>
    <cellStyle name="Input 7 2 2 3 2 2" xfId="4034"/>
    <cellStyle name="Input 7 2 2 3 2 3" xfId="4035"/>
    <cellStyle name="Input 7 2 2 3 2 4" xfId="4036"/>
    <cellStyle name="Input 7 2 2 3 3" xfId="4037"/>
    <cellStyle name="Input 7 2 2 3 3 2" xfId="4038"/>
    <cellStyle name="Input 7 2 2 3 3 3" xfId="4039"/>
    <cellStyle name="Input 7 2 2 3 3 4" xfId="4040"/>
    <cellStyle name="Input 7 2 2 3 4" xfId="4041"/>
    <cellStyle name="Input 7 2 2 3 4 2" xfId="4042"/>
    <cellStyle name="Input 7 2 2 3 4 3" xfId="4043"/>
    <cellStyle name="Input 7 2 2 3 5" xfId="4044"/>
    <cellStyle name="Input 7 2 2 4" xfId="4045"/>
    <cellStyle name="Input 7 2 2 4 2" xfId="4046"/>
    <cellStyle name="Input 7 2 2 4 3" xfId="4047"/>
    <cellStyle name="Input 7 2 2 4 4" xfId="4048"/>
    <cellStyle name="Input 7 2 2 5" xfId="4049"/>
    <cellStyle name="Input 7 2 2 5 2" xfId="4050"/>
    <cellStyle name="Input 7 2 2 5 3" xfId="4051"/>
    <cellStyle name="Input 7 2 2 5 4" xfId="4052"/>
    <cellStyle name="Input 7 2 2 6" xfId="4053"/>
    <cellStyle name="Input 7 2 2 6 2" xfId="4054"/>
    <cellStyle name="Input 7 2 2 6 3" xfId="4055"/>
    <cellStyle name="Input 7 2 2 7" xfId="4056"/>
    <cellStyle name="Input 7 2 3" xfId="4057"/>
    <cellStyle name="Input 7 2 3 2" xfId="4058"/>
    <cellStyle name="Input 7 2 3 2 2" xfId="4059"/>
    <cellStyle name="Input 7 2 3 2 2 2" xfId="4060"/>
    <cellStyle name="Input 7 2 3 2 2 3" xfId="4061"/>
    <cellStyle name="Input 7 2 3 2 2 4" xfId="4062"/>
    <cellStyle name="Input 7 2 3 2 3" xfId="4063"/>
    <cellStyle name="Input 7 2 3 2 3 2" xfId="4064"/>
    <cellStyle name="Input 7 2 3 2 3 3" xfId="4065"/>
    <cellStyle name="Input 7 2 3 2 3 4" xfId="4066"/>
    <cellStyle name="Input 7 2 3 2 4" xfId="4067"/>
    <cellStyle name="Input 7 2 3 2 4 2" xfId="4068"/>
    <cellStyle name="Input 7 2 3 2 4 3" xfId="4069"/>
    <cellStyle name="Input 7 2 3 2 5" xfId="4070"/>
    <cellStyle name="Input 7 2 3 3" xfId="4071"/>
    <cellStyle name="Input 7 2 3 3 2" xfId="4072"/>
    <cellStyle name="Input 7 2 3 3 3" xfId="4073"/>
    <cellStyle name="Input 7 2 3 3 4" xfId="4074"/>
    <cellStyle name="Input 7 2 3 4" xfId="4075"/>
    <cellStyle name="Input 7 2 3 4 2" xfId="4076"/>
    <cellStyle name="Input 7 2 3 4 3" xfId="4077"/>
    <cellStyle name="Input 7 2 3 4 4" xfId="4078"/>
    <cellStyle name="Input 7 2 3 5" xfId="4079"/>
    <cellStyle name="Input 7 2 3 5 2" xfId="4080"/>
    <cellStyle name="Input 7 2 3 5 3" xfId="4081"/>
    <cellStyle name="Input 7 2 3 6" xfId="4082"/>
    <cellStyle name="Input 7 2 4" xfId="4083"/>
    <cellStyle name="Input 7 2 4 2" xfId="4084"/>
    <cellStyle name="Input 7 2 4 2 2" xfId="4085"/>
    <cellStyle name="Input 7 2 4 2 3" xfId="4086"/>
    <cellStyle name="Input 7 2 4 2 4" xfId="4087"/>
    <cellStyle name="Input 7 2 4 3" xfId="4088"/>
    <cellStyle name="Input 7 2 4 3 2" xfId="4089"/>
    <cellStyle name="Input 7 2 4 3 3" xfId="4090"/>
    <cellStyle name="Input 7 2 4 3 4" xfId="4091"/>
    <cellStyle name="Input 7 2 4 4" xfId="4092"/>
    <cellStyle name="Input 7 2 4 4 2" xfId="4093"/>
    <cellStyle name="Input 7 2 4 4 3" xfId="4094"/>
    <cellStyle name="Input 7 2 4 5" xfId="4095"/>
    <cellStyle name="Input 7 2 5" xfId="4096"/>
    <cellStyle name="Input 7 2 5 2" xfId="4097"/>
    <cellStyle name="Input 7 2 5 3" xfId="4098"/>
    <cellStyle name="Input 7 2 5 4" xfId="4099"/>
    <cellStyle name="Input 7 2 6" xfId="4100"/>
    <cellStyle name="Input 7 2 6 2" xfId="4101"/>
    <cellStyle name="Input 7 2 6 3" xfId="4102"/>
    <cellStyle name="Input 7 2 6 4" xfId="4103"/>
    <cellStyle name="Input 7 2 7" xfId="4104"/>
    <cellStyle name="Input 7 2 7 2" xfId="4105"/>
    <cellStyle name="Input 7 2 7 3" xfId="4106"/>
    <cellStyle name="Input 7 2 8" xfId="4107"/>
    <cellStyle name="Input 7 3" xfId="4108"/>
    <cellStyle name="Input 7 3 2" xfId="4109"/>
    <cellStyle name="Input 7 3 3" xfId="4110"/>
    <cellStyle name="Input 7 3 4" xfId="4111"/>
    <cellStyle name="Input 7 4" xfId="4112"/>
    <cellStyle name="Input 7 4 2" xfId="4113"/>
    <cellStyle name="Input 7 4 3" xfId="4114"/>
    <cellStyle name="Input 7 4 4" xfId="4115"/>
    <cellStyle name="Input 7 5" xfId="4116"/>
    <cellStyle name="Input 7 5 2" xfId="4117"/>
    <cellStyle name="Input 7 5 3" xfId="4118"/>
    <cellStyle name="Input 7 6" xfId="4119"/>
    <cellStyle name="Input 7 6 2" xfId="4120"/>
    <cellStyle name="Input 7 6 3" xfId="4121"/>
    <cellStyle name="Input 7 7" xfId="4122"/>
    <cellStyle name="Input 8" xfId="4123"/>
    <cellStyle name="Input 8 2" xfId="4124"/>
    <cellStyle name="Input 8 2 2" xfId="4125"/>
    <cellStyle name="Input 8 2 2 2" xfId="4126"/>
    <cellStyle name="Input 8 2 2 2 2" xfId="4127"/>
    <cellStyle name="Input 8 2 2 2 2 2" xfId="4128"/>
    <cellStyle name="Input 8 2 2 2 2 3" xfId="4129"/>
    <cellStyle name="Input 8 2 2 2 2 4" xfId="4130"/>
    <cellStyle name="Input 8 2 2 2 3" xfId="4131"/>
    <cellStyle name="Input 8 2 2 2 3 2" xfId="4132"/>
    <cellStyle name="Input 8 2 2 2 3 3" xfId="4133"/>
    <cellStyle name="Input 8 2 2 2 3 4" xfId="4134"/>
    <cellStyle name="Input 8 2 2 2 4" xfId="4135"/>
    <cellStyle name="Input 8 2 2 2 4 2" xfId="4136"/>
    <cellStyle name="Input 8 2 2 2 4 3" xfId="4137"/>
    <cellStyle name="Input 8 2 2 2 5" xfId="4138"/>
    <cellStyle name="Input 8 2 2 3" xfId="4139"/>
    <cellStyle name="Input 8 2 2 3 2" xfId="4140"/>
    <cellStyle name="Input 8 2 2 3 3" xfId="4141"/>
    <cellStyle name="Input 8 2 2 3 4" xfId="4142"/>
    <cellStyle name="Input 8 2 2 4" xfId="4143"/>
    <cellStyle name="Input 8 2 2 4 2" xfId="4144"/>
    <cellStyle name="Input 8 2 2 4 3" xfId="4145"/>
    <cellStyle name="Input 8 2 2 4 4" xfId="4146"/>
    <cellStyle name="Input 8 2 2 5" xfId="4147"/>
    <cellStyle name="Input 8 2 2 5 2" xfId="4148"/>
    <cellStyle name="Input 8 2 2 5 3" xfId="4149"/>
    <cellStyle name="Input 8 2 2 6" xfId="4150"/>
    <cellStyle name="Input 8 2 3" xfId="4151"/>
    <cellStyle name="Input 8 2 3 2" xfId="4152"/>
    <cellStyle name="Input 8 2 3 2 2" xfId="4153"/>
    <cellStyle name="Input 8 2 3 2 3" xfId="4154"/>
    <cellStyle name="Input 8 2 3 2 4" xfId="4155"/>
    <cellStyle name="Input 8 2 3 3" xfId="4156"/>
    <cellStyle name="Input 8 2 3 3 2" xfId="4157"/>
    <cellStyle name="Input 8 2 3 3 3" xfId="4158"/>
    <cellStyle name="Input 8 2 3 3 4" xfId="4159"/>
    <cellStyle name="Input 8 2 3 4" xfId="4160"/>
    <cellStyle name="Input 8 2 3 4 2" xfId="4161"/>
    <cellStyle name="Input 8 2 3 4 3" xfId="4162"/>
    <cellStyle name="Input 8 2 3 5" xfId="4163"/>
    <cellStyle name="Input 8 2 4" xfId="4164"/>
    <cellStyle name="Input 8 2 4 2" xfId="4165"/>
    <cellStyle name="Input 8 2 4 3" xfId="4166"/>
    <cellStyle name="Input 8 2 4 4" xfId="4167"/>
    <cellStyle name="Input 8 2 5" xfId="4168"/>
    <cellStyle name="Input 8 2 5 2" xfId="4169"/>
    <cellStyle name="Input 8 2 5 3" xfId="4170"/>
    <cellStyle name="Input 8 2 5 4" xfId="4171"/>
    <cellStyle name="Input 8 2 6" xfId="4172"/>
    <cellStyle name="Input 8 2 6 2" xfId="4173"/>
    <cellStyle name="Input 8 2 6 3" xfId="4174"/>
    <cellStyle name="Input 8 2 7" xfId="4175"/>
    <cellStyle name="Input 8 3" xfId="4176"/>
    <cellStyle name="Input 8 3 2" xfId="4177"/>
    <cellStyle name="Input 8 3 2 2" xfId="4178"/>
    <cellStyle name="Input 8 3 2 2 2" xfId="4179"/>
    <cellStyle name="Input 8 3 2 2 3" xfId="4180"/>
    <cellStyle name="Input 8 3 2 2 4" xfId="4181"/>
    <cellStyle name="Input 8 3 2 3" xfId="4182"/>
    <cellStyle name="Input 8 3 2 3 2" xfId="4183"/>
    <cellStyle name="Input 8 3 2 3 3" xfId="4184"/>
    <cellStyle name="Input 8 3 2 3 4" xfId="4185"/>
    <cellStyle name="Input 8 3 2 4" xfId="4186"/>
    <cellStyle name="Input 8 3 2 4 2" xfId="4187"/>
    <cellStyle name="Input 8 3 2 4 3" xfId="4188"/>
    <cellStyle name="Input 8 3 2 5" xfId="4189"/>
    <cellStyle name="Input 8 3 3" xfId="4190"/>
    <cellStyle name="Input 8 3 3 2" xfId="4191"/>
    <cellStyle name="Input 8 3 3 3" xfId="4192"/>
    <cellStyle name="Input 8 3 3 4" xfId="4193"/>
    <cellStyle name="Input 8 3 4" xfId="4194"/>
    <cellStyle name="Input 8 3 4 2" xfId="4195"/>
    <cellStyle name="Input 8 3 4 3" xfId="4196"/>
    <cellStyle name="Input 8 3 4 4" xfId="4197"/>
    <cellStyle name="Input 8 3 5" xfId="4198"/>
    <cellStyle name="Input 8 3 5 2" xfId="4199"/>
    <cellStyle name="Input 8 3 5 3" xfId="4200"/>
    <cellStyle name="Input 8 3 6" xfId="4201"/>
    <cellStyle name="Input 8 4" xfId="4202"/>
    <cellStyle name="Input 8 4 2" xfId="4203"/>
    <cellStyle name="Input 8 4 2 2" xfId="4204"/>
    <cellStyle name="Input 8 4 2 3" xfId="4205"/>
    <cellStyle name="Input 8 4 2 4" xfId="4206"/>
    <cellStyle name="Input 8 4 3" xfId="4207"/>
    <cellStyle name="Input 8 4 3 2" xfId="4208"/>
    <cellStyle name="Input 8 4 3 3" xfId="4209"/>
    <cellStyle name="Input 8 4 3 4" xfId="4210"/>
    <cellStyle name="Input 8 4 4" xfId="4211"/>
    <cellStyle name="Input 8 4 4 2" xfId="4212"/>
    <cellStyle name="Input 8 4 4 3" xfId="4213"/>
    <cellStyle name="Input 8 4 5" xfId="4214"/>
    <cellStyle name="Input 8 5" xfId="4215"/>
    <cellStyle name="Input 8 5 2" xfId="4216"/>
    <cellStyle name="Input 8 5 3" xfId="4217"/>
    <cellStyle name="Input 8 5 4" xfId="4218"/>
    <cellStyle name="Input 8 6" xfId="4219"/>
    <cellStyle name="Input 8 6 2" xfId="4220"/>
    <cellStyle name="Input 8 6 3" xfId="4221"/>
    <cellStyle name="Input 8 6 4" xfId="4222"/>
    <cellStyle name="Input 8 7" xfId="4223"/>
    <cellStyle name="Input 8 7 2" xfId="4224"/>
    <cellStyle name="Input 8 7 3" xfId="4225"/>
    <cellStyle name="Input 8 8" xfId="4226"/>
    <cellStyle name="Input 9" xfId="4227"/>
    <cellStyle name="Input 9 2" xfId="4228"/>
    <cellStyle name="Input 9 2 2" xfId="4229"/>
    <cellStyle name="Input 9 2 2 2" xfId="4230"/>
    <cellStyle name="Input 9 2 2 2 2" xfId="4231"/>
    <cellStyle name="Input 9 2 2 2 3" xfId="4232"/>
    <cellStyle name="Input 9 2 2 2 4" xfId="4233"/>
    <cellStyle name="Input 9 2 2 3" xfId="4234"/>
    <cellStyle name="Input 9 2 2 3 2" xfId="4235"/>
    <cellStyle name="Input 9 2 2 3 3" xfId="4236"/>
    <cellStyle name="Input 9 2 2 3 4" xfId="4237"/>
    <cellStyle name="Input 9 2 2 4" xfId="4238"/>
    <cellStyle name="Input 9 2 2 4 2" xfId="4239"/>
    <cellStyle name="Input 9 2 2 4 3" xfId="4240"/>
    <cellStyle name="Input 9 2 2 5" xfId="4241"/>
    <cellStyle name="Input 9 2 3" xfId="4242"/>
    <cellStyle name="Input 9 2 3 2" xfId="4243"/>
    <cellStyle name="Input 9 2 3 3" xfId="4244"/>
    <cellStyle name="Input 9 2 3 4" xfId="4245"/>
    <cellStyle name="Input 9 2 4" xfId="4246"/>
    <cellStyle name="Input 9 2 4 2" xfId="4247"/>
    <cellStyle name="Input 9 2 4 3" xfId="4248"/>
    <cellStyle name="Input 9 2 4 4" xfId="4249"/>
    <cellStyle name="Input 9 2 5" xfId="4250"/>
    <cellStyle name="Input 9 2 5 2" xfId="4251"/>
    <cellStyle name="Input 9 2 5 3" xfId="4252"/>
    <cellStyle name="Input 9 2 6" xfId="4253"/>
    <cellStyle name="Input 9 3" xfId="4254"/>
    <cellStyle name="Input 9 3 2" xfId="4255"/>
    <cellStyle name="Input 9 3 2 2" xfId="4256"/>
    <cellStyle name="Input 9 3 2 3" xfId="4257"/>
    <cellStyle name="Input 9 3 2 4" xfId="4258"/>
    <cellStyle name="Input 9 3 3" xfId="4259"/>
    <cellStyle name="Input 9 3 3 2" xfId="4260"/>
    <cellStyle name="Input 9 3 3 3" xfId="4261"/>
    <cellStyle name="Input 9 3 3 4" xfId="4262"/>
    <cellStyle name="Input 9 3 4" xfId="4263"/>
    <cellStyle name="Input 9 3 4 2" xfId="4264"/>
    <cellStyle name="Input 9 3 4 3" xfId="4265"/>
    <cellStyle name="Input 9 3 5" xfId="4266"/>
    <cellStyle name="Input 9 4" xfId="4267"/>
    <cellStyle name="Input 9 4 2" xfId="4268"/>
    <cellStyle name="Input 9 4 3" xfId="4269"/>
    <cellStyle name="Input 9 4 4" xfId="4270"/>
    <cellStyle name="Input 9 5" xfId="4271"/>
    <cellStyle name="Input 9 5 2" xfId="4272"/>
    <cellStyle name="Input 9 5 3" xfId="4273"/>
    <cellStyle name="Input 9 5 4" xfId="4274"/>
    <cellStyle name="Input 9 6" xfId="4275"/>
    <cellStyle name="Input 9 6 2" xfId="4276"/>
    <cellStyle name="Input 9 6 3" xfId="4277"/>
    <cellStyle name="Input 9 7" xfId="4278"/>
    <cellStyle name="Lines" xfId="4279"/>
    <cellStyle name="Linked Cell 10" xfId="4280"/>
    <cellStyle name="Linked Cell 11" xfId="4281"/>
    <cellStyle name="Linked Cell 2" xfId="4282"/>
    <cellStyle name="Linked Cell 3" xfId="4283"/>
    <cellStyle name="Linked Cell 4" xfId="4284"/>
    <cellStyle name="Linked Cell 5" xfId="4285"/>
    <cellStyle name="Linked Cell 6" xfId="4286"/>
    <cellStyle name="Linked Cell 7" xfId="4287"/>
    <cellStyle name="Linked Cell 8" xfId="4288"/>
    <cellStyle name="Linked Cell 9" xfId="4289"/>
    <cellStyle name="Neutral 10" xfId="4290"/>
    <cellStyle name="Neutral 11" xfId="4291"/>
    <cellStyle name="Neutral 2" xfId="4292"/>
    <cellStyle name="Neutral 3" xfId="4293"/>
    <cellStyle name="Neutral 4" xfId="4294"/>
    <cellStyle name="Neutral 5" xfId="4295"/>
    <cellStyle name="Neutral 6" xfId="4296"/>
    <cellStyle name="Neutral 7" xfId="4297"/>
    <cellStyle name="Neutral 8" xfId="4298"/>
    <cellStyle name="Neutral 9" xfId="4299"/>
    <cellStyle name="Normal" xfId="0" builtinId="0"/>
    <cellStyle name="Normal 10" xfId="4300"/>
    <cellStyle name="Normal 11" xfId="4301"/>
    <cellStyle name="Normal 12" xfId="4302"/>
    <cellStyle name="Normal 12 10" xfId="21455"/>
    <cellStyle name="Normal 12 11" xfId="33699"/>
    <cellStyle name="Normal 12 12" xfId="45928"/>
    <cellStyle name="Normal 12 2" xfId="4303"/>
    <cellStyle name="Normal 12 2 10" xfId="33700"/>
    <cellStyle name="Normal 12 2 11" xfId="45929"/>
    <cellStyle name="Normal 12 2 2" xfId="4304"/>
    <cellStyle name="Normal 12 2 2 10" xfId="45930"/>
    <cellStyle name="Normal 12 2 2 2" xfId="4305"/>
    <cellStyle name="Normal 12 2 2 2 2" xfId="4306"/>
    <cellStyle name="Normal 12 2 2 2 2 2" xfId="4307"/>
    <cellStyle name="Normal 12 2 2 2 2 2 2" xfId="4308"/>
    <cellStyle name="Normal 12 2 2 2 2 2 2 2" xfId="4309"/>
    <cellStyle name="Normal 12 2 2 2 2 2 2 2 2" xfId="15324"/>
    <cellStyle name="Normal 12 2 2 2 2 2 2 2 2 2" xfId="27579"/>
    <cellStyle name="Normal 12 2 2 2 2 2 2 2 2 3" xfId="39820"/>
    <cellStyle name="Normal 12 2 2 2 2 2 2 2 3" xfId="21462"/>
    <cellStyle name="Normal 12 2 2 2 2 2 2 2 4" xfId="33706"/>
    <cellStyle name="Normal 12 2 2 2 2 2 2 2 5" xfId="45935"/>
    <cellStyle name="Normal 12 2 2 2 2 2 2 3" xfId="15323"/>
    <cellStyle name="Normal 12 2 2 2 2 2 2 3 2" xfId="27578"/>
    <cellStyle name="Normal 12 2 2 2 2 2 2 3 3" xfId="39819"/>
    <cellStyle name="Normal 12 2 2 2 2 2 2 4" xfId="21461"/>
    <cellStyle name="Normal 12 2 2 2 2 2 2 5" xfId="33705"/>
    <cellStyle name="Normal 12 2 2 2 2 2 2 6" xfId="45934"/>
    <cellStyle name="Normal 12 2 2 2 2 2 3" xfId="4310"/>
    <cellStyle name="Normal 12 2 2 2 2 2 3 2" xfId="15325"/>
    <cellStyle name="Normal 12 2 2 2 2 2 3 2 2" xfId="27580"/>
    <cellStyle name="Normal 12 2 2 2 2 2 3 2 3" xfId="39821"/>
    <cellStyle name="Normal 12 2 2 2 2 2 3 3" xfId="21463"/>
    <cellStyle name="Normal 12 2 2 2 2 2 3 4" xfId="33707"/>
    <cellStyle name="Normal 12 2 2 2 2 2 3 5" xfId="45936"/>
    <cellStyle name="Normal 12 2 2 2 2 2 4" xfId="15322"/>
    <cellStyle name="Normal 12 2 2 2 2 2 4 2" xfId="27577"/>
    <cellStyle name="Normal 12 2 2 2 2 2 4 3" xfId="39818"/>
    <cellStyle name="Normal 12 2 2 2 2 2 5" xfId="21460"/>
    <cellStyle name="Normal 12 2 2 2 2 2 6" xfId="33704"/>
    <cellStyle name="Normal 12 2 2 2 2 2 7" xfId="45933"/>
    <cellStyle name="Normal 12 2 2 2 2 3" xfId="4311"/>
    <cellStyle name="Normal 12 2 2 2 2 3 2" xfId="4312"/>
    <cellStyle name="Normal 12 2 2 2 2 3 2 2" xfId="15327"/>
    <cellStyle name="Normal 12 2 2 2 2 3 2 2 2" xfId="27582"/>
    <cellStyle name="Normal 12 2 2 2 2 3 2 2 3" xfId="39823"/>
    <cellStyle name="Normal 12 2 2 2 2 3 2 3" xfId="21465"/>
    <cellStyle name="Normal 12 2 2 2 2 3 2 4" xfId="33709"/>
    <cellStyle name="Normal 12 2 2 2 2 3 2 5" xfId="45938"/>
    <cellStyle name="Normal 12 2 2 2 2 3 3" xfId="15326"/>
    <cellStyle name="Normal 12 2 2 2 2 3 3 2" xfId="27581"/>
    <cellStyle name="Normal 12 2 2 2 2 3 3 3" xfId="39822"/>
    <cellStyle name="Normal 12 2 2 2 2 3 4" xfId="21464"/>
    <cellStyle name="Normal 12 2 2 2 2 3 5" xfId="33708"/>
    <cellStyle name="Normal 12 2 2 2 2 3 6" xfId="45937"/>
    <cellStyle name="Normal 12 2 2 2 2 4" xfId="4313"/>
    <cellStyle name="Normal 12 2 2 2 2 4 2" xfId="15328"/>
    <cellStyle name="Normal 12 2 2 2 2 4 2 2" xfId="27583"/>
    <cellStyle name="Normal 12 2 2 2 2 4 2 3" xfId="39824"/>
    <cellStyle name="Normal 12 2 2 2 2 4 3" xfId="21466"/>
    <cellStyle name="Normal 12 2 2 2 2 4 4" xfId="33710"/>
    <cellStyle name="Normal 12 2 2 2 2 4 5" xfId="45939"/>
    <cellStyle name="Normal 12 2 2 2 2 5" xfId="15321"/>
    <cellStyle name="Normal 12 2 2 2 2 5 2" xfId="27576"/>
    <cellStyle name="Normal 12 2 2 2 2 5 3" xfId="39817"/>
    <cellStyle name="Normal 12 2 2 2 2 6" xfId="21459"/>
    <cellStyle name="Normal 12 2 2 2 2 7" xfId="33703"/>
    <cellStyle name="Normal 12 2 2 2 2 8" xfId="45932"/>
    <cellStyle name="Normal 12 2 2 2 3" xfId="4314"/>
    <cellStyle name="Normal 12 2 2 2 3 2" xfId="4315"/>
    <cellStyle name="Normal 12 2 2 2 3 2 2" xfId="4316"/>
    <cellStyle name="Normal 12 2 2 2 3 2 2 2" xfId="15331"/>
    <cellStyle name="Normal 12 2 2 2 3 2 2 2 2" xfId="27586"/>
    <cellStyle name="Normal 12 2 2 2 3 2 2 2 3" xfId="39827"/>
    <cellStyle name="Normal 12 2 2 2 3 2 2 3" xfId="21469"/>
    <cellStyle name="Normal 12 2 2 2 3 2 2 4" xfId="33713"/>
    <cellStyle name="Normal 12 2 2 2 3 2 2 5" xfId="45942"/>
    <cellStyle name="Normal 12 2 2 2 3 2 3" xfId="15330"/>
    <cellStyle name="Normal 12 2 2 2 3 2 3 2" xfId="27585"/>
    <cellStyle name="Normal 12 2 2 2 3 2 3 3" xfId="39826"/>
    <cellStyle name="Normal 12 2 2 2 3 2 4" xfId="21468"/>
    <cellStyle name="Normal 12 2 2 2 3 2 5" xfId="33712"/>
    <cellStyle name="Normal 12 2 2 2 3 2 6" xfId="45941"/>
    <cellStyle name="Normal 12 2 2 2 3 3" xfId="4317"/>
    <cellStyle name="Normal 12 2 2 2 3 3 2" xfId="15332"/>
    <cellStyle name="Normal 12 2 2 2 3 3 2 2" xfId="27587"/>
    <cellStyle name="Normal 12 2 2 2 3 3 2 3" xfId="39828"/>
    <cellStyle name="Normal 12 2 2 2 3 3 3" xfId="21470"/>
    <cellStyle name="Normal 12 2 2 2 3 3 4" xfId="33714"/>
    <cellStyle name="Normal 12 2 2 2 3 3 5" xfId="45943"/>
    <cellStyle name="Normal 12 2 2 2 3 4" xfId="15329"/>
    <cellStyle name="Normal 12 2 2 2 3 4 2" xfId="27584"/>
    <cellStyle name="Normal 12 2 2 2 3 4 3" xfId="39825"/>
    <cellStyle name="Normal 12 2 2 2 3 5" xfId="21467"/>
    <cellStyle name="Normal 12 2 2 2 3 6" xfId="33711"/>
    <cellStyle name="Normal 12 2 2 2 3 7" xfId="45940"/>
    <cellStyle name="Normal 12 2 2 2 4" xfId="4318"/>
    <cellStyle name="Normal 12 2 2 2 4 2" xfId="4319"/>
    <cellStyle name="Normal 12 2 2 2 4 2 2" xfId="15334"/>
    <cellStyle name="Normal 12 2 2 2 4 2 2 2" xfId="27589"/>
    <cellStyle name="Normal 12 2 2 2 4 2 2 3" xfId="39830"/>
    <cellStyle name="Normal 12 2 2 2 4 2 3" xfId="21472"/>
    <cellStyle name="Normal 12 2 2 2 4 2 4" xfId="33716"/>
    <cellStyle name="Normal 12 2 2 2 4 2 5" xfId="45945"/>
    <cellStyle name="Normal 12 2 2 2 4 3" xfId="15333"/>
    <cellStyle name="Normal 12 2 2 2 4 3 2" xfId="27588"/>
    <cellStyle name="Normal 12 2 2 2 4 3 3" xfId="39829"/>
    <cellStyle name="Normal 12 2 2 2 4 4" xfId="21471"/>
    <cellStyle name="Normal 12 2 2 2 4 5" xfId="33715"/>
    <cellStyle name="Normal 12 2 2 2 4 6" xfId="45944"/>
    <cellStyle name="Normal 12 2 2 2 5" xfId="4320"/>
    <cellStyle name="Normal 12 2 2 2 5 2" xfId="15335"/>
    <cellStyle name="Normal 12 2 2 2 5 2 2" xfId="27590"/>
    <cellStyle name="Normal 12 2 2 2 5 2 3" xfId="39831"/>
    <cellStyle name="Normal 12 2 2 2 5 3" xfId="21473"/>
    <cellStyle name="Normal 12 2 2 2 5 4" xfId="33717"/>
    <cellStyle name="Normal 12 2 2 2 5 5" xfId="45946"/>
    <cellStyle name="Normal 12 2 2 2 6" xfId="15320"/>
    <cellStyle name="Normal 12 2 2 2 6 2" xfId="27575"/>
    <cellStyle name="Normal 12 2 2 2 6 3" xfId="39816"/>
    <cellStyle name="Normal 12 2 2 2 7" xfId="21458"/>
    <cellStyle name="Normal 12 2 2 2 8" xfId="33702"/>
    <cellStyle name="Normal 12 2 2 2 9" xfId="45931"/>
    <cellStyle name="Normal 12 2 2 3" xfId="4321"/>
    <cellStyle name="Normal 12 2 2 3 2" xfId="4322"/>
    <cellStyle name="Normal 12 2 2 3 2 2" xfId="4323"/>
    <cellStyle name="Normal 12 2 2 3 2 2 2" xfId="4324"/>
    <cellStyle name="Normal 12 2 2 3 2 2 2 2" xfId="15339"/>
    <cellStyle name="Normal 12 2 2 3 2 2 2 2 2" xfId="27594"/>
    <cellStyle name="Normal 12 2 2 3 2 2 2 2 3" xfId="39835"/>
    <cellStyle name="Normal 12 2 2 3 2 2 2 3" xfId="21477"/>
    <cellStyle name="Normal 12 2 2 3 2 2 2 4" xfId="33721"/>
    <cellStyle name="Normal 12 2 2 3 2 2 2 5" xfId="45950"/>
    <cellStyle name="Normal 12 2 2 3 2 2 3" xfId="15338"/>
    <cellStyle name="Normal 12 2 2 3 2 2 3 2" xfId="27593"/>
    <cellStyle name="Normal 12 2 2 3 2 2 3 3" xfId="39834"/>
    <cellStyle name="Normal 12 2 2 3 2 2 4" xfId="21476"/>
    <cellStyle name="Normal 12 2 2 3 2 2 5" xfId="33720"/>
    <cellStyle name="Normal 12 2 2 3 2 2 6" xfId="45949"/>
    <cellStyle name="Normal 12 2 2 3 2 3" xfId="4325"/>
    <cellStyle name="Normal 12 2 2 3 2 3 2" xfId="15340"/>
    <cellStyle name="Normal 12 2 2 3 2 3 2 2" xfId="27595"/>
    <cellStyle name="Normal 12 2 2 3 2 3 2 3" xfId="39836"/>
    <cellStyle name="Normal 12 2 2 3 2 3 3" xfId="21478"/>
    <cellStyle name="Normal 12 2 2 3 2 3 4" xfId="33722"/>
    <cellStyle name="Normal 12 2 2 3 2 3 5" xfId="45951"/>
    <cellStyle name="Normal 12 2 2 3 2 4" xfId="15337"/>
    <cellStyle name="Normal 12 2 2 3 2 4 2" xfId="27592"/>
    <cellStyle name="Normal 12 2 2 3 2 4 3" xfId="39833"/>
    <cellStyle name="Normal 12 2 2 3 2 5" xfId="21475"/>
    <cellStyle name="Normal 12 2 2 3 2 6" xfId="33719"/>
    <cellStyle name="Normal 12 2 2 3 2 7" xfId="45948"/>
    <cellStyle name="Normal 12 2 2 3 3" xfId="4326"/>
    <cellStyle name="Normal 12 2 2 3 3 2" xfId="4327"/>
    <cellStyle name="Normal 12 2 2 3 3 2 2" xfId="15342"/>
    <cellStyle name="Normal 12 2 2 3 3 2 2 2" xfId="27597"/>
    <cellStyle name="Normal 12 2 2 3 3 2 2 3" xfId="39838"/>
    <cellStyle name="Normal 12 2 2 3 3 2 3" xfId="21480"/>
    <cellStyle name="Normal 12 2 2 3 3 2 4" xfId="33724"/>
    <cellStyle name="Normal 12 2 2 3 3 2 5" xfId="45953"/>
    <cellStyle name="Normal 12 2 2 3 3 3" xfId="15341"/>
    <cellStyle name="Normal 12 2 2 3 3 3 2" xfId="27596"/>
    <cellStyle name="Normal 12 2 2 3 3 3 3" xfId="39837"/>
    <cellStyle name="Normal 12 2 2 3 3 4" xfId="21479"/>
    <cellStyle name="Normal 12 2 2 3 3 5" xfId="33723"/>
    <cellStyle name="Normal 12 2 2 3 3 6" xfId="45952"/>
    <cellStyle name="Normal 12 2 2 3 4" xfId="4328"/>
    <cellStyle name="Normal 12 2 2 3 4 2" xfId="15343"/>
    <cellStyle name="Normal 12 2 2 3 4 2 2" xfId="27598"/>
    <cellStyle name="Normal 12 2 2 3 4 2 3" xfId="39839"/>
    <cellStyle name="Normal 12 2 2 3 4 3" xfId="21481"/>
    <cellStyle name="Normal 12 2 2 3 4 4" xfId="33725"/>
    <cellStyle name="Normal 12 2 2 3 4 5" xfId="45954"/>
    <cellStyle name="Normal 12 2 2 3 5" xfId="15336"/>
    <cellStyle name="Normal 12 2 2 3 5 2" xfId="27591"/>
    <cellStyle name="Normal 12 2 2 3 5 3" xfId="39832"/>
    <cellStyle name="Normal 12 2 2 3 6" xfId="21474"/>
    <cellStyle name="Normal 12 2 2 3 7" xfId="33718"/>
    <cellStyle name="Normal 12 2 2 3 8" xfId="45947"/>
    <cellStyle name="Normal 12 2 2 4" xfId="4329"/>
    <cellStyle name="Normal 12 2 2 4 2" xfId="4330"/>
    <cellStyle name="Normal 12 2 2 4 2 2" xfId="4331"/>
    <cellStyle name="Normal 12 2 2 4 2 2 2" xfId="15346"/>
    <cellStyle name="Normal 12 2 2 4 2 2 2 2" xfId="27601"/>
    <cellStyle name="Normal 12 2 2 4 2 2 2 3" xfId="39842"/>
    <cellStyle name="Normal 12 2 2 4 2 2 3" xfId="21484"/>
    <cellStyle name="Normal 12 2 2 4 2 2 4" xfId="33728"/>
    <cellStyle name="Normal 12 2 2 4 2 2 5" xfId="45957"/>
    <cellStyle name="Normal 12 2 2 4 2 3" xfId="15345"/>
    <cellStyle name="Normal 12 2 2 4 2 3 2" xfId="27600"/>
    <cellStyle name="Normal 12 2 2 4 2 3 3" xfId="39841"/>
    <cellStyle name="Normal 12 2 2 4 2 4" xfId="21483"/>
    <cellStyle name="Normal 12 2 2 4 2 5" xfId="33727"/>
    <cellStyle name="Normal 12 2 2 4 2 6" xfId="45956"/>
    <cellStyle name="Normal 12 2 2 4 3" xfId="4332"/>
    <cellStyle name="Normal 12 2 2 4 3 2" xfId="15347"/>
    <cellStyle name="Normal 12 2 2 4 3 2 2" xfId="27602"/>
    <cellStyle name="Normal 12 2 2 4 3 2 3" xfId="39843"/>
    <cellStyle name="Normal 12 2 2 4 3 3" xfId="21485"/>
    <cellStyle name="Normal 12 2 2 4 3 4" xfId="33729"/>
    <cellStyle name="Normal 12 2 2 4 3 5" xfId="45958"/>
    <cellStyle name="Normal 12 2 2 4 4" xfId="15344"/>
    <cellStyle name="Normal 12 2 2 4 4 2" xfId="27599"/>
    <cellStyle name="Normal 12 2 2 4 4 3" xfId="39840"/>
    <cellStyle name="Normal 12 2 2 4 5" xfId="21482"/>
    <cellStyle name="Normal 12 2 2 4 6" xfId="33726"/>
    <cellStyle name="Normal 12 2 2 4 7" xfId="45955"/>
    <cellStyle name="Normal 12 2 2 5" xfId="4333"/>
    <cellStyle name="Normal 12 2 2 5 2" xfId="4334"/>
    <cellStyle name="Normal 12 2 2 5 2 2" xfId="15349"/>
    <cellStyle name="Normal 12 2 2 5 2 2 2" xfId="27604"/>
    <cellStyle name="Normal 12 2 2 5 2 2 3" xfId="39845"/>
    <cellStyle name="Normal 12 2 2 5 2 3" xfId="21487"/>
    <cellStyle name="Normal 12 2 2 5 2 4" xfId="33731"/>
    <cellStyle name="Normal 12 2 2 5 2 5" xfId="45960"/>
    <cellStyle name="Normal 12 2 2 5 3" xfId="15348"/>
    <cellStyle name="Normal 12 2 2 5 3 2" xfId="27603"/>
    <cellStyle name="Normal 12 2 2 5 3 3" xfId="39844"/>
    <cellStyle name="Normal 12 2 2 5 4" xfId="21486"/>
    <cellStyle name="Normal 12 2 2 5 5" xfId="33730"/>
    <cellStyle name="Normal 12 2 2 5 6" xfId="45959"/>
    <cellStyle name="Normal 12 2 2 6" xfId="4335"/>
    <cellStyle name="Normal 12 2 2 6 2" xfId="15350"/>
    <cellStyle name="Normal 12 2 2 6 2 2" xfId="27605"/>
    <cellStyle name="Normal 12 2 2 6 2 3" xfId="39846"/>
    <cellStyle name="Normal 12 2 2 6 3" xfId="21488"/>
    <cellStyle name="Normal 12 2 2 6 4" xfId="33732"/>
    <cellStyle name="Normal 12 2 2 6 5" xfId="45961"/>
    <cellStyle name="Normal 12 2 2 7" xfId="15319"/>
    <cellStyle name="Normal 12 2 2 7 2" xfId="27574"/>
    <cellStyle name="Normal 12 2 2 7 3" xfId="39815"/>
    <cellStyle name="Normal 12 2 2 8" xfId="21457"/>
    <cellStyle name="Normal 12 2 2 9" xfId="33701"/>
    <cellStyle name="Normal 12 2 3" xfId="4336"/>
    <cellStyle name="Normal 12 2 3 2" xfId="4337"/>
    <cellStyle name="Normal 12 2 3 2 2" xfId="4338"/>
    <cellStyle name="Normal 12 2 3 2 2 2" xfId="4339"/>
    <cellStyle name="Normal 12 2 3 2 2 2 2" xfId="4340"/>
    <cellStyle name="Normal 12 2 3 2 2 2 2 2" xfId="15355"/>
    <cellStyle name="Normal 12 2 3 2 2 2 2 2 2" xfId="27610"/>
    <cellStyle name="Normal 12 2 3 2 2 2 2 2 3" xfId="39851"/>
    <cellStyle name="Normal 12 2 3 2 2 2 2 3" xfId="21493"/>
    <cellStyle name="Normal 12 2 3 2 2 2 2 4" xfId="33737"/>
    <cellStyle name="Normal 12 2 3 2 2 2 2 5" xfId="45966"/>
    <cellStyle name="Normal 12 2 3 2 2 2 3" xfId="15354"/>
    <cellStyle name="Normal 12 2 3 2 2 2 3 2" xfId="27609"/>
    <cellStyle name="Normal 12 2 3 2 2 2 3 3" xfId="39850"/>
    <cellStyle name="Normal 12 2 3 2 2 2 4" xfId="21492"/>
    <cellStyle name="Normal 12 2 3 2 2 2 5" xfId="33736"/>
    <cellStyle name="Normal 12 2 3 2 2 2 6" xfId="45965"/>
    <cellStyle name="Normal 12 2 3 2 2 3" xfId="4341"/>
    <cellStyle name="Normal 12 2 3 2 2 3 2" xfId="15356"/>
    <cellStyle name="Normal 12 2 3 2 2 3 2 2" xfId="27611"/>
    <cellStyle name="Normal 12 2 3 2 2 3 2 3" xfId="39852"/>
    <cellStyle name="Normal 12 2 3 2 2 3 3" xfId="21494"/>
    <cellStyle name="Normal 12 2 3 2 2 3 4" xfId="33738"/>
    <cellStyle name="Normal 12 2 3 2 2 3 5" xfId="45967"/>
    <cellStyle name="Normal 12 2 3 2 2 4" xfId="15353"/>
    <cellStyle name="Normal 12 2 3 2 2 4 2" xfId="27608"/>
    <cellStyle name="Normal 12 2 3 2 2 4 3" xfId="39849"/>
    <cellStyle name="Normal 12 2 3 2 2 5" xfId="21491"/>
    <cellStyle name="Normal 12 2 3 2 2 6" xfId="33735"/>
    <cellStyle name="Normal 12 2 3 2 2 7" xfId="45964"/>
    <cellStyle name="Normal 12 2 3 2 3" xfId="4342"/>
    <cellStyle name="Normal 12 2 3 2 3 2" xfId="4343"/>
    <cellStyle name="Normal 12 2 3 2 3 2 2" xfId="15358"/>
    <cellStyle name="Normal 12 2 3 2 3 2 2 2" xfId="27613"/>
    <cellStyle name="Normal 12 2 3 2 3 2 2 3" xfId="39854"/>
    <cellStyle name="Normal 12 2 3 2 3 2 3" xfId="21496"/>
    <cellStyle name="Normal 12 2 3 2 3 2 4" xfId="33740"/>
    <cellStyle name="Normal 12 2 3 2 3 2 5" xfId="45969"/>
    <cellStyle name="Normal 12 2 3 2 3 3" xfId="15357"/>
    <cellStyle name="Normal 12 2 3 2 3 3 2" xfId="27612"/>
    <cellStyle name="Normal 12 2 3 2 3 3 3" xfId="39853"/>
    <cellStyle name="Normal 12 2 3 2 3 4" xfId="21495"/>
    <cellStyle name="Normal 12 2 3 2 3 5" xfId="33739"/>
    <cellStyle name="Normal 12 2 3 2 3 6" xfId="45968"/>
    <cellStyle name="Normal 12 2 3 2 4" xfId="4344"/>
    <cellStyle name="Normal 12 2 3 2 4 2" xfId="15359"/>
    <cellStyle name="Normal 12 2 3 2 4 2 2" xfId="27614"/>
    <cellStyle name="Normal 12 2 3 2 4 2 3" xfId="39855"/>
    <cellStyle name="Normal 12 2 3 2 4 3" xfId="21497"/>
    <cellStyle name="Normal 12 2 3 2 4 4" xfId="33741"/>
    <cellStyle name="Normal 12 2 3 2 4 5" xfId="45970"/>
    <cellStyle name="Normal 12 2 3 2 5" xfId="15352"/>
    <cellStyle name="Normal 12 2 3 2 5 2" xfId="27607"/>
    <cellStyle name="Normal 12 2 3 2 5 3" xfId="39848"/>
    <cellStyle name="Normal 12 2 3 2 6" xfId="21490"/>
    <cellStyle name="Normal 12 2 3 2 7" xfId="33734"/>
    <cellStyle name="Normal 12 2 3 2 8" xfId="45963"/>
    <cellStyle name="Normal 12 2 3 3" xfId="4345"/>
    <cellStyle name="Normal 12 2 3 3 2" xfId="4346"/>
    <cellStyle name="Normal 12 2 3 3 2 2" xfId="4347"/>
    <cellStyle name="Normal 12 2 3 3 2 2 2" xfId="15362"/>
    <cellStyle name="Normal 12 2 3 3 2 2 2 2" xfId="27617"/>
    <cellStyle name="Normal 12 2 3 3 2 2 2 3" xfId="39858"/>
    <cellStyle name="Normal 12 2 3 3 2 2 3" xfId="21500"/>
    <cellStyle name="Normal 12 2 3 3 2 2 4" xfId="33744"/>
    <cellStyle name="Normal 12 2 3 3 2 2 5" xfId="45973"/>
    <cellStyle name="Normal 12 2 3 3 2 3" xfId="15361"/>
    <cellStyle name="Normal 12 2 3 3 2 3 2" xfId="27616"/>
    <cellStyle name="Normal 12 2 3 3 2 3 3" xfId="39857"/>
    <cellStyle name="Normal 12 2 3 3 2 4" xfId="21499"/>
    <cellStyle name="Normal 12 2 3 3 2 5" xfId="33743"/>
    <cellStyle name="Normal 12 2 3 3 2 6" xfId="45972"/>
    <cellStyle name="Normal 12 2 3 3 3" xfId="4348"/>
    <cellStyle name="Normal 12 2 3 3 3 2" xfId="15363"/>
    <cellStyle name="Normal 12 2 3 3 3 2 2" xfId="27618"/>
    <cellStyle name="Normal 12 2 3 3 3 2 3" xfId="39859"/>
    <cellStyle name="Normal 12 2 3 3 3 3" xfId="21501"/>
    <cellStyle name="Normal 12 2 3 3 3 4" xfId="33745"/>
    <cellStyle name="Normal 12 2 3 3 3 5" xfId="45974"/>
    <cellStyle name="Normal 12 2 3 3 4" xfId="15360"/>
    <cellStyle name="Normal 12 2 3 3 4 2" xfId="27615"/>
    <cellStyle name="Normal 12 2 3 3 4 3" xfId="39856"/>
    <cellStyle name="Normal 12 2 3 3 5" xfId="21498"/>
    <cellStyle name="Normal 12 2 3 3 6" xfId="33742"/>
    <cellStyle name="Normal 12 2 3 3 7" xfId="45971"/>
    <cellStyle name="Normal 12 2 3 4" xfId="4349"/>
    <cellStyle name="Normal 12 2 3 4 2" xfId="4350"/>
    <cellStyle name="Normal 12 2 3 4 2 2" xfId="15365"/>
    <cellStyle name="Normal 12 2 3 4 2 2 2" xfId="27620"/>
    <cellStyle name="Normal 12 2 3 4 2 2 3" xfId="39861"/>
    <cellStyle name="Normal 12 2 3 4 2 3" xfId="21503"/>
    <cellStyle name="Normal 12 2 3 4 2 4" xfId="33747"/>
    <cellStyle name="Normal 12 2 3 4 2 5" xfId="45976"/>
    <cellStyle name="Normal 12 2 3 4 3" xfId="15364"/>
    <cellStyle name="Normal 12 2 3 4 3 2" xfId="27619"/>
    <cellStyle name="Normal 12 2 3 4 3 3" xfId="39860"/>
    <cellStyle name="Normal 12 2 3 4 4" xfId="21502"/>
    <cellStyle name="Normal 12 2 3 4 5" xfId="33746"/>
    <cellStyle name="Normal 12 2 3 4 6" xfId="45975"/>
    <cellStyle name="Normal 12 2 3 5" xfId="4351"/>
    <cellStyle name="Normal 12 2 3 5 2" xfId="15366"/>
    <cellStyle name="Normal 12 2 3 5 2 2" xfId="27621"/>
    <cellStyle name="Normal 12 2 3 5 2 3" xfId="39862"/>
    <cellStyle name="Normal 12 2 3 5 3" xfId="21504"/>
    <cellStyle name="Normal 12 2 3 5 4" xfId="33748"/>
    <cellStyle name="Normal 12 2 3 5 5" xfId="45977"/>
    <cellStyle name="Normal 12 2 3 6" xfId="15351"/>
    <cellStyle name="Normal 12 2 3 6 2" xfId="27606"/>
    <cellStyle name="Normal 12 2 3 6 3" xfId="39847"/>
    <cellStyle name="Normal 12 2 3 7" xfId="21489"/>
    <cellStyle name="Normal 12 2 3 8" xfId="33733"/>
    <cellStyle name="Normal 12 2 3 9" xfId="45962"/>
    <cellStyle name="Normal 12 2 4" xfId="4352"/>
    <cellStyle name="Normal 12 2 4 2" xfId="4353"/>
    <cellStyle name="Normal 12 2 4 2 2" xfId="4354"/>
    <cellStyle name="Normal 12 2 4 2 2 2" xfId="4355"/>
    <cellStyle name="Normal 12 2 4 2 2 2 2" xfId="15370"/>
    <cellStyle name="Normal 12 2 4 2 2 2 2 2" xfId="27625"/>
    <cellStyle name="Normal 12 2 4 2 2 2 2 3" xfId="39866"/>
    <cellStyle name="Normal 12 2 4 2 2 2 3" xfId="21508"/>
    <cellStyle name="Normal 12 2 4 2 2 2 4" xfId="33752"/>
    <cellStyle name="Normal 12 2 4 2 2 2 5" xfId="45981"/>
    <cellStyle name="Normal 12 2 4 2 2 3" xfId="15369"/>
    <cellStyle name="Normal 12 2 4 2 2 3 2" xfId="27624"/>
    <cellStyle name="Normal 12 2 4 2 2 3 3" xfId="39865"/>
    <cellStyle name="Normal 12 2 4 2 2 4" xfId="21507"/>
    <cellStyle name="Normal 12 2 4 2 2 5" xfId="33751"/>
    <cellStyle name="Normal 12 2 4 2 2 6" xfId="45980"/>
    <cellStyle name="Normal 12 2 4 2 3" xfId="4356"/>
    <cellStyle name="Normal 12 2 4 2 3 2" xfId="15371"/>
    <cellStyle name="Normal 12 2 4 2 3 2 2" xfId="27626"/>
    <cellStyle name="Normal 12 2 4 2 3 2 3" xfId="39867"/>
    <cellStyle name="Normal 12 2 4 2 3 3" xfId="21509"/>
    <cellStyle name="Normal 12 2 4 2 3 4" xfId="33753"/>
    <cellStyle name="Normal 12 2 4 2 3 5" xfId="45982"/>
    <cellStyle name="Normal 12 2 4 2 4" xfId="15368"/>
    <cellStyle name="Normal 12 2 4 2 4 2" xfId="27623"/>
    <cellStyle name="Normal 12 2 4 2 4 3" xfId="39864"/>
    <cellStyle name="Normal 12 2 4 2 5" xfId="21506"/>
    <cellStyle name="Normal 12 2 4 2 6" xfId="33750"/>
    <cellStyle name="Normal 12 2 4 2 7" xfId="45979"/>
    <cellStyle name="Normal 12 2 4 3" xfId="4357"/>
    <cellStyle name="Normal 12 2 4 3 2" xfId="4358"/>
    <cellStyle name="Normal 12 2 4 3 2 2" xfId="15373"/>
    <cellStyle name="Normal 12 2 4 3 2 2 2" xfId="27628"/>
    <cellStyle name="Normal 12 2 4 3 2 2 3" xfId="39869"/>
    <cellStyle name="Normal 12 2 4 3 2 3" xfId="21511"/>
    <cellStyle name="Normal 12 2 4 3 2 4" xfId="33755"/>
    <cellStyle name="Normal 12 2 4 3 2 5" xfId="45984"/>
    <cellStyle name="Normal 12 2 4 3 3" xfId="15372"/>
    <cellStyle name="Normal 12 2 4 3 3 2" xfId="27627"/>
    <cellStyle name="Normal 12 2 4 3 3 3" xfId="39868"/>
    <cellStyle name="Normal 12 2 4 3 4" xfId="21510"/>
    <cellStyle name="Normal 12 2 4 3 5" xfId="33754"/>
    <cellStyle name="Normal 12 2 4 3 6" xfId="45983"/>
    <cellStyle name="Normal 12 2 4 4" xfId="4359"/>
    <cellStyle name="Normal 12 2 4 4 2" xfId="15374"/>
    <cellStyle name="Normal 12 2 4 4 2 2" xfId="27629"/>
    <cellStyle name="Normal 12 2 4 4 2 3" xfId="39870"/>
    <cellStyle name="Normal 12 2 4 4 3" xfId="21512"/>
    <cellStyle name="Normal 12 2 4 4 4" xfId="33756"/>
    <cellStyle name="Normal 12 2 4 4 5" xfId="45985"/>
    <cellStyle name="Normal 12 2 4 5" xfId="15367"/>
    <cellStyle name="Normal 12 2 4 5 2" xfId="27622"/>
    <cellStyle name="Normal 12 2 4 5 3" xfId="39863"/>
    <cellStyle name="Normal 12 2 4 6" xfId="21505"/>
    <cellStyle name="Normal 12 2 4 7" xfId="33749"/>
    <cellStyle name="Normal 12 2 4 8" xfId="45978"/>
    <cellStyle name="Normal 12 2 5" xfId="4360"/>
    <cellStyle name="Normal 12 2 5 2" xfId="4361"/>
    <cellStyle name="Normal 12 2 5 2 2" xfId="4362"/>
    <cellStyle name="Normal 12 2 5 2 2 2" xfId="15377"/>
    <cellStyle name="Normal 12 2 5 2 2 2 2" xfId="27632"/>
    <cellStyle name="Normal 12 2 5 2 2 2 3" xfId="39873"/>
    <cellStyle name="Normal 12 2 5 2 2 3" xfId="21515"/>
    <cellStyle name="Normal 12 2 5 2 2 4" xfId="33759"/>
    <cellStyle name="Normal 12 2 5 2 2 5" xfId="45988"/>
    <cellStyle name="Normal 12 2 5 2 3" xfId="15376"/>
    <cellStyle name="Normal 12 2 5 2 3 2" xfId="27631"/>
    <cellStyle name="Normal 12 2 5 2 3 3" xfId="39872"/>
    <cellStyle name="Normal 12 2 5 2 4" xfId="21514"/>
    <cellStyle name="Normal 12 2 5 2 5" xfId="33758"/>
    <cellStyle name="Normal 12 2 5 2 6" xfId="45987"/>
    <cellStyle name="Normal 12 2 5 3" xfId="4363"/>
    <cellStyle name="Normal 12 2 5 3 2" xfId="15378"/>
    <cellStyle name="Normal 12 2 5 3 2 2" xfId="27633"/>
    <cellStyle name="Normal 12 2 5 3 2 3" xfId="39874"/>
    <cellStyle name="Normal 12 2 5 3 3" xfId="21516"/>
    <cellStyle name="Normal 12 2 5 3 4" xfId="33760"/>
    <cellStyle name="Normal 12 2 5 3 5" xfId="45989"/>
    <cellStyle name="Normal 12 2 5 4" xfId="15375"/>
    <cellStyle name="Normal 12 2 5 4 2" xfId="27630"/>
    <cellStyle name="Normal 12 2 5 4 3" xfId="39871"/>
    <cellStyle name="Normal 12 2 5 5" xfId="21513"/>
    <cellStyle name="Normal 12 2 5 6" xfId="33757"/>
    <cellStyle name="Normal 12 2 5 7" xfId="45986"/>
    <cellStyle name="Normal 12 2 6" xfId="4364"/>
    <cellStyle name="Normal 12 2 6 2" xfId="4365"/>
    <cellStyle name="Normal 12 2 6 2 2" xfId="15380"/>
    <cellStyle name="Normal 12 2 6 2 2 2" xfId="27635"/>
    <cellStyle name="Normal 12 2 6 2 2 3" xfId="39876"/>
    <cellStyle name="Normal 12 2 6 2 3" xfId="21518"/>
    <cellStyle name="Normal 12 2 6 2 4" xfId="33762"/>
    <cellStyle name="Normal 12 2 6 2 5" xfId="45991"/>
    <cellStyle name="Normal 12 2 6 3" xfId="15379"/>
    <cellStyle name="Normal 12 2 6 3 2" xfId="27634"/>
    <cellStyle name="Normal 12 2 6 3 3" xfId="39875"/>
    <cellStyle name="Normal 12 2 6 4" xfId="21517"/>
    <cellStyle name="Normal 12 2 6 5" xfId="33761"/>
    <cellStyle name="Normal 12 2 6 6" xfId="45990"/>
    <cellStyle name="Normal 12 2 7" xfId="4366"/>
    <cellStyle name="Normal 12 2 7 2" xfId="15381"/>
    <cellStyle name="Normal 12 2 7 2 2" xfId="27636"/>
    <cellStyle name="Normal 12 2 7 2 3" xfId="39877"/>
    <cellStyle name="Normal 12 2 7 3" xfId="21519"/>
    <cellStyle name="Normal 12 2 7 4" xfId="33763"/>
    <cellStyle name="Normal 12 2 7 5" xfId="45992"/>
    <cellStyle name="Normal 12 2 8" xfId="15318"/>
    <cellStyle name="Normal 12 2 8 2" xfId="27573"/>
    <cellStyle name="Normal 12 2 8 3" xfId="39814"/>
    <cellStyle name="Normal 12 2 9" xfId="21456"/>
    <cellStyle name="Normal 12 3" xfId="4367"/>
    <cellStyle name="Normal 12 3 10" xfId="45993"/>
    <cellStyle name="Normal 12 3 2" xfId="4368"/>
    <cellStyle name="Normal 12 3 2 2" xfId="4369"/>
    <cellStyle name="Normal 12 3 2 2 2" xfId="4370"/>
    <cellStyle name="Normal 12 3 2 2 2 2" xfId="4371"/>
    <cellStyle name="Normal 12 3 2 2 2 2 2" xfId="4372"/>
    <cellStyle name="Normal 12 3 2 2 2 2 2 2" xfId="15387"/>
    <cellStyle name="Normal 12 3 2 2 2 2 2 2 2" xfId="27642"/>
    <cellStyle name="Normal 12 3 2 2 2 2 2 2 3" xfId="39883"/>
    <cellStyle name="Normal 12 3 2 2 2 2 2 3" xfId="21525"/>
    <cellStyle name="Normal 12 3 2 2 2 2 2 4" xfId="33769"/>
    <cellStyle name="Normal 12 3 2 2 2 2 2 5" xfId="45998"/>
    <cellStyle name="Normal 12 3 2 2 2 2 3" xfId="15386"/>
    <cellStyle name="Normal 12 3 2 2 2 2 3 2" xfId="27641"/>
    <cellStyle name="Normal 12 3 2 2 2 2 3 3" xfId="39882"/>
    <cellStyle name="Normal 12 3 2 2 2 2 4" xfId="21524"/>
    <cellStyle name="Normal 12 3 2 2 2 2 5" xfId="33768"/>
    <cellStyle name="Normal 12 3 2 2 2 2 6" xfId="45997"/>
    <cellStyle name="Normal 12 3 2 2 2 3" xfId="4373"/>
    <cellStyle name="Normal 12 3 2 2 2 3 2" xfId="15388"/>
    <cellStyle name="Normal 12 3 2 2 2 3 2 2" xfId="27643"/>
    <cellStyle name="Normal 12 3 2 2 2 3 2 3" xfId="39884"/>
    <cellStyle name="Normal 12 3 2 2 2 3 3" xfId="21526"/>
    <cellStyle name="Normal 12 3 2 2 2 3 4" xfId="33770"/>
    <cellStyle name="Normal 12 3 2 2 2 3 5" xfId="45999"/>
    <cellStyle name="Normal 12 3 2 2 2 4" xfId="15385"/>
    <cellStyle name="Normal 12 3 2 2 2 4 2" xfId="27640"/>
    <cellStyle name="Normal 12 3 2 2 2 4 3" xfId="39881"/>
    <cellStyle name="Normal 12 3 2 2 2 5" xfId="21523"/>
    <cellStyle name="Normal 12 3 2 2 2 6" xfId="33767"/>
    <cellStyle name="Normal 12 3 2 2 2 7" xfId="45996"/>
    <cellStyle name="Normal 12 3 2 2 3" xfId="4374"/>
    <cellStyle name="Normal 12 3 2 2 3 2" xfId="4375"/>
    <cellStyle name="Normal 12 3 2 2 3 2 2" xfId="15390"/>
    <cellStyle name="Normal 12 3 2 2 3 2 2 2" xfId="27645"/>
    <cellStyle name="Normal 12 3 2 2 3 2 2 3" xfId="39886"/>
    <cellStyle name="Normal 12 3 2 2 3 2 3" xfId="21528"/>
    <cellStyle name="Normal 12 3 2 2 3 2 4" xfId="33772"/>
    <cellStyle name="Normal 12 3 2 2 3 2 5" xfId="46001"/>
    <cellStyle name="Normal 12 3 2 2 3 3" xfId="15389"/>
    <cellStyle name="Normal 12 3 2 2 3 3 2" xfId="27644"/>
    <cellStyle name="Normal 12 3 2 2 3 3 3" xfId="39885"/>
    <cellStyle name="Normal 12 3 2 2 3 4" xfId="21527"/>
    <cellStyle name="Normal 12 3 2 2 3 5" xfId="33771"/>
    <cellStyle name="Normal 12 3 2 2 3 6" xfId="46000"/>
    <cellStyle name="Normal 12 3 2 2 4" xfId="4376"/>
    <cellStyle name="Normal 12 3 2 2 4 2" xfId="15391"/>
    <cellStyle name="Normal 12 3 2 2 4 2 2" xfId="27646"/>
    <cellStyle name="Normal 12 3 2 2 4 2 3" xfId="39887"/>
    <cellStyle name="Normal 12 3 2 2 4 3" xfId="21529"/>
    <cellStyle name="Normal 12 3 2 2 4 4" xfId="33773"/>
    <cellStyle name="Normal 12 3 2 2 4 5" xfId="46002"/>
    <cellStyle name="Normal 12 3 2 2 5" xfId="15384"/>
    <cellStyle name="Normal 12 3 2 2 5 2" xfId="27639"/>
    <cellStyle name="Normal 12 3 2 2 5 3" xfId="39880"/>
    <cellStyle name="Normal 12 3 2 2 6" xfId="21522"/>
    <cellStyle name="Normal 12 3 2 2 7" xfId="33766"/>
    <cellStyle name="Normal 12 3 2 2 8" xfId="45995"/>
    <cellStyle name="Normal 12 3 2 3" xfId="4377"/>
    <cellStyle name="Normal 12 3 2 3 2" xfId="4378"/>
    <cellStyle name="Normal 12 3 2 3 2 2" xfId="4379"/>
    <cellStyle name="Normal 12 3 2 3 2 2 2" xfId="15394"/>
    <cellStyle name="Normal 12 3 2 3 2 2 2 2" xfId="27649"/>
    <cellStyle name="Normal 12 3 2 3 2 2 2 3" xfId="39890"/>
    <cellStyle name="Normal 12 3 2 3 2 2 3" xfId="21532"/>
    <cellStyle name="Normal 12 3 2 3 2 2 4" xfId="33776"/>
    <cellStyle name="Normal 12 3 2 3 2 2 5" xfId="46005"/>
    <cellStyle name="Normal 12 3 2 3 2 3" xfId="15393"/>
    <cellStyle name="Normal 12 3 2 3 2 3 2" xfId="27648"/>
    <cellStyle name="Normal 12 3 2 3 2 3 3" xfId="39889"/>
    <cellStyle name="Normal 12 3 2 3 2 4" xfId="21531"/>
    <cellStyle name="Normal 12 3 2 3 2 5" xfId="33775"/>
    <cellStyle name="Normal 12 3 2 3 2 6" xfId="46004"/>
    <cellStyle name="Normal 12 3 2 3 3" xfId="4380"/>
    <cellStyle name="Normal 12 3 2 3 3 2" xfId="15395"/>
    <cellStyle name="Normal 12 3 2 3 3 2 2" xfId="27650"/>
    <cellStyle name="Normal 12 3 2 3 3 2 3" xfId="39891"/>
    <cellStyle name="Normal 12 3 2 3 3 3" xfId="21533"/>
    <cellStyle name="Normal 12 3 2 3 3 4" xfId="33777"/>
    <cellStyle name="Normal 12 3 2 3 3 5" xfId="46006"/>
    <cellStyle name="Normal 12 3 2 3 4" xfId="15392"/>
    <cellStyle name="Normal 12 3 2 3 4 2" xfId="27647"/>
    <cellStyle name="Normal 12 3 2 3 4 3" xfId="39888"/>
    <cellStyle name="Normal 12 3 2 3 5" xfId="21530"/>
    <cellStyle name="Normal 12 3 2 3 6" xfId="33774"/>
    <cellStyle name="Normal 12 3 2 3 7" xfId="46003"/>
    <cellStyle name="Normal 12 3 2 4" xfId="4381"/>
    <cellStyle name="Normal 12 3 2 4 2" xfId="4382"/>
    <cellStyle name="Normal 12 3 2 4 2 2" xfId="15397"/>
    <cellStyle name="Normal 12 3 2 4 2 2 2" xfId="27652"/>
    <cellStyle name="Normal 12 3 2 4 2 2 3" xfId="39893"/>
    <cellStyle name="Normal 12 3 2 4 2 3" xfId="21535"/>
    <cellStyle name="Normal 12 3 2 4 2 4" xfId="33779"/>
    <cellStyle name="Normal 12 3 2 4 2 5" xfId="46008"/>
    <cellStyle name="Normal 12 3 2 4 3" xfId="15396"/>
    <cellStyle name="Normal 12 3 2 4 3 2" xfId="27651"/>
    <cellStyle name="Normal 12 3 2 4 3 3" xfId="39892"/>
    <cellStyle name="Normal 12 3 2 4 4" xfId="21534"/>
    <cellStyle name="Normal 12 3 2 4 5" xfId="33778"/>
    <cellStyle name="Normal 12 3 2 4 6" xfId="46007"/>
    <cellStyle name="Normal 12 3 2 5" xfId="4383"/>
    <cellStyle name="Normal 12 3 2 5 2" xfId="15398"/>
    <cellStyle name="Normal 12 3 2 5 2 2" xfId="27653"/>
    <cellStyle name="Normal 12 3 2 5 2 3" xfId="39894"/>
    <cellStyle name="Normal 12 3 2 5 3" xfId="21536"/>
    <cellStyle name="Normal 12 3 2 5 4" xfId="33780"/>
    <cellStyle name="Normal 12 3 2 5 5" xfId="46009"/>
    <cellStyle name="Normal 12 3 2 6" xfId="15383"/>
    <cellStyle name="Normal 12 3 2 6 2" xfId="27638"/>
    <cellStyle name="Normal 12 3 2 6 3" xfId="39879"/>
    <cellStyle name="Normal 12 3 2 7" xfId="21521"/>
    <cellStyle name="Normal 12 3 2 8" xfId="33765"/>
    <cellStyle name="Normal 12 3 2 9" xfId="45994"/>
    <cellStyle name="Normal 12 3 3" xfId="4384"/>
    <cellStyle name="Normal 12 3 3 2" xfId="4385"/>
    <cellStyle name="Normal 12 3 3 2 2" xfId="4386"/>
    <cellStyle name="Normal 12 3 3 2 2 2" xfId="4387"/>
    <cellStyle name="Normal 12 3 3 2 2 2 2" xfId="15402"/>
    <cellStyle name="Normal 12 3 3 2 2 2 2 2" xfId="27657"/>
    <cellStyle name="Normal 12 3 3 2 2 2 2 3" xfId="39898"/>
    <cellStyle name="Normal 12 3 3 2 2 2 3" xfId="21540"/>
    <cellStyle name="Normal 12 3 3 2 2 2 4" xfId="33784"/>
    <cellStyle name="Normal 12 3 3 2 2 2 5" xfId="46013"/>
    <cellStyle name="Normal 12 3 3 2 2 3" xfId="15401"/>
    <cellStyle name="Normal 12 3 3 2 2 3 2" xfId="27656"/>
    <cellStyle name="Normal 12 3 3 2 2 3 3" xfId="39897"/>
    <cellStyle name="Normal 12 3 3 2 2 4" xfId="21539"/>
    <cellStyle name="Normal 12 3 3 2 2 5" xfId="33783"/>
    <cellStyle name="Normal 12 3 3 2 2 6" xfId="46012"/>
    <cellStyle name="Normal 12 3 3 2 3" xfId="4388"/>
    <cellStyle name="Normal 12 3 3 2 3 2" xfId="15403"/>
    <cellStyle name="Normal 12 3 3 2 3 2 2" xfId="27658"/>
    <cellStyle name="Normal 12 3 3 2 3 2 3" xfId="39899"/>
    <cellStyle name="Normal 12 3 3 2 3 3" xfId="21541"/>
    <cellStyle name="Normal 12 3 3 2 3 4" xfId="33785"/>
    <cellStyle name="Normal 12 3 3 2 3 5" xfId="46014"/>
    <cellStyle name="Normal 12 3 3 2 4" xfId="15400"/>
    <cellStyle name="Normal 12 3 3 2 4 2" xfId="27655"/>
    <cellStyle name="Normal 12 3 3 2 4 3" xfId="39896"/>
    <cellStyle name="Normal 12 3 3 2 5" xfId="21538"/>
    <cellStyle name="Normal 12 3 3 2 6" xfId="33782"/>
    <cellStyle name="Normal 12 3 3 2 7" xfId="46011"/>
    <cellStyle name="Normal 12 3 3 3" xfId="4389"/>
    <cellStyle name="Normal 12 3 3 3 2" xfId="4390"/>
    <cellStyle name="Normal 12 3 3 3 2 2" xfId="15405"/>
    <cellStyle name="Normal 12 3 3 3 2 2 2" xfId="27660"/>
    <cellStyle name="Normal 12 3 3 3 2 2 3" xfId="39901"/>
    <cellStyle name="Normal 12 3 3 3 2 3" xfId="21543"/>
    <cellStyle name="Normal 12 3 3 3 2 4" xfId="33787"/>
    <cellStyle name="Normal 12 3 3 3 2 5" xfId="46016"/>
    <cellStyle name="Normal 12 3 3 3 3" xfId="15404"/>
    <cellStyle name="Normal 12 3 3 3 3 2" xfId="27659"/>
    <cellStyle name="Normal 12 3 3 3 3 3" xfId="39900"/>
    <cellStyle name="Normal 12 3 3 3 4" xfId="21542"/>
    <cellStyle name="Normal 12 3 3 3 5" xfId="33786"/>
    <cellStyle name="Normal 12 3 3 3 6" xfId="46015"/>
    <cellStyle name="Normal 12 3 3 4" xfId="4391"/>
    <cellStyle name="Normal 12 3 3 4 2" xfId="15406"/>
    <cellStyle name="Normal 12 3 3 4 2 2" xfId="27661"/>
    <cellStyle name="Normal 12 3 3 4 2 3" xfId="39902"/>
    <cellStyle name="Normal 12 3 3 4 3" xfId="21544"/>
    <cellStyle name="Normal 12 3 3 4 4" xfId="33788"/>
    <cellStyle name="Normal 12 3 3 4 5" xfId="46017"/>
    <cellStyle name="Normal 12 3 3 5" xfId="15399"/>
    <cellStyle name="Normal 12 3 3 5 2" xfId="27654"/>
    <cellStyle name="Normal 12 3 3 5 3" xfId="39895"/>
    <cellStyle name="Normal 12 3 3 6" xfId="21537"/>
    <cellStyle name="Normal 12 3 3 7" xfId="33781"/>
    <cellStyle name="Normal 12 3 3 8" xfId="46010"/>
    <cellStyle name="Normal 12 3 4" xfId="4392"/>
    <cellStyle name="Normal 12 3 4 2" xfId="4393"/>
    <cellStyle name="Normal 12 3 4 2 2" xfId="4394"/>
    <cellStyle name="Normal 12 3 4 2 2 2" xfId="15409"/>
    <cellStyle name="Normal 12 3 4 2 2 2 2" xfId="27664"/>
    <cellStyle name="Normal 12 3 4 2 2 2 3" xfId="39905"/>
    <cellStyle name="Normal 12 3 4 2 2 3" xfId="21547"/>
    <cellStyle name="Normal 12 3 4 2 2 4" xfId="33791"/>
    <cellStyle name="Normal 12 3 4 2 2 5" xfId="46020"/>
    <cellStyle name="Normal 12 3 4 2 3" xfId="15408"/>
    <cellStyle name="Normal 12 3 4 2 3 2" xfId="27663"/>
    <cellStyle name="Normal 12 3 4 2 3 3" xfId="39904"/>
    <cellStyle name="Normal 12 3 4 2 4" xfId="21546"/>
    <cellStyle name="Normal 12 3 4 2 5" xfId="33790"/>
    <cellStyle name="Normal 12 3 4 2 6" xfId="46019"/>
    <cellStyle name="Normal 12 3 4 3" xfId="4395"/>
    <cellStyle name="Normal 12 3 4 3 2" xfId="15410"/>
    <cellStyle name="Normal 12 3 4 3 2 2" xfId="27665"/>
    <cellStyle name="Normal 12 3 4 3 2 3" xfId="39906"/>
    <cellStyle name="Normal 12 3 4 3 3" xfId="21548"/>
    <cellStyle name="Normal 12 3 4 3 4" xfId="33792"/>
    <cellStyle name="Normal 12 3 4 3 5" xfId="46021"/>
    <cellStyle name="Normal 12 3 4 4" xfId="15407"/>
    <cellStyle name="Normal 12 3 4 4 2" xfId="27662"/>
    <cellStyle name="Normal 12 3 4 4 3" xfId="39903"/>
    <cellStyle name="Normal 12 3 4 5" xfId="21545"/>
    <cellStyle name="Normal 12 3 4 6" xfId="33789"/>
    <cellStyle name="Normal 12 3 4 7" xfId="46018"/>
    <cellStyle name="Normal 12 3 5" xfId="4396"/>
    <cellStyle name="Normal 12 3 5 2" xfId="4397"/>
    <cellStyle name="Normal 12 3 5 2 2" xfId="15412"/>
    <cellStyle name="Normal 12 3 5 2 2 2" xfId="27667"/>
    <cellStyle name="Normal 12 3 5 2 2 3" xfId="39908"/>
    <cellStyle name="Normal 12 3 5 2 3" xfId="21550"/>
    <cellStyle name="Normal 12 3 5 2 4" xfId="33794"/>
    <cellStyle name="Normal 12 3 5 2 5" xfId="46023"/>
    <cellStyle name="Normal 12 3 5 3" xfId="15411"/>
    <cellStyle name="Normal 12 3 5 3 2" xfId="27666"/>
    <cellStyle name="Normal 12 3 5 3 3" xfId="39907"/>
    <cellStyle name="Normal 12 3 5 4" xfId="21549"/>
    <cellStyle name="Normal 12 3 5 5" xfId="33793"/>
    <cellStyle name="Normal 12 3 5 6" xfId="46022"/>
    <cellStyle name="Normal 12 3 6" xfId="4398"/>
    <cellStyle name="Normal 12 3 6 2" xfId="15413"/>
    <cellStyle name="Normal 12 3 6 2 2" xfId="27668"/>
    <cellStyle name="Normal 12 3 6 2 3" xfId="39909"/>
    <cellStyle name="Normal 12 3 6 3" xfId="21551"/>
    <cellStyle name="Normal 12 3 6 4" xfId="33795"/>
    <cellStyle name="Normal 12 3 6 5" xfId="46024"/>
    <cellStyle name="Normal 12 3 7" xfId="15382"/>
    <cellStyle name="Normal 12 3 7 2" xfId="27637"/>
    <cellStyle name="Normal 12 3 7 3" xfId="39878"/>
    <cellStyle name="Normal 12 3 8" xfId="21520"/>
    <cellStyle name="Normal 12 3 9" xfId="33764"/>
    <cellStyle name="Normal 12 4" xfId="4399"/>
    <cellStyle name="Normal 12 4 2" xfId="4400"/>
    <cellStyle name="Normal 12 4 2 2" xfId="4401"/>
    <cellStyle name="Normal 12 4 2 2 2" xfId="4402"/>
    <cellStyle name="Normal 12 4 2 2 2 2" xfId="4403"/>
    <cellStyle name="Normal 12 4 2 2 2 2 2" xfId="15418"/>
    <cellStyle name="Normal 12 4 2 2 2 2 2 2" xfId="27673"/>
    <cellStyle name="Normal 12 4 2 2 2 2 2 3" xfId="39914"/>
    <cellStyle name="Normal 12 4 2 2 2 2 3" xfId="21556"/>
    <cellStyle name="Normal 12 4 2 2 2 2 4" xfId="33800"/>
    <cellStyle name="Normal 12 4 2 2 2 2 5" xfId="46029"/>
    <cellStyle name="Normal 12 4 2 2 2 3" xfId="15417"/>
    <cellStyle name="Normal 12 4 2 2 2 3 2" xfId="27672"/>
    <cellStyle name="Normal 12 4 2 2 2 3 3" xfId="39913"/>
    <cellStyle name="Normal 12 4 2 2 2 4" xfId="21555"/>
    <cellStyle name="Normal 12 4 2 2 2 5" xfId="33799"/>
    <cellStyle name="Normal 12 4 2 2 2 6" xfId="46028"/>
    <cellStyle name="Normal 12 4 2 2 3" xfId="4404"/>
    <cellStyle name="Normal 12 4 2 2 3 2" xfId="15419"/>
    <cellStyle name="Normal 12 4 2 2 3 2 2" xfId="27674"/>
    <cellStyle name="Normal 12 4 2 2 3 2 3" xfId="39915"/>
    <cellStyle name="Normal 12 4 2 2 3 3" xfId="21557"/>
    <cellStyle name="Normal 12 4 2 2 3 4" xfId="33801"/>
    <cellStyle name="Normal 12 4 2 2 3 5" xfId="46030"/>
    <cellStyle name="Normal 12 4 2 2 4" xfId="15416"/>
    <cellStyle name="Normal 12 4 2 2 4 2" xfId="27671"/>
    <cellStyle name="Normal 12 4 2 2 4 3" xfId="39912"/>
    <cellStyle name="Normal 12 4 2 2 5" xfId="21554"/>
    <cellStyle name="Normal 12 4 2 2 6" xfId="33798"/>
    <cellStyle name="Normal 12 4 2 2 7" xfId="46027"/>
    <cellStyle name="Normal 12 4 2 3" xfId="4405"/>
    <cellStyle name="Normal 12 4 2 3 2" xfId="4406"/>
    <cellStyle name="Normal 12 4 2 3 2 2" xfId="15421"/>
    <cellStyle name="Normal 12 4 2 3 2 2 2" xfId="27676"/>
    <cellStyle name="Normal 12 4 2 3 2 2 3" xfId="39917"/>
    <cellStyle name="Normal 12 4 2 3 2 3" xfId="21559"/>
    <cellStyle name="Normal 12 4 2 3 2 4" xfId="33803"/>
    <cellStyle name="Normal 12 4 2 3 2 5" xfId="46032"/>
    <cellStyle name="Normal 12 4 2 3 3" xfId="15420"/>
    <cellStyle name="Normal 12 4 2 3 3 2" xfId="27675"/>
    <cellStyle name="Normal 12 4 2 3 3 3" xfId="39916"/>
    <cellStyle name="Normal 12 4 2 3 4" xfId="21558"/>
    <cellStyle name="Normal 12 4 2 3 5" xfId="33802"/>
    <cellStyle name="Normal 12 4 2 3 6" xfId="46031"/>
    <cellStyle name="Normal 12 4 2 4" xfId="4407"/>
    <cellStyle name="Normal 12 4 2 4 2" xfId="15422"/>
    <cellStyle name="Normal 12 4 2 4 2 2" xfId="27677"/>
    <cellStyle name="Normal 12 4 2 4 2 3" xfId="39918"/>
    <cellStyle name="Normal 12 4 2 4 3" xfId="21560"/>
    <cellStyle name="Normal 12 4 2 4 4" xfId="33804"/>
    <cellStyle name="Normal 12 4 2 4 5" xfId="46033"/>
    <cellStyle name="Normal 12 4 2 5" xfId="15415"/>
    <cellStyle name="Normal 12 4 2 5 2" xfId="27670"/>
    <cellStyle name="Normal 12 4 2 5 3" xfId="39911"/>
    <cellStyle name="Normal 12 4 2 6" xfId="21553"/>
    <cellStyle name="Normal 12 4 2 7" xfId="33797"/>
    <cellStyle name="Normal 12 4 2 8" xfId="46026"/>
    <cellStyle name="Normal 12 4 3" xfId="4408"/>
    <cellStyle name="Normal 12 4 3 2" xfId="4409"/>
    <cellStyle name="Normal 12 4 3 2 2" xfId="4410"/>
    <cellStyle name="Normal 12 4 3 2 2 2" xfId="15425"/>
    <cellStyle name="Normal 12 4 3 2 2 2 2" xfId="27680"/>
    <cellStyle name="Normal 12 4 3 2 2 2 3" xfId="39921"/>
    <cellStyle name="Normal 12 4 3 2 2 3" xfId="21563"/>
    <cellStyle name="Normal 12 4 3 2 2 4" xfId="33807"/>
    <cellStyle name="Normal 12 4 3 2 2 5" xfId="46036"/>
    <cellStyle name="Normal 12 4 3 2 3" xfId="15424"/>
    <cellStyle name="Normal 12 4 3 2 3 2" xfId="27679"/>
    <cellStyle name="Normal 12 4 3 2 3 3" xfId="39920"/>
    <cellStyle name="Normal 12 4 3 2 4" xfId="21562"/>
    <cellStyle name="Normal 12 4 3 2 5" xfId="33806"/>
    <cellStyle name="Normal 12 4 3 2 6" xfId="46035"/>
    <cellStyle name="Normal 12 4 3 3" xfId="4411"/>
    <cellStyle name="Normal 12 4 3 3 2" xfId="15426"/>
    <cellStyle name="Normal 12 4 3 3 2 2" xfId="27681"/>
    <cellStyle name="Normal 12 4 3 3 2 3" xfId="39922"/>
    <cellStyle name="Normal 12 4 3 3 3" xfId="21564"/>
    <cellStyle name="Normal 12 4 3 3 4" xfId="33808"/>
    <cellStyle name="Normal 12 4 3 3 5" xfId="46037"/>
    <cellStyle name="Normal 12 4 3 4" xfId="15423"/>
    <cellStyle name="Normal 12 4 3 4 2" xfId="27678"/>
    <cellStyle name="Normal 12 4 3 4 3" xfId="39919"/>
    <cellStyle name="Normal 12 4 3 5" xfId="21561"/>
    <cellStyle name="Normal 12 4 3 6" xfId="33805"/>
    <cellStyle name="Normal 12 4 3 7" xfId="46034"/>
    <cellStyle name="Normal 12 4 4" xfId="4412"/>
    <cellStyle name="Normal 12 4 4 2" xfId="4413"/>
    <cellStyle name="Normal 12 4 4 2 2" xfId="15428"/>
    <cellStyle name="Normal 12 4 4 2 2 2" xfId="27683"/>
    <cellStyle name="Normal 12 4 4 2 2 3" xfId="39924"/>
    <cellStyle name="Normal 12 4 4 2 3" xfId="21566"/>
    <cellStyle name="Normal 12 4 4 2 4" xfId="33810"/>
    <cellStyle name="Normal 12 4 4 2 5" xfId="46039"/>
    <cellStyle name="Normal 12 4 4 3" xfId="15427"/>
    <cellStyle name="Normal 12 4 4 3 2" xfId="27682"/>
    <cellStyle name="Normal 12 4 4 3 3" xfId="39923"/>
    <cellStyle name="Normal 12 4 4 4" xfId="21565"/>
    <cellStyle name="Normal 12 4 4 5" xfId="33809"/>
    <cellStyle name="Normal 12 4 4 6" xfId="46038"/>
    <cellStyle name="Normal 12 4 5" xfId="4414"/>
    <cellStyle name="Normal 12 4 5 2" xfId="15429"/>
    <cellStyle name="Normal 12 4 5 2 2" xfId="27684"/>
    <cellStyle name="Normal 12 4 5 2 3" xfId="39925"/>
    <cellStyle name="Normal 12 4 5 3" xfId="21567"/>
    <cellStyle name="Normal 12 4 5 4" xfId="33811"/>
    <cellStyle name="Normal 12 4 5 5" xfId="46040"/>
    <cellStyle name="Normal 12 4 6" xfId="15414"/>
    <cellStyle name="Normal 12 4 6 2" xfId="27669"/>
    <cellStyle name="Normal 12 4 6 3" xfId="39910"/>
    <cellStyle name="Normal 12 4 7" xfId="21552"/>
    <cellStyle name="Normal 12 4 8" xfId="33796"/>
    <cellStyle name="Normal 12 4 9" xfId="46025"/>
    <cellStyle name="Normal 12 5" xfId="4415"/>
    <cellStyle name="Normal 12 5 2" xfId="4416"/>
    <cellStyle name="Normal 12 5 2 2" xfId="4417"/>
    <cellStyle name="Normal 12 5 2 2 2" xfId="4418"/>
    <cellStyle name="Normal 12 5 2 2 2 2" xfId="15433"/>
    <cellStyle name="Normal 12 5 2 2 2 2 2" xfId="27688"/>
    <cellStyle name="Normal 12 5 2 2 2 2 3" xfId="39929"/>
    <cellStyle name="Normal 12 5 2 2 2 3" xfId="21571"/>
    <cellStyle name="Normal 12 5 2 2 2 4" xfId="33815"/>
    <cellStyle name="Normal 12 5 2 2 2 5" xfId="46044"/>
    <cellStyle name="Normal 12 5 2 2 3" xfId="15432"/>
    <cellStyle name="Normal 12 5 2 2 3 2" xfId="27687"/>
    <cellStyle name="Normal 12 5 2 2 3 3" xfId="39928"/>
    <cellStyle name="Normal 12 5 2 2 4" xfId="21570"/>
    <cellStyle name="Normal 12 5 2 2 5" xfId="33814"/>
    <cellStyle name="Normal 12 5 2 2 6" xfId="46043"/>
    <cellStyle name="Normal 12 5 2 3" xfId="4419"/>
    <cellStyle name="Normal 12 5 2 3 2" xfId="15434"/>
    <cellStyle name="Normal 12 5 2 3 2 2" xfId="27689"/>
    <cellStyle name="Normal 12 5 2 3 2 3" xfId="39930"/>
    <cellStyle name="Normal 12 5 2 3 3" xfId="21572"/>
    <cellStyle name="Normal 12 5 2 3 4" xfId="33816"/>
    <cellStyle name="Normal 12 5 2 3 5" xfId="46045"/>
    <cellStyle name="Normal 12 5 2 4" xfId="15431"/>
    <cellStyle name="Normal 12 5 2 4 2" xfId="27686"/>
    <cellStyle name="Normal 12 5 2 4 3" xfId="39927"/>
    <cellStyle name="Normal 12 5 2 5" xfId="21569"/>
    <cellStyle name="Normal 12 5 2 6" xfId="33813"/>
    <cellStyle name="Normal 12 5 2 7" xfId="46042"/>
    <cellStyle name="Normal 12 5 3" xfId="4420"/>
    <cellStyle name="Normal 12 5 3 2" xfId="4421"/>
    <cellStyle name="Normal 12 5 3 2 2" xfId="15436"/>
    <cellStyle name="Normal 12 5 3 2 2 2" xfId="27691"/>
    <cellStyle name="Normal 12 5 3 2 2 3" xfId="39932"/>
    <cellStyle name="Normal 12 5 3 2 3" xfId="21574"/>
    <cellStyle name="Normal 12 5 3 2 4" xfId="33818"/>
    <cellStyle name="Normal 12 5 3 2 5" xfId="46047"/>
    <cellStyle name="Normal 12 5 3 3" xfId="15435"/>
    <cellStyle name="Normal 12 5 3 3 2" xfId="27690"/>
    <cellStyle name="Normal 12 5 3 3 3" xfId="39931"/>
    <cellStyle name="Normal 12 5 3 4" xfId="21573"/>
    <cellStyle name="Normal 12 5 3 5" xfId="33817"/>
    <cellStyle name="Normal 12 5 3 6" xfId="46046"/>
    <cellStyle name="Normal 12 5 4" xfId="4422"/>
    <cellStyle name="Normal 12 5 4 2" xfId="15437"/>
    <cellStyle name="Normal 12 5 4 2 2" xfId="27692"/>
    <cellStyle name="Normal 12 5 4 2 3" xfId="39933"/>
    <cellStyle name="Normal 12 5 4 3" xfId="21575"/>
    <cellStyle name="Normal 12 5 4 4" xfId="33819"/>
    <cellStyle name="Normal 12 5 4 5" xfId="46048"/>
    <cellStyle name="Normal 12 5 5" xfId="15430"/>
    <cellStyle name="Normal 12 5 5 2" xfId="27685"/>
    <cellStyle name="Normal 12 5 5 3" xfId="39926"/>
    <cellStyle name="Normal 12 5 6" xfId="21568"/>
    <cellStyle name="Normal 12 5 7" xfId="33812"/>
    <cellStyle name="Normal 12 5 8" xfId="46041"/>
    <cellStyle name="Normal 12 6" xfId="4423"/>
    <cellStyle name="Normal 12 6 2" xfId="4424"/>
    <cellStyle name="Normal 12 6 2 2" xfId="4425"/>
    <cellStyle name="Normal 12 6 2 2 2" xfId="15440"/>
    <cellStyle name="Normal 12 6 2 2 2 2" xfId="27695"/>
    <cellStyle name="Normal 12 6 2 2 2 3" xfId="39936"/>
    <cellStyle name="Normal 12 6 2 2 3" xfId="21578"/>
    <cellStyle name="Normal 12 6 2 2 4" xfId="33822"/>
    <cellStyle name="Normal 12 6 2 2 5" xfId="46051"/>
    <cellStyle name="Normal 12 6 2 3" xfId="15439"/>
    <cellStyle name="Normal 12 6 2 3 2" xfId="27694"/>
    <cellStyle name="Normal 12 6 2 3 3" xfId="39935"/>
    <cellStyle name="Normal 12 6 2 4" xfId="21577"/>
    <cellStyle name="Normal 12 6 2 5" xfId="33821"/>
    <cellStyle name="Normal 12 6 2 6" xfId="46050"/>
    <cellStyle name="Normal 12 6 3" xfId="4426"/>
    <cellStyle name="Normal 12 6 3 2" xfId="15441"/>
    <cellStyle name="Normal 12 6 3 2 2" xfId="27696"/>
    <cellStyle name="Normal 12 6 3 2 3" xfId="39937"/>
    <cellStyle name="Normal 12 6 3 3" xfId="21579"/>
    <cellStyle name="Normal 12 6 3 4" xfId="33823"/>
    <cellStyle name="Normal 12 6 3 5" xfId="46052"/>
    <cellStyle name="Normal 12 6 4" xfId="15438"/>
    <cellStyle name="Normal 12 6 4 2" xfId="27693"/>
    <cellStyle name="Normal 12 6 4 3" xfId="39934"/>
    <cellStyle name="Normal 12 6 5" xfId="21576"/>
    <cellStyle name="Normal 12 6 6" xfId="33820"/>
    <cellStyle name="Normal 12 6 7" xfId="46049"/>
    <cellStyle name="Normal 12 7" xfId="4427"/>
    <cellStyle name="Normal 12 7 2" xfId="4428"/>
    <cellStyle name="Normal 12 7 2 2" xfId="15443"/>
    <cellStyle name="Normal 12 7 2 2 2" xfId="27698"/>
    <cellStyle name="Normal 12 7 2 2 3" xfId="39939"/>
    <cellStyle name="Normal 12 7 2 3" xfId="21581"/>
    <cellStyle name="Normal 12 7 2 4" xfId="33825"/>
    <cellStyle name="Normal 12 7 2 5" xfId="46054"/>
    <cellStyle name="Normal 12 7 3" xfId="15442"/>
    <cellStyle name="Normal 12 7 3 2" xfId="27697"/>
    <cellStyle name="Normal 12 7 3 3" xfId="39938"/>
    <cellStyle name="Normal 12 7 4" xfId="21580"/>
    <cellStyle name="Normal 12 7 5" xfId="33824"/>
    <cellStyle name="Normal 12 7 6" xfId="46053"/>
    <cellStyle name="Normal 12 8" xfId="4429"/>
    <cellStyle name="Normal 12 8 2" xfId="15444"/>
    <cellStyle name="Normal 12 8 2 2" xfId="27699"/>
    <cellStyle name="Normal 12 8 2 3" xfId="39940"/>
    <cellStyle name="Normal 12 8 3" xfId="21582"/>
    <cellStyle name="Normal 12 8 4" xfId="33826"/>
    <cellStyle name="Normal 12 8 5" xfId="46055"/>
    <cellStyle name="Normal 12 9" xfId="15317"/>
    <cellStyle name="Normal 12 9 2" xfId="27572"/>
    <cellStyle name="Normal 12 9 3" xfId="39813"/>
    <cellStyle name="Normal 13" xfId="4430"/>
    <cellStyle name="Normal 14" xfId="4431"/>
    <cellStyle name="Normal 14 10" xfId="33827"/>
    <cellStyle name="Normal 14 11" xfId="46056"/>
    <cellStyle name="Normal 14 2" xfId="4432"/>
    <cellStyle name="Normal 14 2 10" xfId="46057"/>
    <cellStyle name="Normal 14 2 2" xfId="4433"/>
    <cellStyle name="Normal 14 2 2 2" xfId="4434"/>
    <cellStyle name="Normal 14 2 2 2 2" xfId="4435"/>
    <cellStyle name="Normal 14 2 2 2 2 2" xfId="4436"/>
    <cellStyle name="Normal 14 2 2 2 2 2 2" xfId="4437"/>
    <cellStyle name="Normal 14 2 2 2 2 2 2 2" xfId="15451"/>
    <cellStyle name="Normal 14 2 2 2 2 2 2 2 2" xfId="27706"/>
    <cellStyle name="Normal 14 2 2 2 2 2 2 2 3" xfId="39947"/>
    <cellStyle name="Normal 14 2 2 2 2 2 2 3" xfId="21589"/>
    <cellStyle name="Normal 14 2 2 2 2 2 2 4" xfId="33833"/>
    <cellStyle name="Normal 14 2 2 2 2 2 2 5" xfId="46062"/>
    <cellStyle name="Normal 14 2 2 2 2 2 3" xfId="15450"/>
    <cellStyle name="Normal 14 2 2 2 2 2 3 2" xfId="27705"/>
    <cellStyle name="Normal 14 2 2 2 2 2 3 3" xfId="39946"/>
    <cellStyle name="Normal 14 2 2 2 2 2 4" xfId="21588"/>
    <cellStyle name="Normal 14 2 2 2 2 2 5" xfId="33832"/>
    <cellStyle name="Normal 14 2 2 2 2 2 6" xfId="46061"/>
    <cellStyle name="Normal 14 2 2 2 2 3" xfId="4438"/>
    <cellStyle name="Normal 14 2 2 2 2 3 2" xfId="15452"/>
    <cellStyle name="Normal 14 2 2 2 2 3 2 2" xfId="27707"/>
    <cellStyle name="Normal 14 2 2 2 2 3 2 3" xfId="39948"/>
    <cellStyle name="Normal 14 2 2 2 2 3 3" xfId="21590"/>
    <cellStyle name="Normal 14 2 2 2 2 3 4" xfId="33834"/>
    <cellStyle name="Normal 14 2 2 2 2 3 5" xfId="46063"/>
    <cellStyle name="Normal 14 2 2 2 2 4" xfId="15449"/>
    <cellStyle name="Normal 14 2 2 2 2 4 2" xfId="27704"/>
    <cellStyle name="Normal 14 2 2 2 2 4 3" xfId="39945"/>
    <cellStyle name="Normal 14 2 2 2 2 5" xfId="21587"/>
    <cellStyle name="Normal 14 2 2 2 2 6" xfId="33831"/>
    <cellStyle name="Normal 14 2 2 2 2 7" xfId="46060"/>
    <cellStyle name="Normal 14 2 2 2 3" xfId="4439"/>
    <cellStyle name="Normal 14 2 2 2 3 2" xfId="4440"/>
    <cellStyle name="Normal 14 2 2 2 3 2 2" xfId="15454"/>
    <cellStyle name="Normal 14 2 2 2 3 2 2 2" xfId="27709"/>
    <cellStyle name="Normal 14 2 2 2 3 2 2 3" xfId="39950"/>
    <cellStyle name="Normal 14 2 2 2 3 2 3" xfId="21592"/>
    <cellStyle name="Normal 14 2 2 2 3 2 4" xfId="33836"/>
    <cellStyle name="Normal 14 2 2 2 3 2 5" xfId="46065"/>
    <cellStyle name="Normal 14 2 2 2 3 3" xfId="15453"/>
    <cellStyle name="Normal 14 2 2 2 3 3 2" xfId="27708"/>
    <cellStyle name="Normal 14 2 2 2 3 3 3" xfId="39949"/>
    <cellStyle name="Normal 14 2 2 2 3 4" xfId="21591"/>
    <cellStyle name="Normal 14 2 2 2 3 5" xfId="33835"/>
    <cellStyle name="Normal 14 2 2 2 3 6" xfId="46064"/>
    <cellStyle name="Normal 14 2 2 2 4" xfId="4441"/>
    <cellStyle name="Normal 14 2 2 2 4 2" xfId="15455"/>
    <cellStyle name="Normal 14 2 2 2 4 2 2" xfId="27710"/>
    <cellStyle name="Normal 14 2 2 2 4 2 3" xfId="39951"/>
    <cellStyle name="Normal 14 2 2 2 4 3" xfId="21593"/>
    <cellStyle name="Normal 14 2 2 2 4 4" xfId="33837"/>
    <cellStyle name="Normal 14 2 2 2 4 5" xfId="46066"/>
    <cellStyle name="Normal 14 2 2 2 5" xfId="15448"/>
    <cellStyle name="Normal 14 2 2 2 5 2" xfId="27703"/>
    <cellStyle name="Normal 14 2 2 2 5 3" xfId="39944"/>
    <cellStyle name="Normal 14 2 2 2 6" xfId="21586"/>
    <cellStyle name="Normal 14 2 2 2 7" xfId="33830"/>
    <cellStyle name="Normal 14 2 2 2 8" xfId="46059"/>
    <cellStyle name="Normal 14 2 2 3" xfId="4442"/>
    <cellStyle name="Normal 14 2 2 3 2" xfId="4443"/>
    <cellStyle name="Normal 14 2 2 3 2 2" xfId="4444"/>
    <cellStyle name="Normal 14 2 2 3 2 2 2" xfId="15458"/>
    <cellStyle name="Normal 14 2 2 3 2 2 2 2" xfId="27713"/>
    <cellStyle name="Normal 14 2 2 3 2 2 2 3" xfId="39954"/>
    <cellStyle name="Normal 14 2 2 3 2 2 3" xfId="21596"/>
    <cellStyle name="Normal 14 2 2 3 2 2 4" xfId="33840"/>
    <cellStyle name="Normal 14 2 2 3 2 2 5" xfId="46069"/>
    <cellStyle name="Normal 14 2 2 3 2 3" xfId="15457"/>
    <cellStyle name="Normal 14 2 2 3 2 3 2" xfId="27712"/>
    <cellStyle name="Normal 14 2 2 3 2 3 3" xfId="39953"/>
    <cellStyle name="Normal 14 2 2 3 2 4" xfId="21595"/>
    <cellStyle name="Normal 14 2 2 3 2 5" xfId="33839"/>
    <cellStyle name="Normal 14 2 2 3 2 6" xfId="46068"/>
    <cellStyle name="Normal 14 2 2 3 3" xfId="4445"/>
    <cellStyle name="Normal 14 2 2 3 3 2" xfId="15459"/>
    <cellStyle name="Normal 14 2 2 3 3 2 2" xfId="27714"/>
    <cellStyle name="Normal 14 2 2 3 3 2 3" xfId="39955"/>
    <cellStyle name="Normal 14 2 2 3 3 3" xfId="21597"/>
    <cellStyle name="Normal 14 2 2 3 3 4" xfId="33841"/>
    <cellStyle name="Normal 14 2 2 3 3 5" xfId="46070"/>
    <cellStyle name="Normal 14 2 2 3 4" xfId="15456"/>
    <cellStyle name="Normal 14 2 2 3 4 2" xfId="27711"/>
    <cellStyle name="Normal 14 2 2 3 4 3" xfId="39952"/>
    <cellStyle name="Normal 14 2 2 3 5" xfId="21594"/>
    <cellStyle name="Normal 14 2 2 3 6" xfId="33838"/>
    <cellStyle name="Normal 14 2 2 3 7" xfId="46067"/>
    <cellStyle name="Normal 14 2 2 4" xfId="4446"/>
    <cellStyle name="Normal 14 2 2 4 2" xfId="4447"/>
    <cellStyle name="Normal 14 2 2 4 2 2" xfId="15461"/>
    <cellStyle name="Normal 14 2 2 4 2 2 2" xfId="27716"/>
    <cellStyle name="Normal 14 2 2 4 2 2 3" xfId="39957"/>
    <cellStyle name="Normal 14 2 2 4 2 3" xfId="21599"/>
    <cellStyle name="Normal 14 2 2 4 2 4" xfId="33843"/>
    <cellStyle name="Normal 14 2 2 4 2 5" xfId="46072"/>
    <cellStyle name="Normal 14 2 2 4 3" xfId="15460"/>
    <cellStyle name="Normal 14 2 2 4 3 2" xfId="27715"/>
    <cellStyle name="Normal 14 2 2 4 3 3" xfId="39956"/>
    <cellStyle name="Normal 14 2 2 4 4" xfId="21598"/>
    <cellStyle name="Normal 14 2 2 4 5" xfId="33842"/>
    <cellStyle name="Normal 14 2 2 4 6" xfId="46071"/>
    <cellStyle name="Normal 14 2 2 5" xfId="4448"/>
    <cellStyle name="Normal 14 2 2 5 2" xfId="15462"/>
    <cellStyle name="Normal 14 2 2 5 2 2" xfId="27717"/>
    <cellStyle name="Normal 14 2 2 5 2 3" xfId="39958"/>
    <cellStyle name="Normal 14 2 2 5 3" xfId="21600"/>
    <cellStyle name="Normal 14 2 2 5 4" xfId="33844"/>
    <cellStyle name="Normal 14 2 2 5 5" xfId="46073"/>
    <cellStyle name="Normal 14 2 2 6" xfId="15447"/>
    <cellStyle name="Normal 14 2 2 6 2" xfId="27702"/>
    <cellStyle name="Normal 14 2 2 6 3" xfId="39943"/>
    <cellStyle name="Normal 14 2 2 7" xfId="21585"/>
    <cellStyle name="Normal 14 2 2 8" xfId="33829"/>
    <cellStyle name="Normal 14 2 2 9" xfId="46058"/>
    <cellStyle name="Normal 14 2 3" xfId="4449"/>
    <cellStyle name="Normal 14 2 3 2" xfId="4450"/>
    <cellStyle name="Normal 14 2 3 2 2" xfId="4451"/>
    <cellStyle name="Normal 14 2 3 2 2 2" xfId="4452"/>
    <cellStyle name="Normal 14 2 3 2 2 2 2" xfId="15466"/>
    <cellStyle name="Normal 14 2 3 2 2 2 2 2" xfId="27721"/>
    <cellStyle name="Normal 14 2 3 2 2 2 2 3" xfId="39962"/>
    <cellStyle name="Normal 14 2 3 2 2 2 3" xfId="21604"/>
    <cellStyle name="Normal 14 2 3 2 2 2 4" xfId="33848"/>
    <cellStyle name="Normal 14 2 3 2 2 2 5" xfId="46077"/>
    <cellStyle name="Normal 14 2 3 2 2 3" xfId="15465"/>
    <cellStyle name="Normal 14 2 3 2 2 3 2" xfId="27720"/>
    <cellStyle name="Normal 14 2 3 2 2 3 3" xfId="39961"/>
    <cellStyle name="Normal 14 2 3 2 2 4" xfId="21603"/>
    <cellStyle name="Normal 14 2 3 2 2 5" xfId="33847"/>
    <cellStyle name="Normal 14 2 3 2 2 6" xfId="46076"/>
    <cellStyle name="Normal 14 2 3 2 3" xfId="4453"/>
    <cellStyle name="Normal 14 2 3 2 3 2" xfId="15467"/>
    <cellStyle name="Normal 14 2 3 2 3 2 2" xfId="27722"/>
    <cellStyle name="Normal 14 2 3 2 3 2 3" xfId="39963"/>
    <cellStyle name="Normal 14 2 3 2 3 3" xfId="21605"/>
    <cellStyle name="Normal 14 2 3 2 3 4" xfId="33849"/>
    <cellStyle name="Normal 14 2 3 2 3 5" xfId="46078"/>
    <cellStyle name="Normal 14 2 3 2 4" xfId="15464"/>
    <cellStyle name="Normal 14 2 3 2 4 2" xfId="27719"/>
    <cellStyle name="Normal 14 2 3 2 4 3" xfId="39960"/>
    <cellStyle name="Normal 14 2 3 2 5" xfId="21602"/>
    <cellStyle name="Normal 14 2 3 2 6" xfId="33846"/>
    <cellStyle name="Normal 14 2 3 2 7" xfId="46075"/>
    <cellStyle name="Normal 14 2 3 3" xfId="4454"/>
    <cellStyle name="Normal 14 2 3 3 2" xfId="4455"/>
    <cellStyle name="Normal 14 2 3 3 2 2" xfId="15469"/>
    <cellStyle name="Normal 14 2 3 3 2 2 2" xfId="27724"/>
    <cellStyle name="Normal 14 2 3 3 2 2 3" xfId="39965"/>
    <cellStyle name="Normal 14 2 3 3 2 3" xfId="21607"/>
    <cellStyle name="Normal 14 2 3 3 2 4" xfId="33851"/>
    <cellStyle name="Normal 14 2 3 3 2 5" xfId="46080"/>
    <cellStyle name="Normal 14 2 3 3 3" xfId="15468"/>
    <cellStyle name="Normal 14 2 3 3 3 2" xfId="27723"/>
    <cellStyle name="Normal 14 2 3 3 3 3" xfId="39964"/>
    <cellStyle name="Normal 14 2 3 3 4" xfId="21606"/>
    <cellStyle name="Normal 14 2 3 3 5" xfId="33850"/>
    <cellStyle name="Normal 14 2 3 3 6" xfId="46079"/>
    <cellStyle name="Normal 14 2 3 4" xfId="4456"/>
    <cellStyle name="Normal 14 2 3 4 2" xfId="15470"/>
    <cellStyle name="Normal 14 2 3 4 2 2" xfId="27725"/>
    <cellStyle name="Normal 14 2 3 4 2 3" xfId="39966"/>
    <cellStyle name="Normal 14 2 3 4 3" xfId="21608"/>
    <cellStyle name="Normal 14 2 3 4 4" xfId="33852"/>
    <cellStyle name="Normal 14 2 3 4 5" xfId="46081"/>
    <cellStyle name="Normal 14 2 3 5" xfId="15463"/>
    <cellStyle name="Normal 14 2 3 5 2" xfId="27718"/>
    <cellStyle name="Normal 14 2 3 5 3" xfId="39959"/>
    <cellStyle name="Normal 14 2 3 6" xfId="21601"/>
    <cellStyle name="Normal 14 2 3 7" xfId="33845"/>
    <cellStyle name="Normal 14 2 3 8" xfId="46074"/>
    <cellStyle name="Normal 14 2 4" xfId="4457"/>
    <cellStyle name="Normal 14 2 4 2" xfId="4458"/>
    <cellStyle name="Normal 14 2 4 2 2" xfId="4459"/>
    <cellStyle name="Normal 14 2 4 2 2 2" xfId="15473"/>
    <cellStyle name="Normal 14 2 4 2 2 2 2" xfId="27728"/>
    <cellStyle name="Normal 14 2 4 2 2 2 3" xfId="39969"/>
    <cellStyle name="Normal 14 2 4 2 2 3" xfId="21611"/>
    <cellStyle name="Normal 14 2 4 2 2 4" xfId="33855"/>
    <cellStyle name="Normal 14 2 4 2 2 5" xfId="46084"/>
    <cellStyle name="Normal 14 2 4 2 3" xfId="15472"/>
    <cellStyle name="Normal 14 2 4 2 3 2" xfId="27727"/>
    <cellStyle name="Normal 14 2 4 2 3 3" xfId="39968"/>
    <cellStyle name="Normal 14 2 4 2 4" xfId="21610"/>
    <cellStyle name="Normal 14 2 4 2 5" xfId="33854"/>
    <cellStyle name="Normal 14 2 4 2 6" xfId="46083"/>
    <cellStyle name="Normal 14 2 4 3" xfId="4460"/>
    <cellStyle name="Normal 14 2 4 3 2" xfId="15474"/>
    <cellStyle name="Normal 14 2 4 3 2 2" xfId="27729"/>
    <cellStyle name="Normal 14 2 4 3 2 3" xfId="39970"/>
    <cellStyle name="Normal 14 2 4 3 3" xfId="21612"/>
    <cellStyle name="Normal 14 2 4 3 4" xfId="33856"/>
    <cellStyle name="Normal 14 2 4 3 5" xfId="46085"/>
    <cellStyle name="Normal 14 2 4 4" xfId="15471"/>
    <cellStyle name="Normal 14 2 4 4 2" xfId="27726"/>
    <cellStyle name="Normal 14 2 4 4 3" xfId="39967"/>
    <cellStyle name="Normal 14 2 4 5" xfId="21609"/>
    <cellStyle name="Normal 14 2 4 6" xfId="33853"/>
    <cellStyle name="Normal 14 2 4 7" xfId="46082"/>
    <cellStyle name="Normal 14 2 5" xfId="4461"/>
    <cellStyle name="Normal 14 2 5 2" xfId="4462"/>
    <cellStyle name="Normal 14 2 5 2 2" xfId="15476"/>
    <cellStyle name="Normal 14 2 5 2 2 2" xfId="27731"/>
    <cellStyle name="Normal 14 2 5 2 2 3" xfId="39972"/>
    <cellStyle name="Normal 14 2 5 2 3" xfId="21614"/>
    <cellStyle name="Normal 14 2 5 2 4" xfId="33858"/>
    <cellStyle name="Normal 14 2 5 2 5" xfId="46087"/>
    <cellStyle name="Normal 14 2 5 3" xfId="15475"/>
    <cellStyle name="Normal 14 2 5 3 2" xfId="27730"/>
    <cellStyle name="Normal 14 2 5 3 3" xfId="39971"/>
    <cellStyle name="Normal 14 2 5 4" xfId="21613"/>
    <cellStyle name="Normal 14 2 5 5" xfId="33857"/>
    <cellStyle name="Normal 14 2 5 6" xfId="46086"/>
    <cellStyle name="Normal 14 2 6" xfId="4463"/>
    <cellStyle name="Normal 14 2 6 2" xfId="15477"/>
    <cellStyle name="Normal 14 2 6 2 2" xfId="27732"/>
    <cellStyle name="Normal 14 2 6 2 3" xfId="39973"/>
    <cellStyle name="Normal 14 2 6 3" xfId="21615"/>
    <cellStyle name="Normal 14 2 6 4" xfId="33859"/>
    <cellStyle name="Normal 14 2 6 5" xfId="46088"/>
    <cellStyle name="Normal 14 2 7" xfId="15446"/>
    <cellStyle name="Normal 14 2 7 2" xfId="27701"/>
    <cellStyle name="Normal 14 2 7 3" xfId="39942"/>
    <cellStyle name="Normal 14 2 8" xfId="21584"/>
    <cellStyle name="Normal 14 2 9" xfId="33828"/>
    <cellStyle name="Normal 14 3" xfId="4464"/>
    <cellStyle name="Normal 14 3 2" xfId="4465"/>
    <cellStyle name="Normal 14 3 2 2" xfId="4466"/>
    <cellStyle name="Normal 14 3 2 2 2" xfId="4467"/>
    <cellStyle name="Normal 14 3 2 2 2 2" xfId="4468"/>
    <cellStyle name="Normal 14 3 2 2 2 2 2" xfId="15482"/>
    <cellStyle name="Normal 14 3 2 2 2 2 2 2" xfId="27737"/>
    <cellStyle name="Normal 14 3 2 2 2 2 2 3" xfId="39978"/>
    <cellStyle name="Normal 14 3 2 2 2 2 3" xfId="21620"/>
    <cellStyle name="Normal 14 3 2 2 2 2 4" xfId="33864"/>
    <cellStyle name="Normal 14 3 2 2 2 2 5" xfId="46093"/>
    <cellStyle name="Normal 14 3 2 2 2 3" xfId="15481"/>
    <cellStyle name="Normal 14 3 2 2 2 3 2" xfId="27736"/>
    <cellStyle name="Normal 14 3 2 2 2 3 3" xfId="39977"/>
    <cellStyle name="Normal 14 3 2 2 2 4" xfId="21619"/>
    <cellStyle name="Normal 14 3 2 2 2 5" xfId="33863"/>
    <cellStyle name="Normal 14 3 2 2 2 6" xfId="46092"/>
    <cellStyle name="Normal 14 3 2 2 3" xfId="4469"/>
    <cellStyle name="Normal 14 3 2 2 3 2" xfId="15483"/>
    <cellStyle name="Normal 14 3 2 2 3 2 2" xfId="27738"/>
    <cellStyle name="Normal 14 3 2 2 3 2 3" xfId="39979"/>
    <cellStyle name="Normal 14 3 2 2 3 3" xfId="21621"/>
    <cellStyle name="Normal 14 3 2 2 3 4" xfId="33865"/>
    <cellStyle name="Normal 14 3 2 2 3 5" xfId="46094"/>
    <cellStyle name="Normal 14 3 2 2 4" xfId="15480"/>
    <cellStyle name="Normal 14 3 2 2 4 2" xfId="27735"/>
    <cellStyle name="Normal 14 3 2 2 4 3" xfId="39976"/>
    <cellStyle name="Normal 14 3 2 2 5" xfId="21618"/>
    <cellStyle name="Normal 14 3 2 2 6" xfId="33862"/>
    <cellStyle name="Normal 14 3 2 2 7" xfId="46091"/>
    <cellStyle name="Normal 14 3 2 3" xfId="4470"/>
    <cellStyle name="Normal 14 3 2 3 2" xfId="4471"/>
    <cellStyle name="Normal 14 3 2 3 2 2" xfId="15485"/>
    <cellStyle name="Normal 14 3 2 3 2 2 2" xfId="27740"/>
    <cellStyle name="Normal 14 3 2 3 2 2 3" xfId="39981"/>
    <cellStyle name="Normal 14 3 2 3 2 3" xfId="21623"/>
    <cellStyle name="Normal 14 3 2 3 2 4" xfId="33867"/>
    <cellStyle name="Normal 14 3 2 3 2 5" xfId="46096"/>
    <cellStyle name="Normal 14 3 2 3 3" xfId="15484"/>
    <cellStyle name="Normal 14 3 2 3 3 2" xfId="27739"/>
    <cellStyle name="Normal 14 3 2 3 3 3" xfId="39980"/>
    <cellStyle name="Normal 14 3 2 3 4" xfId="21622"/>
    <cellStyle name="Normal 14 3 2 3 5" xfId="33866"/>
    <cellStyle name="Normal 14 3 2 3 6" xfId="46095"/>
    <cellStyle name="Normal 14 3 2 4" xfId="4472"/>
    <cellStyle name="Normal 14 3 2 4 2" xfId="15486"/>
    <cellStyle name="Normal 14 3 2 4 2 2" xfId="27741"/>
    <cellStyle name="Normal 14 3 2 4 2 3" xfId="39982"/>
    <cellStyle name="Normal 14 3 2 4 3" xfId="21624"/>
    <cellStyle name="Normal 14 3 2 4 4" xfId="33868"/>
    <cellStyle name="Normal 14 3 2 4 5" xfId="46097"/>
    <cellStyle name="Normal 14 3 2 5" xfId="15479"/>
    <cellStyle name="Normal 14 3 2 5 2" xfId="27734"/>
    <cellStyle name="Normal 14 3 2 5 3" xfId="39975"/>
    <cellStyle name="Normal 14 3 2 6" xfId="21617"/>
    <cellStyle name="Normal 14 3 2 7" xfId="33861"/>
    <cellStyle name="Normal 14 3 2 8" xfId="46090"/>
    <cellStyle name="Normal 14 3 3" xfId="4473"/>
    <cellStyle name="Normal 14 3 3 2" xfId="4474"/>
    <cellStyle name="Normal 14 3 3 2 2" xfId="4475"/>
    <cellStyle name="Normal 14 3 3 2 2 2" xfId="15489"/>
    <cellStyle name="Normal 14 3 3 2 2 2 2" xfId="27744"/>
    <cellStyle name="Normal 14 3 3 2 2 2 3" xfId="39985"/>
    <cellStyle name="Normal 14 3 3 2 2 3" xfId="21627"/>
    <cellStyle name="Normal 14 3 3 2 2 4" xfId="33871"/>
    <cellStyle name="Normal 14 3 3 2 2 5" xfId="46100"/>
    <cellStyle name="Normal 14 3 3 2 3" xfId="15488"/>
    <cellStyle name="Normal 14 3 3 2 3 2" xfId="27743"/>
    <cellStyle name="Normal 14 3 3 2 3 3" xfId="39984"/>
    <cellStyle name="Normal 14 3 3 2 4" xfId="21626"/>
    <cellStyle name="Normal 14 3 3 2 5" xfId="33870"/>
    <cellStyle name="Normal 14 3 3 2 6" xfId="46099"/>
    <cellStyle name="Normal 14 3 3 3" xfId="4476"/>
    <cellStyle name="Normal 14 3 3 3 2" xfId="15490"/>
    <cellStyle name="Normal 14 3 3 3 2 2" xfId="27745"/>
    <cellStyle name="Normal 14 3 3 3 2 3" xfId="39986"/>
    <cellStyle name="Normal 14 3 3 3 3" xfId="21628"/>
    <cellStyle name="Normal 14 3 3 3 4" xfId="33872"/>
    <cellStyle name="Normal 14 3 3 3 5" xfId="46101"/>
    <cellStyle name="Normal 14 3 3 4" xfId="15487"/>
    <cellStyle name="Normal 14 3 3 4 2" xfId="27742"/>
    <cellStyle name="Normal 14 3 3 4 3" xfId="39983"/>
    <cellStyle name="Normal 14 3 3 5" xfId="21625"/>
    <cellStyle name="Normal 14 3 3 6" xfId="33869"/>
    <cellStyle name="Normal 14 3 3 7" xfId="46098"/>
    <cellStyle name="Normal 14 3 4" xfId="4477"/>
    <cellStyle name="Normal 14 3 4 2" xfId="4478"/>
    <cellStyle name="Normal 14 3 4 2 2" xfId="15492"/>
    <cellStyle name="Normal 14 3 4 2 2 2" xfId="27747"/>
    <cellStyle name="Normal 14 3 4 2 2 3" xfId="39988"/>
    <cellStyle name="Normal 14 3 4 2 3" xfId="21630"/>
    <cellStyle name="Normal 14 3 4 2 4" xfId="33874"/>
    <cellStyle name="Normal 14 3 4 2 5" xfId="46103"/>
    <cellStyle name="Normal 14 3 4 3" xfId="15491"/>
    <cellStyle name="Normal 14 3 4 3 2" xfId="27746"/>
    <cellStyle name="Normal 14 3 4 3 3" xfId="39987"/>
    <cellStyle name="Normal 14 3 4 4" xfId="21629"/>
    <cellStyle name="Normal 14 3 4 5" xfId="33873"/>
    <cellStyle name="Normal 14 3 4 6" xfId="46102"/>
    <cellStyle name="Normal 14 3 5" xfId="4479"/>
    <cellStyle name="Normal 14 3 5 2" xfId="15493"/>
    <cellStyle name="Normal 14 3 5 2 2" xfId="27748"/>
    <cellStyle name="Normal 14 3 5 2 3" xfId="39989"/>
    <cellStyle name="Normal 14 3 5 3" xfId="21631"/>
    <cellStyle name="Normal 14 3 5 4" xfId="33875"/>
    <cellStyle name="Normal 14 3 5 5" xfId="46104"/>
    <cellStyle name="Normal 14 3 6" xfId="15478"/>
    <cellStyle name="Normal 14 3 6 2" xfId="27733"/>
    <cellStyle name="Normal 14 3 6 3" xfId="39974"/>
    <cellStyle name="Normal 14 3 7" xfId="21616"/>
    <cellStyle name="Normal 14 3 8" xfId="33860"/>
    <cellStyle name="Normal 14 3 9" xfId="46089"/>
    <cellStyle name="Normal 14 4" xfId="4480"/>
    <cellStyle name="Normal 14 4 2" xfId="4481"/>
    <cellStyle name="Normal 14 4 2 2" xfId="4482"/>
    <cellStyle name="Normal 14 4 2 2 2" xfId="4483"/>
    <cellStyle name="Normal 14 4 2 2 2 2" xfId="15497"/>
    <cellStyle name="Normal 14 4 2 2 2 2 2" xfId="27752"/>
    <cellStyle name="Normal 14 4 2 2 2 2 3" xfId="39993"/>
    <cellStyle name="Normal 14 4 2 2 2 3" xfId="21635"/>
    <cellStyle name="Normal 14 4 2 2 2 4" xfId="33879"/>
    <cellStyle name="Normal 14 4 2 2 2 5" xfId="46108"/>
    <cellStyle name="Normal 14 4 2 2 3" xfId="15496"/>
    <cellStyle name="Normal 14 4 2 2 3 2" xfId="27751"/>
    <cellStyle name="Normal 14 4 2 2 3 3" xfId="39992"/>
    <cellStyle name="Normal 14 4 2 2 4" xfId="21634"/>
    <cellStyle name="Normal 14 4 2 2 5" xfId="33878"/>
    <cellStyle name="Normal 14 4 2 2 6" xfId="46107"/>
    <cellStyle name="Normal 14 4 2 3" xfId="4484"/>
    <cellStyle name="Normal 14 4 2 3 2" xfId="15498"/>
    <cellStyle name="Normal 14 4 2 3 2 2" xfId="27753"/>
    <cellStyle name="Normal 14 4 2 3 2 3" xfId="39994"/>
    <cellStyle name="Normal 14 4 2 3 3" xfId="21636"/>
    <cellStyle name="Normal 14 4 2 3 4" xfId="33880"/>
    <cellStyle name="Normal 14 4 2 3 5" xfId="46109"/>
    <cellStyle name="Normal 14 4 2 4" xfId="15495"/>
    <cellStyle name="Normal 14 4 2 4 2" xfId="27750"/>
    <cellStyle name="Normal 14 4 2 4 3" xfId="39991"/>
    <cellStyle name="Normal 14 4 2 5" xfId="21633"/>
    <cellStyle name="Normal 14 4 2 6" xfId="33877"/>
    <cellStyle name="Normal 14 4 2 7" xfId="46106"/>
    <cellStyle name="Normal 14 4 3" xfId="4485"/>
    <cellStyle name="Normal 14 4 3 2" xfId="4486"/>
    <cellStyle name="Normal 14 4 3 2 2" xfId="15500"/>
    <cellStyle name="Normal 14 4 3 2 2 2" xfId="27755"/>
    <cellStyle name="Normal 14 4 3 2 2 3" xfId="39996"/>
    <cellStyle name="Normal 14 4 3 2 3" xfId="21638"/>
    <cellStyle name="Normal 14 4 3 2 4" xfId="33882"/>
    <cellStyle name="Normal 14 4 3 2 5" xfId="46111"/>
    <cellStyle name="Normal 14 4 3 3" xfId="15499"/>
    <cellStyle name="Normal 14 4 3 3 2" xfId="27754"/>
    <cellStyle name="Normal 14 4 3 3 3" xfId="39995"/>
    <cellStyle name="Normal 14 4 3 4" xfId="21637"/>
    <cellStyle name="Normal 14 4 3 5" xfId="33881"/>
    <cellStyle name="Normal 14 4 3 6" xfId="46110"/>
    <cellStyle name="Normal 14 4 4" xfId="4487"/>
    <cellStyle name="Normal 14 4 4 2" xfId="15501"/>
    <cellStyle name="Normal 14 4 4 2 2" xfId="27756"/>
    <cellStyle name="Normal 14 4 4 2 3" xfId="39997"/>
    <cellStyle name="Normal 14 4 4 3" xfId="21639"/>
    <cellStyle name="Normal 14 4 4 4" xfId="33883"/>
    <cellStyle name="Normal 14 4 4 5" xfId="46112"/>
    <cellStyle name="Normal 14 4 5" xfId="15494"/>
    <cellStyle name="Normal 14 4 5 2" xfId="27749"/>
    <cellStyle name="Normal 14 4 5 3" xfId="39990"/>
    <cellStyle name="Normal 14 4 6" xfId="21632"/>
    <cellStyle name="Normal 14 4 7" xfId="33876"/>
    <cellStyle name="Normal 14 4 8" xfId="46105"/>
    <cellStyle name="Normal 14 5" xfId="4488"/>
    <cellStyle name="Normal 14 5 2" xfId="4489"/>
    <cellStyle name="Normal 14 5 2 2" xfId="4490"/>
    <cellStyle name="Normal 14 5 2 2 2" xfId="15504"/>
    <cellStyle name="Normal 14 5 2 2 2 2" xfId="27759"/>
    <cellStyle name="Normal 14 5 2 2 2 3" xfId="40000"/>
    <cellStyle name="Normal 14 5 2 2 3" xfId="21642"/>
    <cellStyle name="Normal 14 5 2 2 4" xfId="33886"/>
    <cellStyle name="Normal 14 5 2 2 5" xfId="46115"/>
    <cellStyle name="Normal 14 5 2 3" xfId="15503"/>
    <cellStyle name="Normal 14 5 2 3 2" xfId="27758"/>
    <cellStyle name="Normal 14 5 2 3 3" xfId="39999"/>
    <cellStyle name="Normal 14 5 2 4" xfId="21641"/>
    <cellStyle name="Normal 14 5 2 5" xfId="33885"/>
    <cellStyle name="Normal 14 5 2 6" xfId="46114"/>
    <cellStyle name="Normal 14 5 3" xfId="4491"/>
    <cellStyle name="Normal 14 5 3 2" xfId="15505"/>
    <cellStyle name="Normal 14 5 3 2 2" xfId="27760"/>
    <cellStyle name="Normal 14 5 3 2 3" xfId="40001"/>
    <cellStyle name="Normal 14 5 3 3" xfId="21643"/>
    <cellStyle name="Normal 14 5 3 4" xfId="33887"/>
    <cellStyle name="Normal 14 5 3 5" xfId="46116"/>
    <cellStyle name="Normal 14 5 4" xfId="15502"/>
    <cellStyle name="Normal 14 5 4 2" xfId="27757"/>
    <cellStyle name="Normal 14 5 4 3" xfId="39998"/>
    <cellStyle name="Normal 14 5 5" xfId="21640"/>
    <cellStyle name="Normal 14 5 6" xfId="33884"/>
    <cellStyle name="Normal 14 5 7" xfId="46113"/>
    <cellStyle name="Normal 14 6" xfId="4492"/>
    <cellStyle name="Normal 14 6 2" xfId="4493"/>
    <cellStyle name="Normal 14 6 2 2" xfId="15507"/>
    <cellStyle name="Normal 14 6 2 2 2" xfId="27762"/>
    <cellStyle name="Normal 14 6 2 2 3" xfId="40003"/>
    <cellStyle name="Normal 14 6 2 3" xfId="21645"/>
    <cellStyle name="Normal 14 6 2 4" xfId="33889"/>
    <cellStyle name="Normal 14 6 2 5" xfId="46118"/>
    <cellStyle name="Normal 14 6 3" xfId="15506"/>
    <cellStyle name="Normal 14 6 3 2" xfId="27761"/>
    <cellStyle name="Normal 14 6 3 3" xfId="40002"/>
    <cellStyle name="Normal 14 6 4" xfId="21644"/>
    <cellStyle name="Normal 14 6 5" xfId="33888"/>
    <cellStyle name="Normal 14 6 6" xfId="46117"/>
    <cellStyle name="Normal 14 7" xfId="4494"/>
    <cellStyle name="Normal 14 7 2" xfId="15508"/>
    <cellStyle name="Normal 14 7 2 2" xfId="27763"/>
    <cellStyle name="Normal 14 7 2 3" xfId="40004"/>
    <cellStyle name="Normal 14 7 3" xfId="21646"/>
    <cellStyle name="Normal 14 7 4" xfId="33890"/>
    <cellStyle name="Normal 14 7 5" xfId="46119"/>
    <cellStyle name="Normal 14 8" xfId="15445"/>
    <cellStyle name="Normal 14 8 2" xfId="27700"/>
    <cellStyle name="Normal 14 8 3" xfId="39941"/>
    <cellStyle name="Normal 14 9" xfId="21583"/>
    <cellStyle name="Normal 15" xfId="41"/>
    <cellStyle name="Normal 15 10" xfId="32625"/>
    <cellStyle name="Normal 15 11" xfId="44854"/>
    <cellStyle name="Normal 15 2" xfId="4495"/>
    <cellStyle name="Normal 15 2 10" xfId="46120"/>
    <cellStyle name="Normal 15 2 2" xfId="4496"/>
    <cellStyle name="Normal 15 2 2 2" xfId="4497"/>
    <cellStyle name="Normal 15 2 2 2 2" xfId="4498"/>
    <cellStyle name="Normal 15 2 2 2 2 2" xfId="4499"/>
    <cellStyle name="Normal 15 2 2 2 2 2 2" xfId="4500"/>
    <cellStyle name="Normal 15 2 2 2 2 2 2 2" xfId="15514"/>
    <cellStyle name="Normal 15 2 2 2 2 2 2 2 2" xfId="27769"/>
    <cellStyle name="Normal 15 2 2 2 2 2 2 2 3" xfId="40010"/>
    <cellStyle name="Normal 15 2 2 2 2 2 2 3" xfId="21652"/>
    <cellStyle name="Normal 15 2 2 2 2 2 2 4" xfId="33896"/>
    <cellStyle name="Normal 15 2 2 2 2 2 2 5" xfId="46125"/>
    <cellStyle name="Normal 15 2 2 2 2 2 3" xfId="15513"/>
    <cellStyle name="Normal 15 2 2 2 2 2 3 2" xfId="27768"/>
    <cellStyle name="Normal 15 2 2 2 2 2 3 3" xfId="40009"/>
    <cellStyle name="Normal 15 2 2 2 2 2 4" xfId="21651"/>
    <cellStyle name="Normal 15 2 2 2 2 2 5" xfId="33895"/>
    <cellStyle name="Normal 15 2 2 2 2 2 6" xfId="46124"/>
    <cellStyle name="Normal 15 2 2 2 2 3" xfId="4501"/>
    <cellStyle name="Normal 15 2 2 2 2 3 2" xfId="15515"/>
    <cellStyle name="Normal 15 2 2 2 2 3 2 2" xfId="27770"/>
    <cellStyle name="Normal 15 2 2 2 2 3 2 3" xfId="40011"/>
    <cellStyle name="Normal 15 2 2 2 2 3 3" xfId="21653"/>
    <cellStyle name="Normal 15 2 2 2 2 3 4" xfId="33897"/>
    <cellStyle name="Normal 15 2 2 2 2 3 5" xfId="46126"/>
    <cellStyle name="Normal 15 2 2 2 2 4" xfId="15512"/>
    <cellStyle name="Normal 15 2 2 2 2 4 2" xfId="27767"/>
    <cellStyle name="Normal 15 2 2 2 2 4 3" xfId="40008"/>
    <cellStyle name="Normal 15 2 2 2 2 5" xfId="21650"/>
    <cellStyle name="Normal 15 2 2 2 2 6" xfId="33894"/>
    <cellStyle name="Normal 15 2 2 2 2 7" xfId="46123"/>
    <cellStyle name="Normal 15 2 2 2 3" xfId="4502"/>
    <cellStyle name="Normal 15 2 2 2 3 2" xfId="4503"/>
    <cellStyle name="Normal 15 2 2 2 3 2 2" xfId="15517"/>
    <cellStyle name="Normal 15 2 2 2 3 2 2 2" xfId="27772"/>
    <cellStyle name="Normal 15 2 2 2 3 2 2 3" xfId="40013"/>
    <cellStyle name="Normal 15 2 2 2 3 2 3" xfId="21655"/>
    <cellStyle name="Normal 15 2 2 2 3 2 4" xfId="33899"/>
    <cellStyle name="Normal 15 2 2 2 3 2 5" xfId="46128"/>
    <cellStyle name="Normal 15 2 2 2 3 3" xfId="15516"/>
    <cellStyle name="Normal 15 2 2 2 3 3 2" xfId="27771"/>
    <cellStyle name="Normal 15 2 2 2 3 3 3" xfId="40012"/>
    <cellStyle name="Normal 15 2 2 2 3 4" xfId="21654"/>
    <cellStyle name="Normal 15 2 2 2 3 5" xfId="33898"/>
    <cellStyle name="Normal 15 2 2 2 3 6" xfId="46127"/>
    <cellStyle name="Normal 15 2 2 2 4" xfId="4504"/>
    <cellStyle name="Normal 15 2 2 2 4 2" xfId="15518"/>
    <cellStyle name="Normal 15 2 2 2 4 2 2" xfId="27773"/>
    <cellStyle name="Normal 15 2 2 2 4 2 3" xfId="40014"/>
    <cellStyle name="Normal 15 2 2 2 4 3" xfId="21656"/>
    <cellStyle name="Normal 15 2 2 2 4 4" xfId="33900"/>
    <cellStyle name="Normal 15 2 2 2 4 5" xfId="46129"/>
    <cellStyle name="Normal 15 2 2 2 5" xfId="15511"/>
    <cellStyle name="Normal 15 2 2 2 5 2" xfId="27766"/>
    <cellStyle name="Normal 15 2 2 2 5 3" xfId="40007"/>
    <cellStyle name="Normal 15 2 2 2 6" xfId="21649"/>
    <cellStyle name="Normal 15 2 2 2 7" xfId="33893"/>
    <cellStyle name="Normal 15 2 2 2 8" xfId="46122"/>
    <cellStyle name="Normal 15 2 2 3" xfId="4505"/>
    <cellStyle name="Normal 15 2 2 3 2" xfId="4506"/>
    <cellStyle name="Normal 15 2 2 3 2 2" xfId="4507"/>
    <cellStyle name="Normal 15 2 2 3 2 2 2" xfId="15521"/>
    <cellStyle name="Normal 15 2 2 3 2 2 2 2" xfId="27776"/>
    <cellStyle name="Normal 15 2 2 3 2 2 2 3" xfId="40017"/>
    <cellStyle name="Normal 15 2 2 3 2 2 3" xfId="21659"/>
    <cellStyle name="Normal 15 2 2 3 2 2 4" xfId="33903"/>
    <cellStyle name="Normal 15 2 2 3 2 2 5" xfId="46132"/>
    <cellStyle name="Normal 15 2 2 3 2 3" xfId="15520"/>
    <cellStyle name="Normal 15 2 2 3 2 3 2" xfId="27775"/>
    <cellStyle name="Normal 15 2 2 3 2 3 3" xfId="40016"/>
    <cellStyle name="Normal 15 2 2 3 2 4" xfId="21658"/>
    <cellStyle name="Normal 15 2 2 3 2 5" xfId="33902"/>
    <cellStyle name="Normal 15 2 2 3 2 6" xfId="46131"/>
    <cellStyle name="Normal 15 2 2 3 3" xfId="4508"/>
    <cellStyle name="Normal 15 2 2 3 3 2" xfId="15522"/>
    <cellStyle name="Normal 15 2 2 3 3 2 2" xfId="27777"/>
    <cellStyle name="Normal 15 2 2 3 3 2 3" xfId="40018"/>
    <cellStyle name="Normal 15 2 2 3 3 3" xfId="21660"/>
    <cellStyle name="Normal 15 2 2 3 3 4" xfId="33904"/>
    <cellStyle name="Normal 15 2 2 3 3 5" xfId="46133"/>
    <cellStyle name="Normal 15 2 2 3 4" xfId="15519"/>
    <cellStyle name="Normal 15 2 2 3 4 2" xfId="27774"/>
    <cellStyle name="Normal 15 2 2 3 4 3" xfId="40015"/>
    <cellStyle name="Normal 15 2 2 3 5" xfId="21657"/>
    <cellStyle name="Normal 15 2 2 3 6" xfId="33901"/>
    <cellStyle name="Normal 15 2 2 3 7" xfId="46130"/>
    <cellStyle name="Normal 15 2 2 4" xfId="4509"/>
    <cellStyle name="Normal 15 2 2 4 2" xfId="4510"/>
    <cellStyle name="Normal 15 2 2 4 2 2" xfId="15524"/>
    <cellStyle name="Normal 15 2 2 4 2 2 2" xfId="27779"/>
    <cellStyle name="Normal 15 2 2 4 2 2 3" xfId="40020"/>
    <cellStyle name="Normal 15 2 2 4 2 3" xfId="21662"/>
    <cellStyle name="Normal 15 2 2 4 2 4" xfId="33906"/>
    <cellStyle name="Normal 15 2 2 4 2 5" xfId="46135"/>
    <cellStyle name="Normal 15 2 2 4 3" xfId="15523"/>
    <cellStyle name="Normal 15 2 2 4 3 2" xfId="27778"/>
    <cellStyle name="Normal 15 2 2 4 3 3" xfId="40019"/>
    <cellStyle name="Normal 15 2 2 4 4" xfId="21661"/>
    <cellStyle name="Normal 15 2 2 4 5" xfId="33905"/>
    <cellStyle name="Normal 15 2 2 4 6" xfId="46134"/>
    <cellStyle name="Normal 15 2 2 5" xfId="4511"/>
    <cellStyle name="Normal 15 2 2 5 2" xfId="15525"/>
    <cellStyle name="Normal 15 2 2 5 2 2" xfId="27780"/>
    <cellStyle name="Normal 15 2 2 5 2 3" xfId="40021"/>
    <cellStyle name="Normal 15 2 2 5 3" xfId="21663"/>
    <cellStyle name="Normal 15 2 2 5 4" xfId="33907"/>
    <cellStyle name="Normal 15 2 2 5 5" xfId="46136"/>
    <cellStyle name="Normal 15 2 2 6" xfId="15510"/>
    <cellStyle name="Normal 15 2 2 6 2" xfId="27765"/>
    <cellStyle name="Normal 15 2 2 6 3" xfId="40006"/>
    <cellStyle name="Normal 15 2 2 7" xfId="21648"/>
    <cellStyle name="Normal 15 2 2 8" xfId="33892"/>
    <cellStyle name="Normal 15 2 2 9" xfId="46121"/>
    <cellStyle name="Normal 15 2 3" xfId="4512"/>
    <cellStyle name="Normal 15 2 3 2" xfId="4513"/>
    <cellStyle name="Normal 15 2 3 2 2" xfId="4514"/>
    <cellStyle name="Normal 15 2 3 2 2 2" xfId="4515"/>
    <cellStyle name="Normal 15 2 3 2 2 2 2" xfId="15529"/>
    <cellStyle name="Normal 15 2 3 2 2 2 2 2" xfId="27784"/>
    <cellStyle name="Normal 15 2 3 2 2 2 2 3" xfId="40025"/>
    <cellStyle name="Normal 15 2 3 2 2 2 3" xfId="21667"/>
    <cellStyle name="Normal 15 2 3 2 2 2 4" xfId="33911"/>
    <cellStyle name="Normal 15 2 3 2 2 2 5" xfId="46140"/>
    <cellStyle name="Normal 15 2 3 2 2 3" xfId="15528"/>
    <cellStyle name="Normal 15 2 3 2 2 3 2" xfId="27783"/>
    <cellStyle name="Normal 15 2 3 2 2 3 3" xfId="40024"/>
    <cellStyle name="Normal 15 2 3 2 2 4" xfId="21666"/>
    <cellStyle name="Normal 15 2 3 2 2 5" xfId="33910"/>
    <cellStyle name="Normal 15 2 3 2 2 6" xfId="46139"/>
    <cellStyle name="Normal 15 2 3 2 3" xfId="4516"/>
    <cellStyle name="Normal 15 2 3 2 3 2" xfId="15530"/>
    <cellStyle name="Normal 15 2 3 2 3 2 2" xfId="27785"/>
    <cellStyle name="Normal 15 2 3 2 3 2 3" xfId="40026"/>
    <cellStyle name="Normal 15 2 3 2 3 3" xfId="21668"/>
    <cellStyle name="Normal 15 2 3 2 3 4" xfId="33912"/>
    <cellStyle name="Normal 15 2 3 2 3 5" xfId="46141"/>
    <cellStyle name="Normal 15 2 3 2 4" xfId="15527"/>
    <cellStyle name="Normal 15 2 3 2 4 2" xfId="27782"/>
    <cellStyle name="Normal 15 2 3 2 4 3" xfId="40023"/>
    <cellStyle name="Normal 15 2 3 2 5" xfId="21665"/>
    <cellStyle name="Normal 15 2 3 2 6" xfId="33909"/>
    <cellStyle name="Normal 15 2 3 2 7" xfId="46138"/>
    <cellStyle name="Normal 15 2 3 3" xfId="4517"/>
    <cellStyle name="Normal 15 2 3 3 2" xfId="4518"/>
    <cellStyle name="Normal 15 2 3 3 2 2" xfId="15532"/>
    <cellStyle name="Normal 15 2 3 3 2 2 2" xfId="27787"/>
    <cellStyle name="Normal 15 2 3 3 2 2 3" xfId="40028"/>
    <cellStyle name="Normal 15 2 3 3 2 3" xfId="21670"/>
    <cellStyle name="Normal 15 2 3 3 2 4" xfId="33914"/>
    <cellStyle name="Normal 15 2 3 3 2 5" xfId="46143"/>
    <cellStyle name="Normal 15 2 3 3 3" xfId="15531"/>
    <cellStyle name="Normal 15 2 3 3 3 2" xfId="27786"/>
    <cellStyle name="Normal 15 2 3 3 3 3" xfId="40027"/>
    <cellStyle name="Normal 15 2 3 3 4" xfId="21669"/>
    <cellStyle name="Normal 15 2 3 3 5" xfId="33913"/>
    <cellStyle name="Normal 15 2 3 3 6" xfId="46142"/>
    <cellStyle name="Normal 15 2 3 4" xfId="4519"/>
    <cellStyle name="Normal 15 2 3 4 2" xfId="15533"/>
    <cellStyle name="Normal 15 2 3 4 2 2" xfId="27788"/>
    <cellStyle name="Normal 15 2 3 4 2 3" xfId="40029"/>
    <cellStyle name="Normal 15 2 3 4 3" xfId="21671"/>
    <cellStyle name="Normal 15 2 3 4 4" xfId="33915"/>
    <cellStyle name="Normal 15 2 3 4 5" xfId="46144"/>
    <cellStyle name="Normal 15 2 3 5" xfId="15526"/>
    <cellStyle name="Normal 15 2 3 5 2" xfId="27781"/>
    <cellStyle name="Normal 15 2 3 5 3" xfId="40022"/>
    <cellStyle name="Normal 15 2 3 6" xfId="21664"/>
    <cellStyle name="Normal 15 2 3 7" xfId="33908"/>
    <cellStyle name="Normal 15 2 3 8" xfId="46137"/>
    <cellStyle name="Normal 15 2 4" xfId="4520"/>
    <cellStyle name="Normal 15 2 4 2" xfId="4521"/>
    <cellStyle name="Normal 15 2 4 2 2" xfId="4522"/>
    <cellStyle name="Normal 15 2 4 2 2 2" xfId="15536"/>
    <cellStyle name="Normal 15 2 4 2 2 2 2" xfId="27791"/>
    <cellStyle name="Normal 15 2 4 2 2 2 3" xfId="40032"/>
    <cellStyle name="Normal 15 2 4 2 2 3" xfId="21674"/>
    <cellStyle name="Normal 15 2 4 2 2 4" xfId="33918"/>
    <cellStyle name="Normal 15 2 4 2 2 5" xfId="46147"/>
    <cellStyle name="Normal 15 2 4 2 3" xfId="15535"/>
    <cellStyle name="Normal 15 2 4 2 3 2" xfId="27790"/>
    <cellStyle name="Normal 15 2 4 2 3 3" xfId="40031"/>
    <cellStyle name="Normal 15 2 4 2 4" xfId="21673"/>
    <cellStyle name="Normal 15 2 4 2 5" xfId="33917"/>
    <cellStyle name="Normal 15 2 4 2 6" xfId="46146"/>
    <cellStyle name="Normal 15 2 4 3" xfId="4523"/>
    <cellStyle name="Normal 15 2 4 3 2" xfId="15537"/>
    <cellStyle name="Normal 15 2 4 3 2 2" xfId="27792"/>
    <cellStyle name="Normal 15 2 4 3 2 3" xfId="40033"/>
    <cellStyle name="Normal 15 2 4 3 3" xfId="21675"/>
    <cellStyle name="Normal 15 2 4 3 4" xfId="33919"/>
    <cellStyle name="Normal 15 2 4 3 5" xfId="46148"/>
    <cellStyle name="Normal 15 2 4 4" xfId="15534"/>
    <cellStyle name="Normal 15 2 4 4 2" xfId="27789"/>
    <cellStyle name="Normal 15 2 4 4 3" xfId="40030"/>
    <cellStyle name="Normal 15 2 4 5" xfId="21672"/>
    <cellStyle name="Normal 15 2 4 6" xfId="33916"/>
    <cellStyle name="Normal 15 2 4 7" xfId="46145"/>
    <cellStyle name="Normal 15 2 5" xfId="4524"/>
    <cellStyle name="Normal 15 2 5 2" xfId="4525"/>
    <cellStyle name="Normal 15 2 5 2 2" xfId="15539"/>
    <cellStyle name="Normal 15 2 5 2 2 2" xfId="27794"/>
    <cellStyle name="Normal 15 2 5 2 2 3" xfId="40035"/>
    <cellStyle name="Normal 15 2 5 2 3" xfId="21677"/>
    <cellStyle name="Normal 15 2 5 2 4" xfId="33921"/>
    <cellStyle name="Normal 15 2 5 2 5" xfId="46150"/>
    <cellStyle name="Normal 15 2 5 3" xfId="15538"/>
    <cellStyle name="Normal 15 2 5 3 2" xfId="27793"/>
    <cellStyle name="Normal 15 2 5 3 3" xfId="40034"/>
    <cellStyle name="Normal 15 2 5 4" xfId="21676"/>
    <cellStyle name="Normal 15 2 5 5" xfId="33920"/>
    <cellStyle name="Normal 15 2 5 6" xfId="46149"/>
    <cellStyle name="Normal 15 2 6" xfId="4526"/>
    <cellStyle name="Normal 15 2 6 2" xfId="15540"/>
    <cellStyle name="Normal 15 2 6 2 2" xfId="27795"/>
    <cellStyle name="Normal 15 2 6 2 3" xfId="40036"/>
    <cellStyle name="Normal 15 2 6 3" xfId="21678"/>
    <cellStyle name="Normal 15 2 6 4" xfId="33922"/>
    <cellStyle name="Normal 15 2 6 5" xfId="46151"/>
    <cellStyle name="Normal 15 2 7" xfId="15509"/>
    <cellStyle name="Normal 15 2 7 2" xfId="27764"/>
    <cellStyle name="Normal 15 2 7 3" xfId="40005"/>
    <cellStyle name="Normal 15 2 8" xfId="21647"/>
    <cellStyle name="Normal 15 2 9" xfId="33891"/>
    <cellStyle name="Normal 15 3" xfId="4527"/>
    <cellStyle name="Normal 15 3 2" xfId="4528"/>
    <cellStyle name="Normal 15 3 2 2" xfId="4529"/>
    <cellStyle name="Normal 15 3 2 2 2" xfId="4530"/>
    <cellStyle name="Normal 15 3 2 2 2 2" xfId="4531"/>
    <cellStyle name="Normal 15 3 2 2 2 2 2" xfId="15545"/>
    <cellStyle name="Normal 15 3 2 2 2 2 2 2" xfId="27800"/>
    <cellStyle name="Normal 15 3 2 2 2 2 2 3" xfId="40041"/>
    <cellStyle name="Normal 15 3 2 2 2 2 3" xfId="21683"/>
    <cellStyle name="Normal 15 3 2 2 2 2 4" xfId="33927"/>
    <cellStyle name="Normal 15 3 2 2 2 2 5" xfId="46156"/>
    <cellStyle name="Normal 15 3 2 2 2 3" xfId="15544"/>
    <cellStyle name="Normal 15 3 2 2 2 3 2" xfId="27799"/>
    <cellStyle name="Normal 15 3 2 2 2 3 3" xfId="40040"/>
    <cellStyle name="Normal 15 3 2 2 2 4" xfId="21682"/>
    <cellStyle name="Normal 15 3 2 2 2 5" xfId="33926"/>
    <cellStyle name="Normal 15 3 2 2 2 6" xfId="46155"/>
    <cellStyle name="Normal 15 3 2 2 3" xfId="4532"/>
    <cellStyle name="Normal 15 3 2 2 3 2" xfId="15546"/>
    <cellStyle name="Normal 15 3 2 2 3 2 2" xfId="27801"/>
    <cellStyle name="Normal 15 3 2 2 3 2 3" xfId="40042"/>
    <cellStyle name="Normal 15 3 2 2 3 3" xfId="21684"/>
    <cellStyle name="Normal 15 3 2 2 3 4" xfId="33928"/>
    <cellStyle name="Normal 15 3 2 2 3 5" xfId="46157"/>
    <cellStyle name="Normal 15 3 2 2 4" xfId="15543"/>
    <cellStyle name="Normal 15 3 2 2 4 2" xfId="27798"/>
    <cellStyle name="Normal 15 3 2 2 4 3" xfId="40039"/>
    <cellStyle name="Normal 15 3 2 2 5" xfId="21681"/>
    <cellStyle name="Normal 15 3 2 2 6" xfId="33925"/>
    <cellStyle name="Normal 15 3 2 2 7" xfId="46154"/>
    <cellStyle name="Normal 15 3 2 3" xfId="4533"/>
    <cellStyle name="Normal 15 3 2 3 2" xfId="4534"/>
    <cellStyle name="Normal 15 3 2 3 2 2" xfId="15548"/>
    <cellStyle name="Normal 15 3 2 3 2 2 2" xfId="27803"/>
    <cellStyle name="Normal 15 3 2 3 2 2 3" xfId="40044"/>
    <cellStyle name="Normal 15 3 2 3 2 3" xfId="21686"/>
    <cellStyle name="Normal 15 3 2 3 2 4" xfId="33930"/>
    <cellStyle name="Normal 15 3 2 3 2 5" xfId="46159"/>
    <cellStyle name="Normal 15 3 2 3 3" xfId="15547"/>
    <cellStyle name="Normal 15 3 2 3 3 2" xfId="27802"/>
    <cellStyle name="Normal 15 3 2 3 3 3" xfId="40043"/>
    <cellStyle name="Normal 15 3 2 3 4" xfId="21685"/>
    <cellStyle name="Normal 15 3 2 3 5" xfId="33929"/>
    <cellStyle name="Normal 15 3 2 3 6" xfId="46158"/>
    <cellStyle name="Normal 15 3 2 4" xfId="4535"/>
    <cellStyle name="Normal 15 3 2 4 2" xfId="15549"/>
    <cellStyle name="Normal 15 3 2 4 2 2" xfId="27804"/>
    <cellStyle name="Normal 15 3 2 4 2 3" xfId="40045"/>
    <cellStyle name="Normal 15 3 2 4 3" xfId="21687"/>
    <cellStyle name="Normal 15 3 2 4 4" xfId="33931"/>
    <cellStyle name="Normal 15 3 2 4 5" xfId="46160"/>
    <cellStyle name="Normal 15 3 2 5" xfId="15542"/>
    <cellStyle name="Normal 15 3 2 5 2" xfId="27797"/>
    <cellStyle name="Normal 15 3 2 5 3" xfId="40038"/>
    <cellStyle name="Normal 15 3 2 6" xfId="21680"/>
    <cellStyle name="Normal 15 3 2 7" xfId="33924"/>
    <cellStyle name="Normal 15 3 2 8" xfId="46153"/>
    <cellStyle name="Normal 15 3 3" xfId="4536"/>
    <cellStyle name="Normal 15 3 3 2" xfId="4537"/>
    <cellStyle name="Normal 15 3 3 2 2" xfId="4538"/>
    <cellStyle name="Normal 15 3 3 2 2 2" xfId="15552"/>
    <cellStyle name="Normal 15 3 3 2 2 2 2" xfId="27807"/>
    <cellStyle name="Normal 15 3 3 2 2 2 3" xfId="40048"/>
    <cellStyle name="Normal 15 3 3 2 2 3" xfId="21690"/>
    <cellStyle name="Normal 15 3 3 2 2 4" xfId="33934"/>
    <cellStyle name="Normal 15 3 3 2 2 5" xfId="46163"/>
    <cellStyle name="Normal 15 3 3 2 3" xfId="15551"/>
    <cellStyle name="Normal 15 3 3 2 3 2" xfId="27806"/>
    <cellStyle name="Normal 15 3 3 2 3 3" xfId="40047"/>
    <cellStyle name="Normal 15 3 3 2 4" xfId="21689"/>
    <cellStyle name="Normal 15 3 3 2 5" xfId="33933"/>
    <cellStyle name="Normal 15 3 3 2 6" xfId="46162"/>
    <cellStyle name="Normal 15 3 3 3" xfId="4539"/>
    <cellStyle name="Normal 15 3 3 3 2" xfId="15553"/>
    <cellStyle name="Normal 15 3 3 3 2 2" xfId="27808"/>
    <cellStyle name="Normal 15 3 3 3 2 3" xfId="40049"/>
    <cellStyle name="Normal 15 3 3 3 3" xfId="21691"/>
    <cellStyle name="Normal 15 3 3 3 4" xfId="33935"/>
    <cellStyle name="Normal 15 3 3 3 5" xfId="46164"/>
    <cellStyle name="Normal 15 3 3 4" xfId="15550"/>
    <cellStyle name="Normal 15 3 3 4 2" xfId="27805"/>
    <cellStyle name="Normal 15 3 3 4 3" xfId="40046"/>
    <cellStyle name="Normal 15 3 3 5" xfId="21688"/>
    <cellStyle name="Normal 15 3 3 6" xfId="33932"/>
    <cellStyle name="Normal 15 3 3 7" xfId="46161"/>
    <cellStyle name="Normal 15 3 4" xfId="4540"/>
    <cellStyle name="Normal 15 3 4 2" xfId="4541"/>
    <cellStyle name="Normal 15 3 4 2 2" xfId="15555"/>
    <cellStyle name="Normal 15 3 4 2 2 2" xfId="27810"/>
    <cellStyle name="Normal 15 3 4 2 2 3" xfId="40051"/>
    <cellStyle name="Normal 15 3 4 2 3" xfId="21693"/>
    <cellStyle name="Normal 15 3 4 2 4" xfId="33937"/>
    <cellStyle name="Normal 15 3 4 2 5" xfId="46166"/>
    <cellStyle name="Normal 15 3 4 3" xfId="15554"/>
    <cellStyle name="Normal 15 3 4 3 2" xfId="27809"/>
    <cellStyle name="Normal 15 3 4 3 3" xfId="40050"/>
    <cellStyle name="Normal 15 3 4 4" xfId="21692"/>
    <cellStyle name="Normal 15 3 4 5" xfId="33936"/>
    <cellStyle name="Normal 15 3 4 6" xfId="46165"/>
    <cellStyle name="Normal 15 3 5" xfId="4542"/>
    <cellStyle name="Normal 15 3 5 2" xfId="15556"/>
    <cellStyle name="Normal 15 3 5 2 2" xfId="27811"/>
    <cellStyle name="Normal 15 3 5 2 3" xfId="40052"/>
    <cellStyle name="Normal 15 3 5 3" xfId="21694"/>
    <cellStyle name="Normal 15 3 5 4" xfId="33938"/>
    <cellStyle name="Normal 15 3 5 5" xfId="46167"/>
    <cellStyle name="Normal 15 3 6" xfId="15541"/>
    <cellStyle name="Normal 15 3 6 2" xfId="27796"/>
    <cellStyle name="Normal 15 3 6 3" xfId="40037"/>
    <cellStyle name="Normal 15 3 7" xfId="21679"/>
    <cellStyle name="Normal 15 3 8" xfId="33923"/>
    <cellStyle name="Normal 15 3 9" xfId="46152"/>
    <cellStyle name="Normal 15 4" xfId="4543"/>
    <cellStyle name="Normal 15 4 2" xfId="4544"/>
    <cellStyle name="Normal 15 4 2 2" xfId="4545"/>
    <cellStyle name="Normal 15 4 2 2 2" xfId="4546"/>
    <cellStyle name="Normal 15 4 2 2 2 2" xfId="15560"/>
    <cellStyle name="Normal 15 4 2 2 2 2 2" xfId="27815"/>
    <cellStyle name="Normal 15 4 2 2 2 2 3" xfId="40056"/>
    <cellStyle name="Normal 15 4 2 2 2 3" xfId="21698"/>
    <cellStyle name="Normal 15 4 2 2 2 4" xfId="33942"/>
    <cellStyle name="Normal 15 4 2 2 2 5" xfId="46171"/>
    <cellStyle name="Normal 15 4 2 2 3" xfId="15559"/>
    <cellStyle name="Normal 15 4 2 2 3 2" xfId="27814"/>
    <cellStyle name="Normal 15 4 2 2 3 3" xfId="40055"/>
    <cellStyle name="Normal 15 4 2 2 4" xfId="21697"/>
    <cellStyle name="Normal 15 4 2 2 5" xfId="33941"/>
    <cellStyle name="Normal 15 4 2 2 6" xfId="46170"/>
    <cellStyle name="Normal 15 4 2 3" xfId="4547"/>
    <cellStyle name="Normal 15 4 2 3 2" xfId="15561"/>
    <cellStyle name="Normal 15 4 2 3 2 2" xfId="27816"/>
    <cellStyle name="Normal 15 4 2 3 2 3" xfId="40057"/>
    <cellStyle name="Normal 15 4 2 3 3" xfId="21699"/>
    <cellStyle name="Normal 15 4 2 3 4" xfId="33943"/>
    <cellStyle name="Normal 15 4 2 3 5" xfId="46172"/>
    <cellStyle name="Normal 15 4 2 4" xfId="15558"/>
    <cellStyle name="Normal 15 4 2 4 2" xfId="27813"/>
    <cellStyle name="Normal 15 4 2 4 3" xfId="40054"/>
    <cellStyle name="Normal 15 4 2 5" xfId="21696"/>
    <cellStyle name="Normal 15 4 2 6" xfId="33940"/>
    <cellStyle name="Normal 15 4 2 7" xfId="46169"/>
    <cellStyle name="Normal 15 4 3" xfId="4548"/>
    <cellStyle name="Normal 15 4 3 2" xfId="4549"/>
    <cellStyle name="Normal 15 4 3 2 2" xfId="15563"/>
    <cellStyle name="Normal 15 4 3 2 2 2" xfId="27818"/>
    <cellStyle name="Normal 15 4 3 2 2 3" xfId="40059"/>
    <cellStyle name="Normal 15 4 3 2 3" xfId="21701"/>
    <cellStyle name="Normal 15 4 3 2 4" xfId="33945"/>
    <cellStyle name="Normal 15 4 3 2 5" xfId="46174"/>
    <cellStyle name="Normal 15 4 3 3" xfId="15562"/>
    <cellStyle name="Normal 15 4 3 3 2" xfId="27817"/>
    <cellStyle name="Normal 15 4 3 3 3" xfId="40058"/>
    <cellStyle name="Normal 15 4 3 4" xfId="21700"/>
    <cellStyle name="Normal 15 4 3 5" xfId="33944"/>
    <cellStyle name="Normal 15 4 3 6" xfId="46173"/>
    <cellStyle name="Normal 15 4 4" xfId="4550"/>
    <cellStyle name="Normal 15 4 4 2" xfId="15564"/>
    <cellStyle name="Normal 15 4 4 2 2" xfId="27819"/>
    <cellStyle name="Normal 15 4 4 2 3" xfId="40060"/>
    <cellStyle name="Normal 15 4 4 3" xfId="21702"/>
    <cellStyle name="Normal 15 4 4 4" xfId="33946"/>
    <cellStyle name="Normal 15 4 4 5" xfId="46175"/>
    <cellStyle name="Normal 15 4 5" xfId="15557"/>
    <cellStyle name="Normal 15 4 5 2" xfId="27812"/>
    <cellStyle name="Normal 15 4 5 3" xfId="40053"/>
    <cellStyle name="Normal 15 4 6" xfId="21695"/>
    <cellStyle name="Normal 15 4 7" xfId="33939"/>
    <cellStyle name="Normal 15 4 8" xfId="46168"/>
    <cellStyle name="Normal 15 5" xfId="4551"/>
    <cellStyle name="Normal 15 5 2" xfId="4552"/>
    <cellStyle name="Normal 15 5 2 2" xfId="4553"/>
    <cellStyle name="Normal 15 5 2 2 2" xfId="15567"/>
    <cellStyle name="Normal 15 5 2 2 2 2" xfId="27822"/>
    <cellStyle name="Normal 15 5 2 2 2 3" xfId="40063"/>
    <cellStyle name="Normal 15 5 2 2 3" xfId="21705"/>
    <cellStyle name="Normal 15 5 2 2 4" xfId="33949"/>
    <cellStyle name="Normal 15 5 2 2 5" xfId="46178"/>
    <cellStyle name="Normal 15 5 2 3" xfId="15566"/>
    <cellStyle name="Normal 15 5 2 3 2" xfId="27821"/>
    <cellStyle name="Normal 15 5 2 3 3" xfId="40062"/>
    <cellStyle name="Normal 15 5 2 4" xfId="21704"/>
    <cellStyle name="Normal 15 5 2 5" xfId="33948"/>
    <cellStyle name="Normal 15 5 2 6" xfId="46177"/>
    <cellStyle name="Normal 15 5 3" xfId="4554"/>
    <cellStyle name="Normal 15 5 3 2" xfId="15568"/>
    <cellStyle name="Normal 15 5 3 2 2" xfId="27823"/>
    <cellStyle name="Normal 15 5 3 2 3" xfId="40064"/>
    <cellStyle name="Normal 15 5 3 3" xfId="21706"/>
    <cellStyle name="Normal 15 5 3 4" xfId="33950"/>
    <cellStyle name="Normal 15 5 3 5" xfId="46179"/>
    <cellStyle name="Normal 15 5 4" xfId="15565"/>
    <cellStyle name="Normal 15 5 4 2" xfId="27820"/>
    <cellStyle name="Normal 15 5 4 3" xfId="40061"/>
    <cellStyle name="Normal 15 5 5" xfId="21703"/>
    <cellStyle name="Normal 15 5 6" xfId="33947"/>
    <cellStyle name="Normal 15 5 7" xfId="46176"/>
    <cellStyle name="Normal 15 6" xfId="4555"/>
    <cellStyle name="Normal 15 6 2" xfId="4556"/>
    <cellStyle name="Normal 15 6 2 2" xfId="15570"/>
    <cellStyle name="Normal 15 6 2 2 2" xfId="27825"/>
    <cellStyle name="Normal 15 6 2 2 3" xfId="40066"/>
    <cellStyle name="Normal 15 6 2 3" xfId="21708"/>
    <cellStyle name="Normal 15 6 2 4" xfId="33952"/>
    <cellStyle name="Normal 15 6 2 5" xfId="46181"/>
    <cellStyle name="Normal 15 6 3" xfId="15569"/>
    <cellStyle name="Normal 15 6 3 2" xfId="27824"/>
    <cellStyle name="Normal 15 6 3 3" xfId="40065"/>
    <cellStyle name="Normal 15 6 4" xfId="21707"/>
    <cellStyle name="Normal 15 6 5" xfId="33951"/>
    <cellStyle name="Normal 15 6 6" xfId="46180"/>
    <cellStyle name="Normal 15 7" xfId="4557"/>
    <cellStyle name="Normal 15 7 2" xfId="15571"/>
    <cellStyle name="Normal 15 7 2 2" xfId="27826"/>
    <cellStyle name="Normal 15 7 2 3" xfId="40067"/>
    <cellStyle name="Normal 15 7 3" xfId="21709"/>
    <cellStyle name="Normal 15 7 4" xfId="33953"/>
    <cellStyle name="Normal 15 7 5" xfId="46182"/>
    <cellStyle name="Normal 15 8" xfId="14243"/>
    <cellStyle name="Normal 15 8 2" xfId="26498"/>
    <cellStyle name="Normal 15 8 3" xfId="38739"/>
    <cellStyle name="Normal 15 9" xfId="20381"/>
    <cellStyle name="Normal 16" xfId="4558"/>
    <cellStyle name="Normal 16 10" xfId="33954"/>
    <cellStyle name="Normal 16 11" xfId="46183"/>
    <cellStyle name="Normal 16 2" xfId="4559"/>
    <cellStyle name="Normal 16 2 10" xfId="46184"/>
    <cellStyle name="Normal 16 2 2" xfId="4560"/>
    <cellStyle name="Normal 16 2 2 2" xfId="4561"/>
    <cellStyle name="Normal 16 2 2 2 2" xfId="4562"/>
    <cellStyle name="Normal 16 2 2 2 2 2" xfId="4563"/>
    <cellStyle name="Normal 16 2 2 2 2 2 2" xfId="4564"/>
    <cellStyle name="Normal 16 2 2 2 2 2 2 2" xfId="15578"/>
    <cellStyle name="Normal 16 2 2 2 2 2 2 2 2" xfId="27833"/>
    <cellStyle name="Normal 16 2 2 2 2 2 2 2 3" xfId="40074"/>
    <cellStyle name="Normal 16 2 2 2 2 2 2 3" xfId="21716"/>
    <cellStyle name="Normal 16 2 2 2 2 2 2 4" xfId="33960"/>
    <cellStyle name="Normal 16 2 2 2 2 2 2 5" xfId="46189"/>
    <cellStyle name="Normal 16 2 2 2 2 2 3" xfId="15577"/>
    <cellStyle name="Normal 16 2 2 2 2 2 3 2" xfId="27832"/>
    <cellStyle name="Normal 16 2 2 2 2 2 3 3" xfId="40073"/>
    <cellStyle name="Normal 16 2 2 2 2 2 4" xfId="21715"/>
    <cellStyle name="Normal 16 2 2 2 2 2 5" xfId="33959"/>
    <cellStyle name="Normal 16 2 2 2 2 2 6" xfId="46188"/>
    <cellStyle name="Normal 16 2 2 2 2 3" xfId="4565"/>
    <cellStyle name="Normal 16 2 2 2 2 3 2" xfId="15579"/>
    <cellStyle name="Normal 16 2 2 2 2 3 2 2" xfId="27834"/>
    <cellStyle name="Normal 16 2 2 2 2 3 2 3" xfId="40075"/>
    <cellStyle name="Normal 16 2 2 2 2 3 3" xfId="21717"/>
    <cellStyle name="Normal 16 2 2 2 2 3 4" xfId="33961"/>
    <cellStyle name="Normal 16 2 2 2 2 3 5" xfId="46190"/>
    <cellStyle name="Normal 16 2 2 2 2 4" xfId="15576"/>
    <cellStyle name="Normal 16 2 2 2 2 4 2" xfId="27831"/>
    <cellStyle name="Normal 16 2 2 2 2 4 3" xfId="40072"/>
    <cellStyle name="Normal 16 2 2 2 2 5" xfId="21714"/>
    <cellStyle name="Normal 16 2 2 2 2 6" xfId="33958"/>
    <cellStyle name="Normal 16 2 2 2 2 7" xfId="46187"/>
    <cellStyle name="Normal 16 2 2 2 3" xfId="4566"/>
    <cellStyle name="Normal 16 2 2 2 3 2" xfId="4567"/>
    <cellStyle name="Normal 16 2 2 2 3 2 2" xfId="15581"/>
    <cellStyle name="Normal 16 2 2 2 3 2 2 2" xfId="27836"/>
    <cellStyle name="Normal 16 2 2 2 3 2 2 3" xfId="40077"/>
    <cellStyle name="Normal 16 2 2 2 3 2 3" xfId="21719"/>
    <cellStyle name="Normal 16 2 2 2 3 2 4" xfId="33963"/>
    <cellStyle name="Normal 16 2 2 2 3 2 5" xfId="46192"/>
    <cellStyle name="Normal 16 2 2 2 3 3" xfId="15580"/>
    <cellStyle name="Normal 16 2 2 2 3 3 2" xfId="27835"/>
    <cellStyle name="Normal 16 2 2 2 3 3 3" xfId="40076"/>
    <cellStyle name="Normal 16 2 2 2 3 4" xfId="21718"/>
    <cellStyle name="Normal 16 2 2 2 3 5" xfId="33962"/>
    <cellStyle name="Normal 16 2 2 2 3 6" xfId="46191"/>
    <cellStyle name="Normal 16 2 2 2 4" xfId="4568"/>
    <cellStyle name="Normal 16 2 2 2 4 2" xfId="15582"/>
    <cellStyle name="Normal 16 2 2 2 4 2 2" xfId="27837"/>
    <cellStyle name="Normal 16 2 2 2 4 2 3" xfId="40078"/>
    <cellStyle name="Normal 16 2 2 2 4 3" xfId="21720"/>
    <cellStyle name="Normal 16 2 2 2 4 4" xfId="33964"/>
    <cellStyle name="Normal 16 2 2 2 4 5" xfId="46193"/>
    <cellStyle name="Normal 16 2 2 2 5" xfId="15575"/>
    <cellStyle name="Normal 16 2 2 2 5 2" xfId="27830"/>
    <cellStyle name="Normal 16 2 2 2 5 3" xfId="40071"/>
    <cellStyle name="Normal 16 2 2 2 6" xfId="21713"/>
    <cellStyle name="Normal 16 2 2 2 7" xfId="33957"/>
    <cellStyle name="Normal 16 2 2 2 8" xfId="46186"/>
    <cellStyle name="Normal 16 2 2 3" xfId="4569"/>
    <cellStyle name="Normal 16 2 2 3 2" xfId="4570"/>
    <cellStyle name="Normal 16 2 2 3 2 2" xfId="4571"/>
    <cellStyle name="Normal 16 2 2 3 2 2 2" xfId="15585"/>
    <cellStyle name="Normal 16 2 2 3 2 2 2 2" xfId="27840"/>
    <cellStyle name="Normal 16 2 2 3 2 2 2 3" xfId="40081"/>
    <cellStyle name="Normal 16 2 2 3 2 2 3" xfId="21723"/>
    <cellStyle name="Normal 16 2 2 3 2 2 4" xfId="33967"/>
    <cellStyle name="Normal 16 2 2 3 2 2 5" xfId="46196"/>
    <cellStyle name="Normal 16 2 2 3 2 3" xfId="15584"/>
    <cellStyle name="Normal 16 2 2 3 2 3 2" xfId="27839"/>
    <cellStyle name="Normal 16 2 2 3 2 3 3" xfId="40080"/>
    <cellStyle name="Normal 16 2 2 3 2 4" xfId="21722"/>
    <cellStyle name="Normal 16 2 2 3 2 5" xfId="33966"/>
    <cellStyle name="Normal 16 2 2 3 2 6" xfId="46195"/>
    <cellStyle name="Normal 16 2 2 3 3" xfId="4572"/>
    <cellStyle name="Normal 16 2 2 3 3 2" xfId="15586"/>
    <cellStyle name="Normal 16 2 2 3 3 2 2" xfId="27841"/>
    <cellStyle name="Normal 16 2 2 3 3 2 3" xfId="40082"/>
    <cellStyle name="Normal 16 2 2 3 3 3" xfId="21724"/>
    <cellStyle name="Normal 16 2 2 3 3 4" xfId="33968"/>
    <cellStyle name="Normal 16 2 2 3 3 5" xfId="46197"/>
    <cellStyle name="Normal 16 2 2 3 4" xfId="15583"/>
    <cellStyle name="Normal 16 2 2 3 4 2" xfId="27838"/>
    <cellStyle name="Normal 16 2 2 3 4 3" xfId="40079"/>
    <cellStyle name="Normal 16 2 2 3 5" xfId="21721"/>
    <cellStyle name="Normal 16 2 2 3 6" xfId="33965"/>
    <cellStyle name="Normal 16 2 2 3 7" xfId="46194"/>
    <cellStyle name="Normal 16 2 2 4" xfId="4573"/>
    <cellStyle name="Normal 16 2 2 4 2" xfId="4574"/>
    <cellStyle name="Normal 16 2 2 4 2 2" xfId="15588"/>
    <cellStyle name="Normal 16 2 2 4 2 2 2" xfId="27843"/>
    <cellStyle name="Normal 16 2 2 4 2 2 3" xfId="40084"/>
    <cellStyle name="Normal 16 2 2 4 2 3" xfId="21726"/>
    <cellStyle name="Normal 16 2 2 4 2 4" xfId="33970"/>
    <cellStyle name="Normal 16 2 2 4 2 5" xfId="46199"/>
    <cellStyle name="Normal 16 2 2 4 3" xfId="15587"/>
    <cellStyle name="Normal 16 2 2 4 3 2" xfId="27842"/>
    <cellStyle name="Normal 16 2 2 4 3 3" xfId="40083"/>
    <cellStyle name="Normal 16 2 2 4 4" xfId="21725"/>
    <cellStyle name="Normal 16 2 2 4 5" xfId="33969"/>
    <cellStyle name="Normal 16 2 2 4 6" xfId="46198"/>
    <cellStyle name="Normal 16 2 2 5" xfId="4575"/>
    <cellStyle name="Normal 16 2 2 5 2" xfId="15589"/>
    <cellStyle name="Normal 16 2 2 5 2 2" xfId="27844"/>
    <cellStyle name="Normal 16 2 2 5 2 3" xfId="40085"/>
    <cellStyle name="Normal 16 2 2 5 3" xfId="21727"/>
    <cellStyle name="Normal 16 2 2 5 4" xfId="33971"/>
    <cellStyle name="Normal 16 2 2 5 5" xfId="46200"/>
    <cellStyle name="Normal 16 2 2 6" xfId="15574"/>
    <cellStyle name="Normal 16 2 2 6 2" xfId="27829"/>
    <cellStyle name="Normal 16 2 2 6 3" xfId="40070"/>
    <cellStyle name="Normal 16 2 2 7" xfId="21712"/>
    <cellStyle name="Normal 16 2 2 8" xfId="33956"/>
    <cellStyle name="Normal 16 2 2 9" xfId="46185"/>
    <cellStyle name="Normal 16 2 3" xfId="4576"/>
    <cellStyle name="Normal 16 2 3 2" xfId="4577"/>
    <cellStyle name="Normal 16 2 3 2 2" xfId="4578"/>
    <cellStyle name="Normal 16 2 3 2 2 2" xfId="4579"/>
    <cellStyle name="Normal 16 2 3 2 2 2 2" xfId="15593"/>
    <cellStyle name="Normal 16 2 3 2 2 2 2 2" xfId="27848"/>
    <cellStyle name="Normal 16 2 3 2 2 2 2 3" xfId="40089"/>
    <cellStyle name="Normal 16 2 3 2 2 2 3" xfId="21731"/>
    <cellStyle name="Normal 16 2 3 2 2 2 4" xfId="33975"/>
    <cellStyle name="Normal 16 2 3 2 2 2 5" xfId="46204"/>
    <cellStyle name="Normal 16 2 3 2 2 3" xfId="15592"/>
    <cellStyle name="Normal 16 2 3 2 2 3 2" xfId="27847"/>
    <cellStyle name="Normal 16 2 3 2 2 3 3" xfId="40088"/>
    <cellStyle name="Normal 16 2 3 2 2 4" xfId="21730"/>
    <cellStyle name="Normal 16 2 3 2 2 5" xfId="33974"/>
    <cellStyle name="Normal 16 2 3 2 2 6" xfId="46203"/>
    <cellStyle name="Normal 16 2 3 2 3" xfId="4580"/>
    <cellStyle name="Normal 16 2 3 2 3 2" xfId="15594"/>
    <cellStyle name="Normal 16 2 3 2 3 2 2" xfId="27849"/>
    <cellStyle name="Normal 16 2 3 2 3 2 3" xfId="40090"/>
    <cellStyle name="Normal 16 2 3 2 3 3" xfId="21732"/>
    <cellStyle name="Normal 16 2 3 2 3 4" xfId="33976"/>
    <cellStyle name="Normal 16 2 3 2 3 5" xfId="46205"/>
    <cellStyle name="Normal 16 2 3 2 4" xfId="15591"/>
    <cellStyle name="Normal 16 2 3 2 4 2" xfId="27846"/>
    <cellStyle name="Normal 16 2 3 2 4 3" xfId="40087"/>
    <cellStyle name="Normal 16 2 3 2 5" xfId="21729"/>
    <cellStyle name="Normal 16 2 3 2 6" xfId="33973"/>
    <cellStyle name="Normal 16 2 3 2 7" xfId="46202"/>
    <cellStyle name="Normal 16 2 3 3" xfId="4581"/>
    <cellStyle name="Normal 16 2 3 3 2" xfId="4582"/>
    <cellStyle name="Normal 16 2 3 3 2 2" xfId="15596"/>
    <cellStyle name="Normal 16 2 3 3 2 2 2" xfId="27851"/>
    <cellStyle name="Normal 16 2 3 3 2 2 3" xfId="40092"/>
    <cellStyle name="Normal 16 2 3 3 2 3" xfId="21734"/>
    <cellStyle name="Normal 16 2 3 3 2 4" xfId="33978"/>
    <cellStyle name="Normal 16 2 3 3 2 5" xfId="46207"/>
    <cellStyle name="Normal 16 2 3 3 3" xfId="15595"/>
    <cellStyle name="Normal 16 2 3 3 3 2" xfId="27850"/>
    <cellStyle name="Normal 16 2 3 3 3 3" xfId="40091"/>
    <cellStyle name="Normal 16 2 3 3 4" xfId="21733"/>
    <cellStyle name="Normal 16 2 3 3 5" xfId="33977"/>
    <cellStyle name="Normal 16 2 3 3 6" xfId="46206"/>
    <cellStyle name="Normal 16 2 3 4" xfId="4583"/>
    <cellStyle name="Normal 16 2 3 4 2" xfId="15597"/>
    <cellStyle name="Normal 16 2 3 4 2 2" xfId="27852"/>
    <cellStyle name="Normal 16 2 3 4 2 3" xfId="40093"/>
    <cellStyle name="Normal 16 2 3 4 3" xfId="21735"/>
    <cellStyle name="Normal 16 2 3 4 4" xfId="33979"/>
    <cellStyle name="Normal 16 2 3 4 5" xfId="46208"/>
    <cellStyle name="Normal 16 2 3 5" xfId="15590"/>
    <cellStyle name="Normal 16 2 3 5 2" xfId="27845"/>
    <cellStyle name="Normal 16 2 3 5 3" xfId="40086"/>
    <cellStyle name="Normal 16 2 3 6" xfId="21728"/>
    <cellStyle name="Normal 16 2 3 7" xfId="33972"/>
    <cellStyle name="Normal 16 2 3 8" xfId="46201"/>
    <cellStyle name="Normal 16 2 4" xfId="4584"/>
    <cellStyle name="Normal 16 2 4 2" xfId="4585"/>
    <cellStyle name="Normal 16 2 4 2 2" xfId="4586"/>
    <cellStyle name="Normal 16 2 4 2 2 2" xfId="15600"/>
    <cellStyle name="Normal 16 2 4 2 2 2 2" xfId="27855"/>
    <cellStyle name="Normal 16 2 4 2 2 2 3" xfId="40096"/>
    <cellStyle name="Normal 16 2 4 2 2 3" xfId="21738"/>
    <cellStyle name="Normal 16 2 4 2 2 4" xfId="33982"/>
    <cellStyle name="Normal 16 2 4 2 2 5" xfId="46211"/>
    <cellStyle name="Normal 16 2 4 2 3" xfId="15599"/>
    <cellStyle name="Normal 16 2 4 2 3 2" xfId="27854"/>
    <cellStyle name="Normal 16 2 4 2 3 3" xfId="40095"/>
    <cellStyle name="Normal 16 2 4 2 4" xfId="21737"/>
    <cellStyle name="Normal 16 2 4 2 5" xfId="33981"/>
    <cellStyle name="Normal 16 2 4 2 6" xfId="46210"/>
    <cellStyle name="Normal 16 2 4 3" xfId="4587"/>
    <cellStyle name="Normal 16 2 4 3 2" xfId="15601"/>
    <cellStyle name="Normal 16 2 4 3 2 2" xfId="27856"/>
    <cellStyle name="Normal 16 2 4 3 2 3" xfId="40097"/>
    <cellStyle name="Normal 16 2 4 3 3" xfId="21739"/>
    <cellStyle name="Normal 16 2 4 3 4" xfId="33983"/>
    <cellStyle name="Normal 16 2 4 3 5" xfId="46212"/>
    <cellStyle name="Normal 16 2 4 4" xfId="15598"/>
    <cellStyle name="Normal 16 2 4 4 2" xfId="27853"/>
    <cellStyle name="Normal 16 2 4 4 3" xfId="40094"/>
    <cellStyle name="Normal 16 2 4 5" xfId="21736"/>
    <cellStyle name="Normal 16 2 4 6" xfId="33980"/>
    <cellStyle name="Normal 16 2 4 7" xfId="46209"/>
    <cellStyle name="Normal 16 2 5" xfId="4588"/>
    <cellStyle name="Normal 16 2 5 2" xfId="4589"/>
    <cellStyle name="Normal 16 2 5 2 2" xfId="15603"/>
    <cellStyle name="Normal 16 2 5 2 2 2" xfId="27858"/>
    <cellStyle name="Normal 16 2 5 2 2 3" xfId="40099"/>
    <cellStyle name="Normal 16 2 5 2 3" xfId="21741"/>
    <cellStyle name="Normal 16 2 5 2 4" xfId="33985"/>
    <cellStyle name="Normal 16 2 5 2 5" xfId="46214"/>
    <cellStyle name="Normal 16 2 5 3" xfId="15602"/>
    <cellStyle name="Normal 16 2 5 3 2" xfId="27857"/>
    <cellStyle name="Normal 16 2 5 3 3" xfId="40098"/>
    <cellStyle name="Normal 16 2 5 4" xfId="21740"/>
    <cellStyle name="Normal 16 2 5 5" xfId="33984"/>
    <cellStyle name="Normal 16 2 5 6" xfId="46213"/>
    <cellStyle name="Normal 16 2 6" xfId="4590"/>
    <cellStyle name="Normal 16 2 6 2" xfId="15604"/>
    <cellStyle name="Normal 16 2 6 2 2" xfId="27859"/>
    <cellStyle name="Normal 16 2 6 2 3" xfId="40100"/>
    <cellStyle name="Normal 16 2 6 3" xfId="21742"/>
    <cellStyle name="Normal 16 2 6 4" xfId="33986"/>
    <cellStyle name="Normal 16 2 6 5" xfId="46215"/>
    <cellStyle name="Normal 16 2 7" xfId="15573"/>
    <cellStyle name="Normal 16 2 7 2" xfId="27828"/>
    <cellStyle name="Normal 16 2 7 3" xfId="40069"/>
    <cellStyle name="Normal 16 2 8" xfId="21711"/>
    <cellStyle name="Normal 16 2 9" xfId="33955"/>
    <cellStyle name="Normal 16 3" xfId="4591"/>
    <cellStyle name="Normal 16 3 2" xfId="4592"/>
    <cellStyle name="Normal 16 3 2 2" xfId="4593"/>
    <cellStyle name="Normal 16 3 2 2 2" xfId="4594"/>
    <cellStyle name="Normal 16 3 2 2 2 2" xfId="4595"/>
    <cellStyle name="Normal 16 3 2 2 2 2 2" xfId="15609"/>
    <cellStyle name="Normal 16 3 2 2 2 2 2 2" xfId="27864"/>
    <cellStyle name="Normal 16 3 2 2 2 2 2 3" xfId="40105"/>
    <cellStyle name="Normal 16 3 2 2 2 2 3" xfId="21747"/>
    <cellStyle name="Normal 16 3 2 2 2 2 4" xfId="33991"/>
    <cellStyle name="Normal 16 3 2 2 2 2 5" xfId="46220"/>
    <cellStyle name="Normal 16 3 2 2 2 3" xfId="15608"/>
    <cellStyle name="Normal 16 3 2 2 2 3 2" xfId="27863"/>
    <cellStyle name="Normal 16 3 2 2 2 3 3" xfId="40104"/>
    <cellStyle name="Normal 16 3 2 2 2 4" xfId="21746"/>
    <cellStyle name="Normal 16 3 2 2 2 5" xfId="33990"/>
    <cellStyle name="Normal 16 3 2 2 2 6" xfId="46219"/>
    <cellStyle name="Normal 16 3 2 2 3" xfId="4596"/>
    <cellStyle name="Normal 16 3 2 2 3 2" xfId="15610"/>
    <cellStyle name="Normal 16 3 2 2 3 2 2" xfId="27865"/>
    <cellStyle name="Normal 16 3 2 2 3 2 3" xfId="40106"/>
    <cellStyle name="Normal 16 3 2 2 3 3" xfId="21748"/>
    <cellStyle name="Normal 16 3 2 2 3 4" xfId="33992"/>
    <cellStyle name="Normal 16 3 2 2 3 5" xfId="46221"/>
    <cellStyle name="Normal 16 3 2 2 4" xfId="15607"/>
    <cellStyle name="Normal 16 3 2 2 4 2" xfId="27862"/>
    <cellStyle name="Normal 16 3 2 2 4 3" xfId="40103"/>
    <cellStyle name="Normal 16 3 2 2 5" xfId="21745"/>
    <cellStyle name="Normal 16 3 2 2 6" xfId="33989"/>
    <cellStyle name="Normal 16 3 2 2 7" xfId="46218"/>
    <cellStyle name="Normal 16 3 2 3" xfId="4597"/>
    <cellStyle name="Normal 16 3 2 3 2" xfId="4598"/>
    <cellStyle name="Normal 16 3 2 3 2 2" xfId="15612"/>
    <cellStyle name="Normal 16 3 2 3 2 2 2" xfId="27867"/>
    <cellStyle name="Normal 16 3 2 3 2 2 3" xfId="40108"/>
    <cellStyle name="Normal 16 3 2 3 2 3" xfId="21750"/>
    <cellStyle name="Normal 16 3 2 3 2 4" xfId="33994"/>
    <cellStyle name="Normal 16 3 2 3 2 5" xfId="46223"/>
    <cellStyle name="Normal 16 3 2 3 3" xfId="15611"/>
    <cellStyle name="Normal 16 3 2 3 3 2" xfId="27866"/>
    <cellStyle name="Normal 16 3 2 3 3 3" xfId="40107"/>
    <cellStyle name="Normal 16 3 2 3 4" xfId="21749"/>
    <cellStyle name="Normal 16 3 2 3 5" xfId="33993"/>
    <cellStyle name="Normal 16 3 2 3 6" xfId="46222"/>
    <cellStyle name="Normal 16 3 2 4" xfId="4599"/>
    <cellStyle name="Normal 16 3 2 4 2" xfId="15613"/>
    <cellStyle name="Normal 16 3 2 4 2 2" xfId="27868"/>
    <cellStyle name="Normal 16 3 2 4 2 3" xfId="40109"/>
    <cellStyle name="Normal 16 3 2 4 3" xfId="21751"/>
    <cellStyle name="Normal 16 3 2 4 4" xfId="33995"/>
    <cellStyle name="Normal 16 3 2 4 5" xfId="46224"/>
    <cellStyle name="Normal 16 3 2 5" xfId="15606"/>
    <cellStyle name="Normal 16 3 2 5 2" xfId="27861"/>
    <cellStyle name="Normal 16 3 2 5 3" xfId="40102"/>
    <cellStyle name="Normal 16 3 2 6" xfId="21744"/>
    <cellStyle name="Normal 16 3 2 7" xfId="33988"/>
    <cellStyle name="Normal 16 3 2 8" xfId="46217"/>
    <cellStyle name="Normal 16 3 3" xfId="4600"/>
    <cellStyle name="Normal 16 3 3 2" xfId="4601"/>
    <cellStyle name="Normal 16 3 3 2 2" xfId="4602"/>
    <cellStyle name="Normal 16 3 3 2 2 2" xfId="15616"/>
    <cellStyle name="Normal 16 3 3 2 2 2 2" xfId="27871"/>
    <cellStyle name="Normal 16 3 3 2 2 2 3" xfId="40112"/>
    <cellStyle name="Normal 16 3 3 2 2 3" xfId="21754"/>
    <cellStyle name="Normal 16 3 3 2 2 4" xfId="33998"/>
    <cellStyle name="Normal 16 3 3 2 2 5" xfId="46227"/>
    <cellStyle name="Normal 16 3 3 2 3" xfId="15615"/>
    <cellStyle name="Normal 16 3 3 2 3 2" xfId="27870"/>
    <cellStyle name="Normal 16 3 3 2 3 3" xfId="40111"/>
    <cellStyle name="Normal 16 3 3 2 4" xfId="21753"/>
    <cellStyle name="Normal 16 3 3 2 5" xfId="33997"/>
    <cellStyle name="Normal 16 3 3 2 6" xfId="46226"/>
    <cellStyle name="Normal 16 3 3 3" xfId="4603"/>
    <cellStyle name="Normal 16 3 3 3 2" xfId="15617"/>
    <cellStyle name="Normal 16 3 3 3 2 2" xfId="27872"/>
    <cellStyle name="Normal 16 3 3 3 2 3" xfId="40113"/>
    <cellStyle name="Normal 16 3 3 3 3" xfId="21755"/>
    <cellStyle name="Normal 16 3 3 3 4" xfId="33999"/>
    <cellStyle name="Normal 16 3 3 3 5" xfId="46228"/>
    <cellStyle name="Normal 16 3 3 4" xfId="15614"/>
    <cellStyle name="Normal 16 3 3 4 2" xfId="27869"/>
    <cellStyle name="Normal 16 3 3 4 3" xfId="40110"/>
    <cellStyle name="Normal 16 3 3 5" xfId="21752"/>
    <cellStyle name="Normal 16 3 3 6" xfId="33996"/>
    <cellStyle name="Normal 16 3 3 7" xfId="46225"/>
    <cellStyle name="Normal 16 3 4" xfId="4604"/>
    <cellStyle name="Normal 16 3 4 2" xfId="4605"/>
    <cellStyle name="Normal 16 3 4 2 2" xfId="15619"/>
    <cellStyle name="Normal 16 3 4 2 2 2" xfId="27874"/>
    <cellStyle name="Normal 16 3 4 2 2 3" xfId="40115"/>
    <cellStyle name="Normal 16 3 4 2 3" xfId="21757"/>
    <cellStyle name="Normal 16 3 4 2 4" xfId="34001"/>
    <cellStyle name="Normal 16 3 4 2 5" xfId="46230"/>
    <cellStyle name="Normal 16 3 4 3" xfId="15618"/>
    <cellStyle name="Normal 16 3 4 3 2" xfId="27873"/>
    <cellStyle name="Normal 16 3 4 3 3" xfId="40114"/>
    <cellStyle name="Normal 16 3 4 4" xfId="21756"/>
    <cellStyle name="Normal 16 3 4 5" xfId="34000"/>
    <cellStyle name="Normal 16 3 4 6" xfId="46229"/>
    <cellStyle name="Normal 16 3 5" xfId="4606"/>
    <cellStyle name="Normal 16 3 5 2" xfId="15620"/>
    <cellStyle name="Normal 16 3 5 2 2" xfId="27875"/>
    <cellStyle name="Normal 16 3 5 2 3" xfId="40116"/>
    <cellStyle name="Normal 16 3 5 3" xfId="21758"/>
    <cellStyle name="Normal 16 3 5 4" xfId="34002"/>
    <cellStyle name="Normal 16 3 5 5" xfId="46231"/>
    <cellStyle name="Normal 16 3 6" xfId="15605"/>
    <cellStyle name="Normal 16 3 6 2" xfId="27860"/>
    <cellStyle name="Normal 16 3 6 3" xfId="40101"/>
    <cellStyle name="Normal 16 3 7" xfId="21743"/>
    <cellStyle name="Normal 16 3 8" xfId="33987"/>
    <cellStyle name="Normal 16 3 9" xfId="46216"/>
    <cellStyle name="Normal 16 4" xfId="4607"/>
    <cellStyle name="Normal 16 4 2" xfId="4608"/>
    <cellStyle name="Normal 16 4 2 2" xfId="4609"/>
    <cellStyle name="Normal 16 4 2 2 2" xfId="4610"/>
    <cellStyle name="Normal 16 4 2 2 2 2" xfId="15624"/>
    <cellStyle name="Normal 16 4 2 2 2 2 2" xfId="27879"/>
    <cellStyle name="Normal 16 4 2 2 2 2 3" xfId="40120"/>
    <cellStyle name="Normal 16 4 2 2 2 3" xfId="21762"/>
    <cellStyle name="Normal 16 4 2 2 2 4" xfId="34006"/>
    <cellStyle name="Normal 16 4 2 2 2 5" xfId="46235"/>
    <cellStyle name="Normal 16 4 2 2 3" xfId="15623"/>
    <cellStyle name="Normal 16 4 2 2 3 2" xfId="27878"/>
    <cellStyle name="Normal 16 4 2 2 3 3" xfId="40119"/>
    <cellStyle name="Normal 16 4 2 2 4" xfId="21761"/>
    <cellStyle name="Normal 16 4 2 2 5" xfId="34005"/>
    <cellStyle name="Normal 16 4 2 2 6" xfId="46234"/>
    <cellStyle name="Normal 16 4 2 3" xfId="4611"/>
    <cellStyle name="Normal 16 4 2 3 2" xfId="15625"/>
    <cellStyle name="Normal 16 4 2 3 2 2" xfId="27880"/>
    <cellStyle name="Normal 16 4 2 3 2 3" xfId="40121"/>
    <cellStyle name="Normal 16 4 2 3 3" xfId="21763"/>
    <cellStyle name="Normal 16 4 2 3 4" xfId="34007"/>
    <cellStyle name="Normal 16 4 2 3 5" xfId="46236"/>
    <cellStyle name="Normal 16 4 2 4" xfId="15622"/>
    <cellStyle name="Normal 16 4 2 4 2" xfId="27877"/>
    <cellStyle name="Normal 16 4 2 4 3" xfId="40118"/>
    <cellStyle name="Normal 16 4 2 5" xfId="21760"/>
    <cellStyle name="Normal 16 4 2 6" xfId="34004"/>
    <cellStyle name="Normal 16 4 2 7" xfId="46233"/>
    <cellStyle name="Normal 16 4 3" xfId="4612"/>
    <cellStyle name="Normal 16 4 3 2" xfId="4613"/>
    <cellStyle name="Normal 16 4 3 2 2" xfId="15627"/>
    <cellStyle name="Normal 16 4 3 2 2 2" xfId="27882"/>
    <cellStyle name="Normal 16 4 3 2 2 3" xfId="40123"/>
    <cellStyle name="Normal 16 4 3 2 3" xfId="21765"/>
    <cellStyle name="Normal 16 4 3 2 4" xfId="34009"/>
    <cellStyle name="Normal 16 4 3 2 5" xfId="46238"/>
    <cellStyle name="Normal 16 4 3 3" xfId="15626"/>
    <cellStyle name="Normal 16 4 3 3 2" xfId="27881"/>
    <cellStyle name="Normal 16 4 3 3 3" xfId="40122"/>
    <cellStyle name="Normal 16 4 3 4" xfId="21764"/>
    <cellStyle name="Normal 16 4 3 5" xfId="34008"/>
    <cellStyle name="Normal 16 4 3 6" xfId="46237"/>
    <cellStyle name="Normal 16 4 4" xfId="4614"/>
    <cellStyle name="Normal 16 4 4 2" xfId="15628"/>
    <cellStyle name="Normal 16 4 4 2 2" xfId="27883"/>
    <cellStyle name="Normal 16 4 4 2 3" xfId="40124"/>
    <cellStyle name="Normal 16 4 4 3" xfId="21766"/>
    <cellStyle name="Normal 16 4 4 4" xfId="34010"/>
    <cellStyle name="Normal 16 4 4 5" xfId="46239"/>
    <cellStyle name="Normal 16 4 5" xfId="15621"/>
    <cellStyle name="Normal 16 4 5 2" xfId="27876"/>
    <cellStyle name="Normal 16 4 5 3" xfId="40117"/>
    <cellStyle name="Normal 16 4 6" xfId="21759"/>
    <cellStyle name="Normal 16 4 7" xfId="34003"/>
    <cellStyle name="Normal 16 4 8" xfId="46232"/>
    <cellStyle name="Normal 16 5" xfId="4615"/>
    <cellStyle name="Normal 16 5 2" xfId="4616"/>
    <cellStyle name="Normal 16 5 2 2" xfId="4617"/>
    <cellStyle name="Normal 16 5 2 2 2" xfId="15631"/>
    <cellStyle name="Normal 16 5 2 2 2 2" xfId="27886"/>
    <cellStyle name="Normal 16 5 2 2 2 3" xfId="40127"/>
    <cellStyle name="Normal 16 5 2 2 3" xfId="21769"/>
    <cellStyle name="Normal 16 5 2 2 4" xfId="34013"/>
    <cellStyle name="Normal 16 5 2 2 5" xfId="46242"/>
    <cellStyle name="Normal 16 5 2 3" xfId="15630"/>
    <cellStyle name="Normal 16 5 2 3 2" xfId="27885"/>
    <cellStyle name="Normal 16 5 2 3 3" xfId="40126"/>
    <cellStyle name="Normal 16 5 2 4" xfId="21768"/>
    <cellStyle name="Normal 16 5 2 5" xfId="34012"/>
    <cellStyle name="Normal 16 5 2 6" xfId="46241"/>
    <cellStyle name="Normal 16 5 3" xfId="4618"/>
    <cellStyle name="Normal 16 5 3 2" xfId="15632"/>
    <cellStyle name="Normal 16 5 3 2 2" xfId="27887"/>
    <cellStyle name="Normal 16 5 3 2 3" xfId="40128"/>
    <cellStyle name="Normal 16 5 3 3" xfId="21770"/>
    <cellStyle name="Normal 16 5 3 4" xfId="34014"/>
    <cellStyle name="Normal 16 5 3 5" xfId="46243"/>
    <cellStyle name="Normal 16 5 4" xfId="15629"/>
    <cellStyle name="Normal 16 5 4 2" xfId="27884"/>
    <cellStyle name="Normal 16 5 4 3" xfId="40125"/>
    <cellStyle name="Normal 16 5 5" xfId="21767"/>
    <cellStyle name="Normal 16 5 6" xfId="34011"/>
    <cellStyle name="Normal 16 5 7" xfId="46240"/>
    <cellStyle name="Normal 16 6" xfId="4619"/>
    <cellStyle name="Normal 16 6 2" xfId="4620"/>
    <cellStyle name="Normal 16 6 2 2" xfId="15634"/>
    <cellStyle name="Normal 16 6 2 2 2" xfId="27889"/>
    <cellStyle name="Normal 16 6 2 2 3" xfId="40130"/>
    <cellStyle name="Normal 16 6 2 3" xfId="21772"/>
    <cellStyle name="Normal 16 6 2 4" xfId="34016"/>
    <cellStyle name="Normal 16 6 2 5" xfId="46245"/>
    <cellStyle name="Normal 16 6 3" xfId="15633"/>
    <cellStyle name="Normal 16 6 3 2" xfId="27888"/>
    <cellStyle name="Normal 16 6 3 3" xfId="40129"/>
    <cellStyle name="Normal 16 6 4" xfId="21771"/>
    <cellStyle name="Normal 16 6 5" xfId="34015"/>
    <cellStyle name="Normal 16 6 6" xfId="46244"/>
    <cellStyle name="Normal 16 7" xfId="4621"/>
    <cellStyle name="Normal 16 7 2" xfId="15635"/>
    <cellStyle name="Normal 16 7 2 2" xfId="27890"/>
    <cellStyle name="Normal 16 7 2 3" xfId="40131"/>
    <cellStyle name="Normal 16 7 3" xfId="21773"/>
    <cellStyle name="Normal 16 7 4" xfId="34017"/>
    <cellStyle name="Normal 16 7 5" xfId="46246"/>
    <cellStyle name="Normal 16 8" xfId="15572"/>
    <cellStyle name="Normal 16 8 2" xfId="27827"/>
    <cellStyle name="Normal 16 8 3" xfId="40068"/>
    <cellStyle name="Normal 16 9" xfId="21710"/>
    <cellStyle name="Normal 17" xfId="4622"/>
    <cellStyle name="Normal 17 10" xfId="34018"/>
    <cellStyle name="Normal 17 11" xfId="46247"/>
    <cellStyle name="Normal 17 2" xfId="4623"/>
    <cellStyle name="Normal 17 2 10" xfId="46248"/>
    <cellStyle name="Normal 17 2 2" xfId="4624"/>
    <cellStyle name="Normal 17 2 2 2" xfId="4625"/>
    <cellStyle name="Normal 17 2 2 2 2" xfId="4626"/>
    <cellStyle name="Normal 17 2 2 2 2 2" xfId="4627"/>
    <cellStyle name="Normal 17 2 2 2 2 2 2" xfId="4628"/>
    <cellStyle name="Normal 17 2 2 2 2 2 2 2" xfId="15642"/>
    <cellStyle name="Normal 17 2 2 2 2 2 2 2 2" xfId="27897"/>
    <cellStyle name="Normal 17 2 2 2 2 2 2 2 3" xfId="40138"/>
    <cellStyle name="Normal 17 2 2 2 2 2 2 3" xfId="21780"/>
    <cellStyle name="Normal 17 2 2 2 2 2 2 4" xfId="34024"/>
    <cellStyle name="Normal 17 2 2 2 2 2 2 5" xfId="46253"/>
    <cellStyle name="Normal 17 2 2 2 2 2 3" xfId="15641"/>
    <cellStyle name="Normal 17 2 2 2 2 2 3 2" xfId="27896"/>
    <cellStyle name="Normal 17 2 2 2 2 2 3 3" xfId="40137"/>
    <cellStyle name="Normal 17 2 2 2 2 2 4" xfId="21779"/>
    <cellStyle name="Normal 17 2 2 2 2 2 5" xfId="34023"/>
    <cellStyle name="Normal 17 2 2 2 2 2 6" xfId="46252"/>
    <cellStyle name="Normal 17 2 2 2 2 3" xfId="4629"/>
    <cellStyle name="Normal 17 2 2 2 2 3 2" xfId="15643"/>
    <cellStyle name="Normal 17 2 2 2 2 3 2 2" xfId="27898"/>
    <cellStyle name="Normal 17 2 2 2 2 3 2 3" xfId="40139"/>
    <cellStyle name="Normal 17 2 2 2 2 3 3" xfId="21781"/>
    <cellStyle name="Normal 17 2 2 2 2 3 4" xfId="34025"/>
    <cellStyle name="Normal 17 2 2 2 2 3 5" xfId="46254"/>
    <cellStyle name="Normal 17 2 2 2 2 4" xfId="15640"/>
    <cellStyle name="Normal 17 2 2 2 2 4 2" xfId="27895"/>
    <cellStyle name="Normal 17 2 2 2 2 4 3" xfId="40136"/>
    <cellStyle name="Normal 17 2 2 2 2 5" xfId="21778"/>
    <cellStyle name="Normal 17 2 2 2 2 6" xfId="34022"/>
    <cellStyle name="Normal 17 2 2 2 2 7" xfId="46251"/>
    <cellStyle name="Normal 17 2 2 2 3" xfId="4630"/>
    <cellStyle name="Normal 17 2 2 2 3 2" xfId="4631"/>
    <cellStyle name="Normal 17 2 2 2 3 2 2" xfId="15645"/>
    <cellStyle name="Normal 17 2 2 2 3 2 2 2" xfId="27900"/>
    <cellStyle name="Normal 17 2 2 2 3 2 2 3" xfId="40141"/>
    <cellStyle name="Normal 17 2 2 2 3 2 3" xfId="21783"/>
    <cellStyle name="Normal 17 2 2 2 3 2 4" xfId="34027"/>
    <cellStyle name="Normal 17 2 2 2 3 2 5" xfId="46256"/>
    <cellStyle name="Normal 17 2 2 2 3 3" xfId="15644"/>
    <cellStyle name="Normal 17 2 2 2 3 3 2" xfId="27899"/>
    <cellStyle name="Normal 17 2 2 2 3 3 3" xfId="40140"/>
    <cellStyle name="Normal 17 2 2 2 3 4" xfId="21782"/>
    <cellStyle name="Normal 17 2 2 2 3 5" xfId="34026"/>
    <cellStyle name="Normal 17 2 2 2 3 6" xfId="46255"/>
    <cellStyle name="Normal 17 2 2 2 4" xfId="4632"/>
    <cellStyle name="Normal 17 2 2 2 4 2" xfId="15646"/>
    <cellStyle name="Normal 17 2 2 2 4 2 2" xfId="27901"/>
    <cellStyle name="Normal 17 2 2 2 4 2 3" xfId="40142"/>
    <cellStyle name="Normal 17 2 2 2 4 3" xfId="21784"/>
    <cellStyle name="Normal 17 2 2 2 4 4" xfId="34028"/>
    <cellStyle name="Normal 17 2 2 2 4 5" xfId="46257"/>
    <cellStyle name="Normal 17 2 2 2 5" xfId="15639"/>
    <cellStyle name="Normal 17 2 2 2 5 2" xfId="27894"/>
    <cellStyle name="Normal 17 2 2 2 5 3" xfId="40135"/>
    <cellStyle name="Normal 17 2 2 2 6" xfId="21777"/>
    <cellStyle name="Normal 17 2 2 2 7" xfId="34021"/>
    <cellStyle name="Normal 17 2 2 2 8" xfId="46250"/>
    <cellStyle name="Normal 17 2 2 3" xfId="4633"/>
    <cellStyle name="Normal 17 2 2 3 2" xfId="4634"/>
    <cellStyle name="Normal 17 2 2 3 2 2" xfId="4635"/>
    <cellStyle name="Normal 17 2 2 3 2 2 2" xfId="15649"/>
    <cellStyle name="Normal 17 2 2 3 2 2 2 2" xfId="27904"/>
    <cellStyle name="Normal 17 2 2 3 2 2 2 3" xfId="40145"/>
    <cellStyle name="Normal 17 2 2 3 2 2 3" xfId="21787"/>
    <cellStyle name="Normal 17 2 2 3 2 2 4" xfId="34031"/>
    <cellStyle name="Normal 17 2 2 3 2 2 5" xfId="46260"/>
    <cellStyle name="Normal 17 2 2 3 2 3" xfId="15648"/>
    <cellStyle name="Normal 17 2 2 3 2 3 2" xfId="27903"/>
    <cellStyle name="Normal 17 2 2 3 2 3 3" xfId="40144"/>
    <cellStyle name="Normal 17 2 2 3 2 4" xfId="21786"/>
    <cellStyle name="Normal 17 2 2 3 2 5" xfId="34030"/>
    <cellStyle name="Normal 17 2 2 3 2 6" xfId="46259"/>
    <cellStyle name="Normal 17 2 2 3 3" xfId="4636"/>
    <cellStyle name="Normal 17 2 2 3 3 2" xfId="15650"/>
    <cellStyle name="Normal 17 2 2 3 3 2 2" xfId="27905"/>
    <cellStyle name="Normal 17 2 2 3 3 2 3" xfId="40146"/>
    <cellStyle name="Normal 17 2 2 3 3 3" xfId="21788"/>
    <cellStyle name="Normal 17 2 2 3 3 4" xfId="34032"/>
    <cellStyle name="Normal 17 2 2 3 3 5" xfId="46261"/>
    <cellStyle name="Normal 17 2 2 3 4" xfId="15647"/>
    <cellStyle name="Normal 17 2 2 3 4 2" xfId="27902"/>
    <cellStyle name="Normal 17 2 2 3 4 3" xfId="40143"/>
    <cellStyle name="Normal 17 2 2 3 5" xfId="21785"/>
    <cellStyle name="Normal 17 2 2 3 6" xfId="34029"/>
    <cellStyle name="Normal 17 2 2 3 7" xfId="46258"/>
    <cellStyle name="Normal 17 2 2 4" xfId="4637"/>
    <cellStyle name="Normal 17 2 2 4 2" xfId="4638"/>
    <cellStyle name="Normal 17 2 2 4 2 2" xfId="15652"/>
    <cellStyle name="Normal 17 2 2 4 2 2 2" xfId="27907"/>
    <cellStyle name="Normal 17 2 2 4 2 2 3" xfId="40148"/>
    <cellStyle name="Normal 17 2 2 4 2 3" xfId="21790"/>
    <cellStyle name="Normal 17 2 2 4 2 4" xfId="34034"/>
    <cellStyle name="Normal 17 2 2 4 2 5" xfId="46263"/>
    <cellStyle name="Normal 17 2 2 4 3" xfId="15651"/>
    <cellStyle name="Normal 17 2 2 4 3 2" xfId="27906"/>
    <cellStyle name="Normal 17 2 2 4 3 3" xfId="40147"/>
    <cellStyle name="Normal 17 2 2 4 4" xfId="21789"/>
    <cellStyle name="Normal 17 2 2 4 5" xfId="34033"/>
    <cellStyle name="Normal 17 2 2 4 6" xfId="46262"/>
    <cellStyle name="Normal 17 2 2 5" xfId="4639"/>
    <cellStyle name="Normal 17 2 2 5 2" xfId="15653"/>
    <cellStyle name="Normal 17 2 2 5 2 2" xfId="27908"/>
    <cellStyle name="Normal 17 2 2 5 2 3" xfId="40149"/>
    <cellStyle name="Normal 17 2 2 5 3" xfId="21791"/>
    <cellStyle name="Normal 17 2 2 5 4" xfId="34035"/>
    <cellStyle name="Normal 17 2 2 5 5" xfId="46264"/>
    <cellStyle name="Normal 17 2 2 6" xfId="15638"/>
    <cellStyle name="Normal 17 2 2 6 2" xfId="27893"/>
    <cellStyle name="Normal 17 2 2 6 3" xfId="40134"/>
    <cellStyle name="Normal 17 2 2 7" xfId="21776"/>
    <cellStyle name="Normal 17 2 2 8" xfId="34020"/>
    <cellStyle name="Normal 17 2 2 9" xfId="46249"/>
    <cellStyle name="Normal 17 2 3" xfId="4640"/>
    <cellStyle name="Normal 17 2 3 2" xfId="4641"/>
    <cellStyle name="Normal 17 2 3 2 2" xfId="4642"/>
    <cellStyle name="Normal 17 2 3 2 2 2" xfId="4643"/>
    <cellStyle name="Normal 17 2 3 2 2 2 2" xfId="15657"/>
    <cellStyle name="Normal 17 2 3 2 2 2 2 2" xfId="27912"/>
    <cellStyle name="Normal 17 2 3 2 2 2 2 3" xfId="40153"/>
    <cellStyle name="Normal 17 2 3 2 2 2 3" xfId="21795"/>
    <cellStyle name="Normal 17 2 3 2 2 2 4" xfId="34039"/>
    <cellStyle name="Normal 17 2 3 2 2 2 5" xfId="46268"/>
    <cellStyle name="Normal 17 2 3 2 2 3" xfId="15656"/>
    <cellStyle name="Normal 17 2 3 2 2 3 2" xfId="27911"/>
    <cellStyle name="Normal 17 2 3 2 2 3 3" xfId="40152"/>
    <cellStyle name="Normal 17 2 3 2 2 4" xfId="21794"/>
    <cellStyle name="Normal 17 2 3 2 2 5" xfId="34038"/>
    <cellStyle name="Normal 17 2 3 2 2 6" xfId="46267"/>
    <cellStyle name="Normal 17 2 3 2 3" xfId="4644"/>
    <cellStyle name="Normal 17 2 3 2 3 2" xfId="15658"/>
    <cellStyle name="Normal 17 2 3 2 3 2 2" xfId="27913"/>
    <cellStyle name="Normal 17 2 3 2 3 2 3" xfId="40154"/>
    <cellStyle name="Normal 17 2 3 2 3 3" xfId="21796"/>
    <cellStyle name="Normal 17 2 3 2 3 4" xfId="34040"/>
    <cellStyle name="Normal 17 2 3 2 3 5" xfId="46269"/>
    <cellStyle name="Normal 17 2 3 2 4" xfId="15655"/>
    <cellStyle name="Normal 17 2 3 2 4 2" xfId="27910"/>
    <cellStyle name="Normal 17 2 3 2 4 3" xfId="40151"/>
    <cellStyle name="Normal 17 2 3 2 5" xfId="21793"/>
    <cellStyle name="Normal 17 2 3 2 6" xfId="34037"/>
    <cellStyle name="Normal 17 2 3 2 7" xfId="46266"/>
    <cellStyle name="Normal 17 2 3 3" xfId="4645"/>
    <cellStyle name="Normal 17 2 3 3 2" xfId="4646"/>
    <cellStyle name="Normal 17 2 3 3 2 2" xfId="15660"/>
    <cellStyle name="Normal 17 2 3 3 2 2 2" xfId="27915"/>
    <cellStyle name="Normal 17 2 3 3 2 2 3" xfId="40156"/>
    <cellStyle name="Normal 17 2 3 3 2 3" xfId="21798"/>
    <cellStyle name="Normal 17 2 3 3 2 4" xfId="34042"/>
    <cellStyle name="Normal 17 2 3 3 2 5" xfId="46271"/>
    <cellStyle name="Normal 17 2 3 3 3" xfId="15659"/>
    <cellStyle name="Normal 17 2 3 3 3 2" xfId="27914"/>
    <cellStyle name="Normal 17 2 3 3 3 3" xfId="40155"/>
    <cellStyle name="Normal 17 2 3 3 4" xfId="21797"/>
    <cellStyle name="Normal 17 2 3 3 5" xfId="34041"/>
    <cellStyle name="Normal 17 2 3 3 6" xfId="46270"/>
    <cellStyle name="Normal 17 2 3 4" xfId="4647"/>
    <cellStyle name="Normal 17 2 3 4 2" xfId="15661"/>
    <cellStyle name="Normal 17 2 3 4 2 2" xfId="27916"/>
    <cellStyle name="Normal 17 2 3 4 2 3" xfId="40157"/>
    <cellStyle name="Normal 17 2 3 4 3" xfId="21799"/>
    <cellStyle name="Normal 17 2 3 4 4" xfId="34043"/>
    <cellStyle name="Normal 17 2 3 4 5" xfId="46272"/>
    <cellStyle name="Normal 17 2 3 5" xfId="15654"/>
    <cellStyle name="Normal 17 2 3 5 2" xfId="27909"/>
    <cellStyle name="Normal 17 2 3 5 3" xfId="40150"/>
    <cellStyle name="Normal 17 2 3 6" xfId="21792"/>
    <cellStyle name="Normal 17 2 3 7" xfId="34036"/>
    <cellStyle name="Normal 17 2 3 8" xfId="46265"/>
    <cellStyle name="Normal 17 2 4" xfId="4648"/>
    <cellStyle name="Normal 17 2 4 2" xfId="4649"/>
    <cellStyle name="Normal 17 2 4 2 2" xfId="4650"/>
    <cellStyle name="Normal 17 2 4 2 2 2" xfId="15664"/>
    <cellStyle name="Normal 17 2 4 2 2 2 2" xfId="27919"/>
    <cellStyle name="Normal 17 2 4 2 2 2 3" xfId="40160"/>
    <cellStyle name="Normal 17 2 4 2 2 3" xfId="21802"/>
    <cellStyle name="Normal 17 2 4 2 2 4" xfId="34046"/>
    <cellStyle name="Normal 17 2 4 2 2 5" xfId="46275"/>
    <cellStyle name="Normal 17 2 4 2 3" xfId="15663"/>
    <cellStyle name="Normal 17 2 4 2 3 2" xfId="27918"/>
    <cellStyle name="Normal 17 2 4 2 3 3" xfId="40159"/>
    <cellStyle name="Normal 17 2 4 2 4" xfId="21801"/>
    <cellStyle name="Normal 17 2 4 2 5" xfId="34045"/>
    <cellStyle name="Normal 17 2 4 2 6" xfId="46274"/>
    <cellStyle name="Normal 17 2 4 3" xfId="4651"/>
    <cellStyle name="Normal 17 2 4 3 2" xfId="15665"/>
    <cellStyle name="Normal 17 2 4 3 2 2" xfId="27920"/>
    <cellStyle name="Normal 17 2 4 3 2 3" xfId="40161"/>
    <cellStyle name="Normal 17 2 4 3 3" xfId="21803"/>
    <cellStyle name="Normal 17 2 4 3 4" xfId="34047"/>
    <cellStyle name="Normal 17 2 4 3 5" xfId="46276"/>
    <cellStyle name="Normal 17 2 4 4" xfId="15662"/>
    <cellStyle name="Normal 17 2 4 4 2" xfId="27917"/>
    <cellStyle name="Normal 17 2 4 4 3" xfId="40158"/>
    <cellStyle name="Normal 17 2 4 5" xfId="21800"/>
    <cellStyle name="Normal 17 2 4 6" xfId="34044"/>
    <cellStyle name="Normal 17 2 4 7" xfId="46273"/>
    <cellStyle name="Normal 17 2 5" xfId="4652"/>
    <cellStyle name="Normal 17 2 5 2" xfId="4653"/>
    <cellStyle name="Normal 17 2 5 2 2" xfId="15667"/>
    <cellStyle name="Normal 17 2 5 2 2 2" xfId="27922"/>
    <cellStyle name="Normal 17 2 5 2 2 3" xfId="40163"/>
    <cellStyle name="Normal 17 2 5 2 3" xfId="21805"/>
    <cellStyle name="Normal 17 2 5 2 4" xfId="34049"/>
    <cellStyle name="Normal 17 2 5 2 5" xfId="46278"/>
    <cellStyle name="Normal 17 2 5 3" xfId="15666"/>
    <cellStyle name="Normal 17 2 5 3 2" xfId="27921"/>
    <cellStyle name="Normal 17 2 5 3 3" xfId="40162"/>
    <cellStyle name="Normal 17 2 5 4" xfId="21804"/>
    <cellStyle name="Normal 17 2 5 5" xfId="34048"/>
    <cellStyle name="Normal 17 2 5 6" xfId="46277"/>
    <cellStyle name="Normal 17 2 6" xfId="4654"/>
    <cellStyle name="Normal 17 2 6 2" xfId="15668"/>
    <cellStyle name="Normal 17 2 6 2 2" xfId="27923"/>
    <cellStyle name="Normal 17 2 6 2 3" xfId="40164"/>
    <cellStyle name="Normal 17 2 6 3" xfId="21806"/>
    <cellStyle name="Normal 17 2 6 4" xfId="34050"/>
    <cellStyle name="Normal 17 2 6 5" xfId="46279"/>
    <cellStyle name="Normal 17 2 7" xfId="15637"/>
    <cellStyle name="Normal 17 2 7 2" xfId="27892"/>
    <cellStyle name="Normal 17 2 7 3" xfId="40133"/>
    <cellStyle name="Normal 17 2 8" xfId="21775"/>
    <cellStyle name="Normal 17 2 9" xfId="34019"/>
    <cellStyle name="Normal 17 3" xfId="4655"/>
    <cellStyle name="Normal 17 3 2" xfId="4656"/>
    <cellStyle name="Normal 17 3 2 2" xfId="4657"/>
    <cellStyle name="Normal 17 3 2 2 2" xfId="4658"/>
    <cellStyle name="Normal 17 3 2 2 2 2" xfId="4659"/>
    <cellStyle name="Normal 17 3 2 2 2 2 2" xfId="15673"/>
    <cellStyle name="Normal 17 3 2 2 2 2 2 2" xfId="27928"/>
    <cellStyle name="Normal 17 3 2 2 2 2 2 3" xfId="40169"/>
    <cellStyle name="Normal 17 3 2 2 2 2 3" xfId="21811"/>
    <cellStyle name="Normal 17 3 2 2 2 2 4" xfId="34055"/>
    <cellStyle name="Normal 17 3 2 2 2 2 5" xfId="46284"/>
    <cellStyle name="Normal 17 3 2 2 2 3" xfId="15672"/>
    <cellStyle name="Normal 17 3 2 2 2 3 2" xfId="27927"/>
    <cellStyle name="Normal 17 3 2 2 2 3 3" xfId="40168"/>
    <cellStyle name="Normal 17 3 2 2 2 4" xfId="21810"/>
    <cellStyle name="Normal 17 3 2 2 2 5" xfId="34054"/>
    <cellStyle name="Normal 17 3 2 2 2 6" xfId="46283"/>
    <cellStyle name="Normal 17 3 2 2 3" xfId="4660"/>
    <cellStyle name="Normal 17 3 2 2 3 2" xfId="15674"/>
    <cellStyle name="Normal 17 3 2 2 3 2 2" xfId="27929"/>
    <cellStyle name="Normal 17 3 2 2 3 2 3" xfId="40170"/>
    <cellStyle name="Normal 17 3 2 2 3 3" xfId="21812"/>
    <cellStyle name="Normal 17 3 2 2 3 4" xfId="34056"/>
    <cellStyle name="Normal 17 3 2 2 3 5" xfId="46285"/>
    <cellStyle name="Normal 17 3 2 2 4" xfId="15671"/>
    <cellStyle name="Normal 17 3 2 2 4 2" xfId="27926"/>
    <cellStyle name="Normal 17 3 2 2 4 3" xfId="40167"/>
    <cellStyle name="Normal 17 3 2 2 5" xfId="21809"/>
    <cellStyle name="Normal 17 3 2 2 6" xfId="34053"/>
    <cellStyle name="Normal 17 3 2 2 7" xfId="46282"/>
    <cellStyle name="Normal 17 3 2 3" xfId="4661"/>
    <cellStyle name="Normal 17 3 2 3 2" xfId="4662"/>
    <cellStyle name="Normal 17 3 2 3 2 2" xfId="15676"/>
    <cellStyle name="Normal 17 3 2 3 2 2 2" xfId="27931"/>
    <cellStyle name="Normal 17 3 2 3 2 2 3" xfId="40172"/>
    <cellStyle name="Normal 17 3 2 3 2 3" xfId="21814"/>
    <cellStyle name="Normal 17 3 2 3 2 4" xfId="34058"/>
    <cellStyle name="Normal 17 3 2 3 2 5" xfId="46287"/>
    <cellStyle name="Normal 17 3 2 3 3" xfId="15675"/>
    <cellStyle name="Normal 17 3 2 3 3 2" xfId="27930"/>
    <cellStyle name="Normal 17 3 2 3 3 3" xfId="40171"/>
    <cellStyle name="Normal 17 3 2 3 4" xfId="21813"/>
    <cellStyle name="Normal 17 3 2 3 5" xfId="34057"/>
    <cellStyle name="Normal 17 3 2 3 6" xfId="46286"/>
    <cellStyle name="Normal 17 3 2 4" xfId="4663"/>
    <cellStyle name="Normal 17 3 2 4 2" xfId="15677"/>
    <cellStyle name="Normal 17 3 2 4 2 2" xfId="27932"/>
    <cellStyle name="Normal 17 3 2 4 2 3" xfId="40173"/>
    <cellStyle name="Normal 17 3 2 4 3" xfId="21815"/>
    <cellStyle name="Normal 17 3 2 4 4" xfId="34059"/>
    <cellStyle name="Normal 17 3 2 4 5" xfId="46288"/>
    <cellStyle name="Normal 17 3 2 5" xfId="15670"/>
    <cellStyle name="Normal 17 3 2 5 2" xfId="27925"/>
    <cellStyle name="Normal 17 3 2 5 3" xfId="40166"/>
    <cellStyle name="Normal 17 3 2 6" xfId="21808"/>
    <cellStyle name="Normal 17 3 2 7" xfId="34052"/>
    <cellStyle name="Normal 17 3 2 8" xfId="46281"/>
    <cellStyle name="Normal 17 3 3" xfId="4664"/>
    <cellStyle name="Normal 17 3 3 2" xfId="4665"/>
    <cellStyle name="Normal 17 3 3 2 2" xfId="4666"/>
    <cellStyle name="Normal 17 3 3 2 2 2" xfId="15680"/>
    <cellStyle name="Normal 17 3 3 2 2 2 2" xfId="27935"/>
    <cellStyle name="Normal 17 3 3 2 2 2 3" xfId="40176"/>
    <cellStyle name="Normal 17 3 3 2 2 3" xfId="21818"/>
    <cellStyle name="Normal 17 3 3 2 2 4" xfId="34062"/>
    <cellStyle name="Normal 17 3 3 2 2 5" xfId="46291"/>
    <cellStyle name="Normal 17 3 3 2 3" xfId="15679"/>
    <cellStyle name="Normal 17 3 3 2 3 2" xfId="27934"/>
    <cellStyle name="Normal 17 3 3 2 3 3" xfId="40175"/>
    <cellStyle name="Normal 17 3 3 2 4" xfId="21817"/>
    <cellStyle name="Normal 17 3 3 2 5" xfId="34061"/>
    <cellStyle name="Normal 17 3 3 2 6" xfId="46290"/>
    <cellStyle name="Normal 17 3 3 3" xfId="4667"/>
    <cellStyle name="Normal 17 3 3 3 2" xfId="15681"/>
    <cellStyle name="Normal 17 3 3 3 2 2" xfId="27936"/>
    <cellStyle name="Normal 17 3 3 3 2 3" xfId="40177"/>
    <cellStyle name="Normal 17 3 3 3 3" xfId="21819"/>
    <cellStyle name="Normal 17 3 3 3 4" xfId="34063"/>
    <cellStyle name="Normal 17 3 3 3 5" xfId="46292"/>
    <cellStyle name="Normal 17 3 3 4" xfId="15678"/>
    <cellStyle name="Normal 17 3 3 4 2" xfId="27933"/>
    <cellStyle name="Normal 17 3 3 4 3" xfId="40174"/>
    <cellStyle name="Normal 17 3 3 5" xfId="21816"/>
    <cellStyle name="Normal 17 3 3 6" xfId="34060"/>
    <cellStyle name="Normal 17 3 3 7" xfId="46289"/>
    <cellStyle name="Normal 17 3 4" xfId="4668"/>
    <cellStyle name="Normal 17 3 4 2" xfId="4669"/>
    <cellStyle name="Normal 17 3 4 2 2" xfId="15683"/>
    <cellStyle name="Normal 17 3 4 2 2 2" xfId="27938"/>
    <cellStyle name="Normal 17 3 4 2 2 3" xfId="40179"/>
    <cellStyle name="Normal 17 3 4 2 3" xfId="21821"/>
    <cellStyle name="Normal 17 3 4 2 4" xfId="34065"/>
    <cellStyle name="Normal 17 3 4 2 5" xfId="46294"/>
    <cellStyle name="Normal 17 3 4 3" xfId="15682"/>
    <cellStyle name="Normal 17 3 4 3 2" xfId="27937"/>
    <cellStyle name="Normal 17 3 4 3 3" xfId="40178"/>
    <cellStyle name="Normal 17 3 4 4" xfId="21820"/>
    <cellStyle name="Normal 17 3 4 5" xfId="34064"/>
    <cellStyle name="Normal 17 3 4 6" xfId="46293"/>
    <cellStyle name="Normal 17 3 5" xfId="4670"/>
    <cellStyle name="Normal 17 3 5 2" xfId="15684"/>
    <cellStyle name="Normal 17 3 5 2 2" xfId="27939"/>
    <cellStyle name="Normal 17 3 5 2 3" xfId="40180"/>
    <cellStyle name="Normal 17 3 5 3" xfId="21822"/>
    <cellStyle name="Normal 17 3 5 4" xfId="34066"/>
    <cellStyle name="Normal 17 3 5 5" xfId="46295"/>
    <cellStyle name="Normal 17 3 6" xfId="15669"/>
    <cellStyle name="Normal 17 3 6 2" xfId="27924"/>
    <cellStyle name="Normal 17 3 6 3" xfId="40165"/>
    <cellStyle name="Normal 17 3 7" xfId="21807"/>
    <cellStyle name="Normal 17 3 8" xfId="34051"/>
    <cellStyle name="Normal 17 3 9" xfId="46280"/>
    <cellStyle name="Normal 17 4" xfId="4671"/>
    <cellStyle name="Normal 17 4 2" xfId="4672"/>
    <cellStyle name="Normal 17 4 2 2" xfId="4673"/>
    <cellStyle name="Normal 17 4 2 2 2" xfId="4674"/>
    <cellStyle name="Normal 17 4 2 2 2 2" xfId="15688"/>
    <cellStyle name="Normal 17 4 2 2 2 2 2" xfId="27943"/>
    <cellStyle name="Normal 17 4 2 2 2 2 3" xfId="40184"/>
    <cellStyle name="Normal 17 4 2 2 2 3" xfId="21826"/>
    <cellStyle name="Normal 17 4 2 2 2 4" xfId="34070"/>
    <cellStyle name="Normal 17 4 2 2 2 5" xfId="46299"/>
    <cellStyle name="Normal 17 4 2 2 3" xfId="15687"/>
    <cellStyle name="Normal 17 4 2 2 3 2" xfId="27942"/>
    <cellStyle name="Normal 17 4 2 2 3 3" xfId="40183"/>
    <cellStyle name="Normal 17 4 2 2 4" xfId="21825"/>
    <cellStyle name="Normal 17 4 2 2 5" xfId="34069"/>
    <cellStyle name="Normal 17 4 2 2 6" xfId="46298"/>
    <cellStyle name="Normal 17 4 2 3" xfId="4675"/>
    <cellStyle name="Normal 17 4 2 3 2" xfId="15689"/>
    <cellStyle name="Normal 17 4 2 3 2 2" xfId="27944"/>
    <cellStyle name="Normal 17 4 2 3 2 3" xfId="40185"/>
    <cellStyle name="Normal 17 4 2 3 3" xfId="21827"/>
    <cellStyle name="Normal 17 4 2 3 4" xfId="34071"/>
    <cellStyle name="Normal 17 4 2 3 5" xfId="46300"/>
    <cellStyle name="Normal 17 4 2 4" xfId="15686"/>
    <cellStyle name="Normal 17 4 2 4 2" xfId="27941"/>
    <cellStyle name="Normal 17 4 2 4 3" xfId="40182"/>
    <cellStyle name="Normal 17 4 2 5" xfId="21824"/>
    <cellStyle name="Normal 17 4 2 6" xfId="34068"/>
    <cellStyle name="Normal 17 4 2 7" xfId="46297"/>
    <cellStyle name="Normal 17 4 3" xfId="4676"/>
    <cellStyle name="Normal 17 4 3 2" xfId="4677"/>
    <cellStyle name="Normal 17 4 3 2 2" xfId="15691"/>
    <cellStyle name="Normal 17 4 3 2 2 2" xfId="27946"/>
    <cellStyle name="Normal 17 4 3 2 2 3" xfId="40187"/>
    <cellStyle name="Normal 17 4 3 2 3" xfId="21829"/>
    <cellStyle name="Normal 17 4 3 2 4" xfId="34073"/>
    <cellStyle name="Normal 17 4 3 2 5" xfId="46302"/>
    <cellStyle name="Normal 17 4 3 3" xfId="15690"/>
    <cellStyle name="Normal 17 4 3 3 2" xfId="27945"/>
    <cellStyle name="Normal 17 4 3 3 3" xfId="40186"/>
    <cellStyle name="Normal 17 4 3 4" xfId="21828"/>
    <cellStyle name="Normal 17 4 3 5" xfId="34072"/>
    <cellStyle name="Normal 17 4 3 6" xfId="46301"/>
    <cellStyle name="Normal 17 4 4" xfId="4678"/>
    <cellStyle name="Normal 17 4 4 2" xfId="15692"/>
    <cellStyle name="Normal 17 4 4 2 2" xfId="27947"/>
    <cellStyle name="Normal 17 4 4 2 3" xfId="40188"/>
    <cellStyle name="Normal 17 4 4 3" xfId="21830"/>
    <cellStyle name="Normal 17 4 4 4" xfId="34074"/>
    <cellStyle name="Normal 17 4 4 5" xfId="46303"/>
    <cellStyle name="Normal 17 4 5" xfId="15685"/>
    <cellStyle name="Normal 17 4 5 2" xfId="27940"/>
    <cellStyle name="Normal 17 4 5 3" xfId="40181"/>
    <cellStyle name="Normal 17 4 6" xfId="21823"/>
    <cellStyle name="Normal 17 4 7" xfId="34067"/>
    <cellStyle name="Normal 17 4 8" xfId="46296"/>
    <cellStyle name="Normal 17 5" xfId="4679"/>
    <cellStyle name="Normal 17 5 2" xfId="4680"/>
    <cellStyle name="Normal 17 5 2 2" xfId="4681"/>
    <cellStyle name="Normal 17 5 2 2 2" xfId="15695"/>
    <cellStyle name="Normal 17 5 2 2 2 2" xfId="27950"/>
    <cellStyle name="Normal 17 5 2 2 2 3" xfId="40191"/>
    <cellStyle name="Normal 17 5 2 2 3" xfId="21833"/>
    <cellStyle name="Normal 17 5 2 2 4" xfId="34077"/>
    <cellStyle name="Normal 17 5 2 2 5" xfId="46306"/>
    <cellStyle name="Normal 17 5 2 3" xfId="15694"/>
    <cellStyle name="Normal 17 5 2 3 2" xfId="27949"/>
    <cellStyle name="Normal 17 5 2 3 3" xfId="40190"/>
    <cellStyle name="Normal 17 5 2 4" xfId="21832"/>
    <cellStyle name="Normal 17 5 2 5" xfId="34076"/>
    <cellStyle name="Normal 17 5 2 6" xfId="46305"/>
    <cellStyle name="Normal 17 5 3" xfId="4682"/>
    <cellStyle name="Normal 17 5 3 2" xfId="15696"/>
    <cellStyle name="Normal 17 5 3 2 2" xfId="27951"/>
    <cellStyle name="Normal 17 5 3 2 3" xfId="40192"/>
    <cellStyle name="Normal 17 5 3 3" xfId="21834"/>
    <cellStyle name="Normal 17 5 3 4" xfId="34078"/>
    <cellStyle name="Normal 17 5 3 5" xfId="46307"/>
    <cellStyle name="Normal 17 5 4" xfId="15693"/>
    <cellStyle name="Normal 17 5 4 2" xfId="27948"/>
    <cellStyle name="Normal 17 5 4 3" xfId="40189"/>
    <cellStyle name="Normal 17 5 5" xfId="21831"/>
    <cellStyle name="Normal 17 5 6" xfId="34075"/>
    <cellStyle name="Normal 17 5 7" xfId="46304"/>
    <cellStyle name="Normal 17 6" xfId="4683"/>
    <cellStyle name="Normal 17 6 2" xfId="4684"/>
    <cellStyle name="Normal 17 6 2 2" xfId="15698"/>
    <cellStyle name="Normal 17 6 2 2 2" xfId="27953"/>
    <cellStyle name="Normal 17 6 2 2 3" xfId="40194"/>
    <cellStyle name="Normal 17 6 2 3" xfId="21836"/>
    <cellStyle name="Normal 17 6 2 4" xfId="34080"/>
    <cellStyle name="Normal 17 6 2 5" xfId="46309"/>
    <cellStyle name="Normal 17 6 3" xfId="15697"/>
    <cellStyle name="Normal 17 6 3 2" xfId="27952"/>
    <cellStyle name="Normal 17 6 3 3" xfId="40193"/>
    <cellStyle name="Normal 17 6 4" xfId="21835"/>
    <cellStyle name="Normal 17 6 5" xfId="34079"/>
    <cellStyle name="Normal 17 6 6" xfId="46308"/>
    <cellStyle name="Normal 17 7" xfId="4685"/>
    <cellStyle name="Normal 17 7 2" xfId="15699"/>
    <cellStyle name="Normal 17 7 2 2" xfId="27954"/>
    <cellStyle name="Normal 17 7 2 3" xfId="40195"/>
    <cellStyle name="Normal 17 7 3" xfId="21837"/>
    <cellStyle name="Normal 17 7 4" xfId="34081"/>
    <cellStyle name="Normal 17 7 5" xfId="46310"/>
    <cellStyle name="Normal 17 8" xfId="15636"/>
    <cellStyle name="Normal 17 8 2" xfId="27891"/>
    <cellStyle name="Normal 17 8 3" xfId="40132"/>
    <cellStyle name="Normal 17 9" xfId="21774"/>
    <cellStyle name="Normal 18" xfId="4686"/>
    <cellStyle name="Normal 18 10" xfId="34082"/>
    <cellStyle name="Normal 18 11" xfId="46311"/>
    <cellStyle name="Normal 18 2" xfId="4687"/>
    <cellStyle name="Normal 18 2 10" xfId="46312"/>
    <cellStyle name="Normal 18 2 2" xfId="4688"/>
    <cellStyle name="Normal 18 2 2 2" xfId="4689"/>
    <cellStyle name="Normal 18 2 2 2 2" xfId="4690"/>
    <cellStyle name="Normal 18 2 2 2 2 2" xfId="4691"/>
    <cellStyle name="Normal 18 2 2 2 2 2 2" xfId="4692"/>
    <cellStyle name="Normal 18 2 2 2 2 2 2 2" xfId="15706"/>
    <cellStyle name="Normal 18 2 2 2 2 2 2 2 2" xfId="27961"/>
    <cellStyle name="Normal 18 2 2 2 2 2 2 2 3" xfId="40202"/>
    <cellStyle name="Normal 18 2 2 2 2 2 2 3" xfId="21844"/>
    <cellStyle name="Normal 18 2 2 2 2 2 2 4" xfId="34088"/>
    <cellStyle name="Normal 18 2 2 2 2 2 2 5" xfId="46317"/>
    <cellStyle name="Normal 18 2 2 2 2 2 3" xfId="15705"/>
    <cellStyle name="Normal 18 2 2 2 2 2 3 2" xfId="27960"/>
    <cellStyle name="Normal 18 2 2 2 2 2 3 3" xfId="40201"/>
    <cellStyle name="Normal 18 2 2 2 2 2 4" xfId="21843"/>
    <cellStyle name="Normal 18 2 2 2 2 2 5" xfId="34087"/>
    <cellStyle name="Normal 18 2 2 2 2 2 6" xfId="46316"/>
    <cellStyle name="Normal 18 2 2 2 2 3" xfId="4693"/>
    <cellStyle name="Normal 18 2 2 2 2 3 2" xfId="15707"/>
    <cellStyle name="Normal 18 2 2 2 2 3 2 2" xfId="27962"/>
    <cellStyle name="Normal 18 2 2 2 2 3 2 3" xfId="40203"/>
    <cellStyle name="Normal 18 2 2 2 2 3 3" xfId="21845"/>
    <cellStyle name="Normal 18 2 2 2 2 3 4" xfId="34089"/>
    <cellStyle name="Normal 18 2 2 2 2 3 5" xfId="46318"/>
    <cellStyle name="Normal 18 2 2 2 2 4" xfId="15704"/>
    <cellStyle name="Normal 18 2 2 2 2 4 2" xfId="27959"/>
    <cellStyle name="Normal 18 2 2 2 2 4 3" xfId="40200"/>
    <cellStyle name="Normal 18 2 2 2 2 5" xfId="21842"/>
    <cellStyle name="Normal 18 2 2 2 2 6" xfId="34086"/>
    <cellStyle name="Normal 18 2 2 2 2 7" xfId="46315"/>
    <cellStyle name="Normal 18 2 2 2 3" xfId="4694"/>
    <cellStyle name="Normal 18 2 2 2 3 2" xfId="4695"/>
    <cellStyle name="Normal 18 2 2 2 3 2 2" xfId="15709"/>
    <cellStyle name="Normal 18 2 2 2 3 2 2 2" xfId="27964"/>
    <cellStyle name="Normal 18 2 2 2 3 2 2 3" xfId="40205"/>
    <cellStyle name="Normal 18 2 2 2 3 2 3" xfId="21847"/>
    <cellStyle name="Normal 18 2 2 2 3 2 4" xfId="34091"/>
    <cellStyle name="Normal 18 2 2 2 3 2 5" xfId="46320"/>
    <cellStyle name="Normal 18 2 2 2 3 3" xfId="15708"/>
    <cellStyle name="Normal 18 2 2 2 3 3 2" xfId="27963"/>
    <cellStyle name="Normal 18 2 2 2 3 3 3" xfId="40204"/>
    <cellStyle name="Normal 18 2 2 2 3 4" xfId="21846"/>
    <cellStyle name="Normal 18 2 2 2 3 5" xfId="34090"/>
    <cellStyle name="Normal 18 2 2 2 3 6" xfId="46319"/>
    <cellStyle name="Normal 18 2 2 2 4" xfId="4696"/>
    <cellStyle name="Normal 18 2 2 2 4 2" xfId="15710"/>
    <cellStyle name="Normal 18 2 2 2 4 2 2" xfId="27965"/>
    <cellStyle name="Normal 18 2 2 2 4 2 3" xfId="40206"/>
    <cellStyle name="Normal 18 2 2 2 4 3" xfId="21848"/>
    <cellStyle name="Normal 18 2 2 2 4 4" xfId="34092"/>
    <cellStyle name="Normal 18 2 2 2 4 5" xfId="46321"/>
    <cellStyle name="Normal 18 2 2 2 5" xfId="15703"/>
    <cellStyle name="Normal 18 2 2 2 5 2" xfId="27958"/>
    <cellStyle name="Normal 18 2 2 2 5 3" xfId="40199"/>
    <cellStyle name="Normal 18 2 2 2 6" xfId="21841"/>
    <cellStyle name="Normal 18 2 2 2 7" xfId="34085"/>
    <cellStyle name="Normal 18 2 2 2 8" xfId="46314"/>
    <cellStyle name="Normal 18 2 2 3" xfId="4697"/>
    <cellStyle name="Normal 18 2 2 3 2" xfId="4698"/>
    <cellStyle name="Normal 18 2 2 3 2 2" xfId="4699"/>
    <cellStyle name="Normal 18 2 2 3 2 2 2" xfId="15713"/>
    <cellStyle name="Normal 18 2 2 3 2 2 2 2" xfId="27968"/>
    <cellStyle name="Normal 18 2 2 3 2 2 2 3" xfId="40209"/>
    <cellStyle name="Normal 18 2 2 3 2 2 3" xfId="21851"/>
    <cellStyle name="Normal 18 2 2 3 2 2 4" xfId="34095"/>
    <cellStyle name="Normal 18 2 2 3 2 2 5" xfId="46324"/>
    <cellStyle name="Normal 18 2 2 3 2 3" xfId="15712"/>
    <cellStyle name="Normal 18 2 2 3 2 3 2" xfId="27967"/>
    <cellStyle name="Normal 18 2 2 3 2 3 3" xfId="40208"/>
    <cellStyle name="Normal 18 2 2 3 2 4" xfId="21850"/>
    <cellStyle name="Normal 18 2 2 3 2 5" xfId="34094"/>
    <cellStyle name="Normal 18 2 2 3 2 6" xfId="46323"/>
    <cellStyle name="Normal 18 2 2 3 3" xfId="4700"/>
    <cellStyle name="Normal 18 2 2 3 3 2" xfId="15714"/>
    <cellStyle name="Normal 18 2 2 3 3 2 2" xfId="27969"/>
    <cellStyle name="Normal 18 2 2 3 3 2 3" xfId="40210"/>
    <cellStyle name="Normal 18 2 2 3 3 3" xfId="21852"/>
    <cellStyle name="Normal 18 2 2 3 3 4" xfId="34096"/>
    <cellStyle name="Normal 18 2 2 3 3 5" xfId="46325"/>
    <cellStyle name="Normal 18 2 2 3 4" xfId="15711"/>
    <cellStyle name="Normal 18 2 2 3 4 2" xfId="27966"/>
    <cellStyle name="Normal 18 2 2 3 4 3" xfId="40207"/>
    <cellStyle name="Normal 18 2 2 3 5" xfId="21849"/>
    <cellStyle name="Normal 18 2 2 3 6" xfId="34093"/>
    <cellStyle name="Normal 18 2 2 3 7" xfId="46322"/>
    <cellStyle name="Normal 18 2 2 4" xfId="4701"/>
    <cellStyle name="Normal 18 2 2 4 2" xfId="4702"/>
    <cellStyle name="Normal 18 2 2 4 2 2" xfId="15716"/>
    <cellStyle name="Normal 18 2 2 4 2 2 2" xfId="27971"/>
    <cellStyle name="Normal 18 2 2 4 2 2 3" xfId="40212"/>
    <cellStyle name="Normal 18 2 2 4 2 3" xfId="21854"/>
    <cellStyle name="Normal 18 2 2 4 2 4" xfId="34098"/>
    <cellStyle name="Normal 18 2 2 4 2 5" xfId="46327"/>
    <cellStyle name="Normal 18 2 2 4 3" xfId="15715"/>
    <cellStyle name="Normal 18 2 2 4 3 2" xfId="27970"/>
    <cellStyle name="Normal 18 2 2 4 3 3" xfId="40211"/>
    <cellStyle name="Normal 18 2 2 4 4" xfId="21853"/>
    <cellStyle name="Normal 18 2 2 4 5" xfId="34097"/>
    <cellStyle name="Normal 18 2 2 4 6" xfId="46326"/>
    <cellStyle name="Normal 18 2 2 5" xfId="4703"/>
    <cellStyle name="Normal 18 2 2 5 2" xfId="15717"/>
    <cellStyle name="Normal 18 2 2 5 2 2" xfId="27972"/>
    <cellStyle name="Normal 18 2 2 5 2 3" xfId="40213"/>
    <cellStyle name="Normal 18 2 2 5 3" xfId="21855"/>
    <cellStyle name="Normal 18 2 2 5 4" xfId="34099"/>
    <cellStyle name="Normal 18 2 2 5 5" xfId="46328"/>
    <cellStyle name="Normal 18 2 2 6" xfId="15702"/>
    <cellStyle name="Normal 18 2 2 6 2" xfId="27957"/>
    <cellStyle name="Normal 18 2 2 6 3" xfId="40198"/>
    <cellStyle name="Normal 18 2 2 7" xfId="21840"/>
    <cellStyle name="Normal 18 2 2 8" xfId="34084"/>
    <cellStyle name="Normal 18 2 2 9" xfId="46313"/>
    <cellStyle name="Normal 18 2 3" xfId="4704"/>
    <cellStyle name="Normal 18 2 3 2" xfId="4705"/>
    <cellStyle name="Normal 18 2 3 2 2" xfId="4706"/>
    <cellStyle name="Normal 18 2 3 2 2 2" xfId="4707"/>
    <cellStyle name="Normal 18 2 3 2 2 2 2" xfId="15721"/>
    <cellStyle name="Normal 18 2 3 2 2 2 2 2" xfId="27976"/>
    <cellStyle name="Normal 18 2 3 2 2 2 2 3" xfId="40217"/>
    <cellStyle name="Normal 18 2 3 2 2 2 3" xfId="21859"/>
    <cellStyle name="Normal 18 2 3 2 2 2 4" xfId="34103"/>
    <cellStyle name="Normal 18 2 3 2 2 2 5" xfId="46332"/>
    <cellStyle name="Normal 18 2 3 2 2 3" xfId="15720"/>
    <cellStyle name="Normal 18 2 3 2 2 3 2" xfId="27975"/>
    <cellStyle name="Normal 18 2 3 2 2 3 3" xfId="40216"/>
    <cellStyle name="Normal 18 2 3 2 2 4" xfId="21858"/>
    <cellStyle name="Normal 18 2 3 2 2 5" xfId="34102"/>
    <cellStyle name="Normal 18 2 3 2 2 6" xfId="46331"/>
    <cellStyle name="Normal 18 2 3 2 3" xfId="4708"/>
    <cellStyle name="Normal 18 2 3 2 3 2" xfId="15722"/>
    <cellStyle name="Normal 18 2 3 2 3 2 2" xfId="27977"/>
    <cellStyle name="Normal 18 2 3 2 3 2 3" xfId="40218"/>
    <cellStyle name="Normal 18 2 3 2 3 3" xfId="21860"/>
    <cellStyle name="Normal 18 2 3 2 3 4" xfId="34104"/>
    <cellStyle name="Normal 18 2 3 2 3 5" xfId="46333"/>
    <cellStyle name="Normal 18 2 3 2 4" xfId="15719"/>
    <cellStyle name="Normal 18 2 3 2 4 2" xfId="27974"/>
    <cellStyle name="Normal 18 2 3 2 4 3" xfId="40215"/>
    <cellStyle name="Normal 18 2 3 2 5" xfId="21857"/>
    <cellStyle name="Normal 18 2 3 2 6" xfId="34101"/>
    <cellStyle name="Normal 18 2 3 2 7" xfId="46330"/>
    <cellStyle name="Normal 18 2 3 3" xfId="4709"/>
    <cellStyle name="Normal 18 2 3 3 2" xfId="4710"/>
    <cellStyle name="Normal 18 2 3 3 2 2" xfId="15724"/>
    <cellStyle name="Normal 18 2 3 3 2 2 2" xfId="27979"/>
    <cellStyle name="Normal 18 2 3 3 2 2 3" xfId="40220"/>
    <cellStyle name="Normal 18 2 3 3 2 3" xfId="21862"/>
    <cellStyle name="Normal 18 2 3 3 2 4" xfId="34106"/>
    <cellStyle name="Normal 18 2 3 3 2 5" xfId="46335"/>
    <cellStyle name="Normal 18 2 3 3 3" xfId="15723"/>
    <cellStyle name="Normal 18 2 3 3 3 2" xfId="27978"/>
    <cellStyle name="Normal 18 2 3 3 3 3" xfId="40219"/>
    <cellStyle name="Normal 18 2 3 3 4" xfId="21861"/>
    <cellStyle name="Normal 18 2 3 3 5" xfId="34105"/>
    <cellStyle name="Normal 18 2 3 3 6" xfId="46334"/>
    <cellStyle name="Normal 18 2 3 4" xfId="4711"/>
    <cellStyle name="Normal 18 2 3 4 2" xfId="15725"/>
    <cellStyle name="Normal 18 2 3 4 2 2" xfId="27980"/>
    <cellStyle name="Normal 18 2 3 4 2 3" xfId="40221"/>
    <cellStyle name="Normal 18 2 3 4 3" xfId="21863"/>
    <cellStyle name="Normal 18 2 3 4 4" xfId="34107"/>
    <cellStyle name="Normal 18 2 3 4 5" xfId="46336"/>
    <cellStyle name="Normal 18 2 3 5" xfId="15718"/>
    <cellStyle name="Normal 18 2 3 5 2" xfId="27973"/>
    <cellStyle name="Normal 18 2 3 5 3" xfId="40214"/>
    <cellStyle name="Normal 18 2 3 6" xfId="21856"/>
    <cellStyle name="Normal 18 2 3 7" xfId="34100"/>
    <cellStyle name="Normal 18 2 3 8" xfId="46329"/>
    <cellStyle name="Normal 18 2 4" xfId="4712"/>
    <cellStyle name="Normal 18 2 4 2" xfId="4713"/>
    <cellStyle name="Normal 18 2 4 2 2" xfId="4714"/>
    <cellStyle name="Normal 18 2 4 2 2 2" xfId="15728"/>
    <cellStyle name="Normal 18 2 4 2 2 2 2" xfId="27983"/>
    <cellStyle name="Normal 18 2 4 2 2 2 3" xfId="40224"/>
    <cellStyle name="Normal 18 2 4 2 2 3" xfId="21866"/>
    <cellStyle name="Normal 18 2 4 2 2 4" xfId="34110"/>
    <cellStyle name="Normal 18 2 4 2 2 5" xfId="46339"/>
    <cellStyle name="Normal 18 2 4 2 3" xfId="15727"/>
    <cellStyle name="Normal 18 2 4 2 3 2" xfId="27982"/>
    <cellStyle name="Normal 18 2 4 2 3 3" xfId="40223"/>
    <cellStyle name="Normal 18 2 4 2 4" xfId="21865"/>
    <cellStyle name="Normal 18 2 4 2 5" xfId="34109"/>
    <cellStyle name="Normal 18 2 4 2 6" xfId="46338"/>
    <cellStyle name="Normal 18 2 4 3" xfId="4715"/>
    <cellStyle name="Normal 18 2 4 3 2" xfId="15729"/>
    <cellStyle name="Normal 18 2 4 3 2 2" xfId="27984"/>
    <cellStyle name="Normal 18 2 4 3 2 3" xfId="40225"/>
    <cellStyle name="Normal 18 2 4 3 3" xfId="21867"/>
    <cellStyle name="Normal 18 2 4 3 4" xfId="34111"/>
    <cellStyle name="Normal 18 2 4 3 5" xfId="46340"/>
    <cellStyle name="Normal 18 2 4 4" xfId="15726"/>
    <cellStyle name="Normal 18 2 4 4 2" xfId="27981"/>
    <cellStyle name="Normal 18 2 4 4 3" xfId="40222"/>
    <cellStyle name="Normal 18 2 4 5" xfId="21864"/>
    <cellStyle name="Normal 18 2 4 6" xfId="34108"/>
    <cellStyle name="Normal 18 2 4 7" xfId="46337"/>
    <cellStyle name="Normal 18 2 5" xfId="4716"/>
    <cellStyle name="Normal 18 2 5 2" xfId="4717"/>
    <cellStyle name="Normal 18 2 5 2 2" xfId="15731"/>
    <cellStyle name="Normal 18 2 5 2 2 2" xfId="27986"/>
    <cellStyle name="Normal 18 2 5 2 2 3" xfId="40227"/>
    <cellStyle name="Normal 18 2 5 2 3" xfId="21869"/>
    <cellStyle name="Normal 18 2 5 2 4" xfId="34113"/>
    <cellStyle name="Normal 18 2 5 2 5" xfId="46342"/>
    <cellStyle name="Normal 18 2 5 3" xfId="15730"/>
    <cellStyle name="Normal 18 2 5 3 2" xfId="27985"/>
    <cellStyle name="Normal 18 2 5 3 3" xfId="40226"/>
    <cellStyle name="Normal 18 2 5 4" xfId="21868"/>
    <cellStyle name="Normal 18 2 5 5" xfId="34112"/>
    <cellStyle name="Normal 18 2 5 6" xfId="46341"/>
    <cellStyle name="Normal 18 2 6" xfId="4718"/>
    <cellStyle name="Normal 18 2 6 2" xfId="15732"/>
    <cellStyle name="Normal 18 2 6 2 2" xfId="27987"/>
    <cellStyle name="Normal 18 2 6 2 3" xfId="40228"/>
    <cellStyle name="Normal 18 2 6 3" xfId="21870"/>
    <cellStyle name="Normal 18 2 6 4" xfId="34114"/>
    <cellStyle name="Normal 18 2 6 5" xfId="46343"/>
    <cellStyle name="Normal 18 2 7" xfId="15701"/>
    <cellStyle name="Normal 18 2 7 2" xfId="27956"/>
    <cellStyle name="Normal 18 2 7 3" xfId="40197"/>
    <cellStyle name="Normal 18 2 8" xfId="21839"/>
    <cellStyle name="Normal 18 2 9" xfId="34083"/>
    <cellStyle name="Normal 18 3" xfId="4719"/>
    <cellStyle name="Normal 18 3 2" xfId="4720"/>
    <cellStyle name="Normal 18 3 2 2" xfId="4721"/>
    <cellStyle name="Normal 18 3 2 2 2" xfId="4722"/>
    <cellStyle name="Normal 18 3 2 2 2 2" xfId="4723"/>
    <cellStyle name="Normal 18 3 2 2 2 2 2" xfId="15737"/>
    <cellStyle name="Normal 18 3 2 2 2 2 2 2" xfId="27992"/>
    <cellStyle name="Normal 18 3 2 2 2 2 2 3" xfId="40233"/>
    <cellStyle name="Normal 18 3 2 2 2 2 3" xfId="21875"/>
    <cellStyle name="Normal 18 3 2 2 2 2 4" xfId="34119"/>
    <cellStyle name="Normal 18 3 2 2 2 2 5" xfId="46348"/>
    <cellStyle name="Normal 18 3 2 2 2 3" xfId="15736"/>
    <cellStyle name="Normal 18 3 2 2 2 3 2" xfId="27991"/>
    <cellStyle name="Normal 18 3 2 2 2 3 3" xfId="40232"/>
    <cellStyle name="Normal 18 3 2 2 2 4" xfId="21874"/>
    <cellStyle name="Normal 18 3 2 2 2 5" xfId="34118"/>
    <cellStyle name="Normal 18 3 2 2 2 6" xfId="46347"/>
    <cellStyle name="Normal 18 3 2 2 3" xfId="4724"/>
    <cellStyle name="Normal 18 3 2 2 3 2" xfId="15738"/>
    <cellStyle name="Normal 18 3 2 2 3 2 2" xfId="27993"/>
    <cellStyle name="Normal 18 3 2 2 3 2 3" xfId="40234"/>
    <cellStyle name="Normal 18 3 2 2 3 3" xfId="21876"/>
    <cellStyle name="Normal 18 3 2 2 3 4" xfId="34120"/>
    <cellStyle name="Normal 18 3 2 2 3 5" xfId="46349"/>
    <cellStyle name="Normal 18 3 2 2 4" xfId="15735"/>
    <cellStyle name="Normal 18 3 2 2 4 2" xfId="27990"/>
    <cellStyle name="Normal 18 3 2 2 4 3" xfId="40231"/>
    <cellStyle name="Normal 18 3 2 2 5" xfId="21873"/>
    <cellStyle name="Normal 18 3 2 2 6" xfId="34117"/>
    <cellStyle name="Normal 18 3 2 2 7" xfId="46346"/>
    <cellStyle name="Normal 18 3 2 3" xfId="4725"/>
    <cellStyle name="Normal 18 3 2 3 2" xfId="4726"/>
    <cellStyle name="Normal 18 3 2 3 2 2" xfId="15740"/>
    <cellStyle name="Normal 18 3 2 3 2 2 2" xfId="27995"/>
    <cellStyle name="Normal 18 3 2 3 2 2 3" xfId="40236"/>
    <cellStyle name="Normal 18 3 2 3 2 3" xfId="21878"/>
    <cellStyle name="Normal 18 3 2 3 2 4" xfId="34122"/>
    <cellStyle name="Normal 18 3 2 3 2 5" xfId="46351"/>
    <cellStyle name="Normal 18 3 2 3 3" xfId="15739"/>
    <cellStyle name="Normal 18 3 2 3 3 2" xfId="27994"/>
    <cellStyle name="Normal 18 3 2 3 3 3" xfId="40235"/>
    <cellStyle name="Normal 18 3 2 3 4" xfId="21877"/>
    <cellStyle name="Normal 18 3 2 3 5" xfId="34121"/>
    <cellStyle name="Normal 18 3 2 3 6" xfId="46350"/>
    <cellStyle name="Normal 18 3 2 4" xfId="4727"/>
    <cellStyle name="Normal 18 3 2 4 2" xfId="15741"/>
    <cellStyle name="Normal 18 3 2 4 2 2" xfId="27996"/>
    <cellStyle name="Normal 18 3 2 4 2 3" xfId="40237"/>
    <cellStyle name="Normal 18 3 2 4 3" xfId="21879"/>
    <cellStyle name="Normal 18 3 2 4 4" xfId="34123"/>
    <cellStyle name="Normal 18 3 2 4 5" xfId="46352"/>
    <cellStyle name="Normal 18 3 2 5" xfId="15734"/>
    <cellStyle name="Normal 18 3 2 5 2" xfId="27989"/>
    <cellStyle name="Normal 18 3 2 5 3" xfId="40230"/>
    <cellStyle name="Normal 18 3 2 6" xfId="21872"/>
    <cellStyle name="Normal 18 3 2 7" xfId="34116"/>
    <cellStyle name="Normal 18 3 2 8" xfId="46345"/>
    <cellStyle name="Normal 18 3 3" xfId="4728"/>
    <cellStyle name="Normal 18 3 3 2" xfId="4729"/>
    <cellStyle name="Normal 18 3 3 2 2" xfId="4730"/>
    <cellStyle name="Normal 18 3 3 2 2 2" xfId="15744"/>
    <cellStyle name="Normal 18 3 3 2 2 2 2" xfId="27999"/>
    <cellStyle name="Normal 18 3 3 2 2 2 3" xfId="40240"/>
    <cellStyle name="Normal 18 3 3 2 2 3" xfId="21882"/>
    <cellStyle name="Normal 18 3 3 2 2 4" xfId="34126"/>
    <cellStyle name="Normal 18 3 3 2 2 5" xfId="46355"/>
    <cellStyle name="Normal 18 3 3 2 3" xfId="15743"/>
    <cellStyle name="Normal 18 3 3 2 3 2" xfId="27998"/>
    <cellStyle name="Normal 18 3 3 2 3 3" xfId="40239"/>
    <cellStyle name="Normal 18 3 3 2 4" xfId="21881"/>
    <cellStyle name="Normal 18 3 3 2 5" xfId="34125"/>
    <cellStyle name="Normal 18 3 3 2 6" xfId="46354"/>
    <cellStyle name="Normal 18 3 3 3" xfId="4731"/>
    <cellStyle name="Normal 18 3 3 3 2" xfId="15745"/>
    <cellStyle name="Normal 18 3 3 3 2 2" xfId="28000"/>
    <cellStyle name="Normal 18 3 3 3 2 3" xfId="40241"/>
    <cellStyle name="Normal 18 3 3 3 3" xfId="21883"/>
    <cellStyle name="Normal 18 3 3 3 4" xfId="34127"/>
    <cellStyle name="Normal 18 3 3 3 5" xfId="46356"/>
    <cellStyle name="Normal 18 3 3 4" xfId="15742"/>
    <cellStyle name="Normal 18 3 3 4 2" xfId="27997"/>
    <cellStyle name="Normal 18 3 3 4 3" xfId="40238"/>
    <cellStyle name="Normal 18 3 3 5" xfId="21880"/>
    <cellStyle name="Normal 18 3 3 6" xfId="34124"/>
    <cellStyle name="Normal 18 3 3 7" xfId="46353"/>
    <cellStyle name="Normal 18 3 4" xfId="4732"/>
    <cellStyle name="Normal 18 3 4 2" xfId="4733"/>
    <cellStyle name="Normal 18 3 4 2 2" xfId="15747"/>
    <cellStyle name="Normal 18 3 4 2 2 2" xfId="28002"/>
    <cellStyle name="Normal 18 3 4 2 2 3" xfId="40243"/>
    <cellStyle name="Normal 18 3 4 2 3" xfId="21885"/>
    <cellStyle name="Normal 18 3 4 2 4" xfId="34129"/>
    <cellStyle name="Normal 18 3 4 2 5" xfId="46358"/>
    <cellStyle name="Normal 18 3 4 3" xfId="15746"/>
    <cellStyle name="Normal 18 3 4 3 2" xfId="28001"/>
    <cellStyle name="Normal 18 3 4 3 3" xfId="40242"/>
    <cellStyle name="Normal 18 3 4 4" xfId="21884"/>
    <cellStyle name="Normal 18 3 4 5" xfId="34128"/>
    <cellStyle name="Normal 18 3 4 6" xfId="46357"/>
    <cellStyle name="Normal 18 3 5" xfId="4734"/>
    <cellStyle name="Normal 18 3 5 2" xfId="15748"/>
    <cellStyle name="Normal 18 3 5 2 2" xfId="28003"/>
    <cellStyle name="Normal 18 3 5 2 3" xfId="40244"/>
    <cellStyle name="Normal 18 3 5 3" xfId="21886"/>
    <cellStyle name="Normal 18 3 5 4" xfId="34130"/>
    <cellStyle name="Normal 18 3 5 5" xfId="46359"/>
    <cellStyle name="Normal 18 3 6" xfId="15733"/>
    <cellStyle name="Normal 18 3 6 2" xfId="27988"/>
    <cellStyle name="Normal 18 3 6 3" xfId="40229"/>
    <cellStyle name="Normal 18 3 7" xfId="21871"/>
    <cellStyle name="Normal 18 3 8" xfId="34115"/>
    <cellStyle name="Normal 18 3 9" xfId="46344"/>
    <cellStyle name="Normal 18 4" xfId="4735"/>
    <cellStyle name="Normal 18 4 2" xfId="4736"/>
    <cellStyle name="Normal 18 4 2 2" xfId="4737"/>
    <cellStyle name="Normal 18 4 2 2 2" xfId="4738"/>
    <cellStyle name="Normal 18 4 2 2 2 2" xfId="15752"/>
    <cellStyle name="Normal 18 4 2 2 2 2 2" xfId="28007"/>
    <cellStyle name="Normal 18 4 2 2 2 2 3" xfId="40248"/>
    <cellStyle name="Normal 18 4 2 2 2 3" xfId="21890"/>
    <cellStyle name="Normal 18 4 2 2 2 4" xfId="34134"/>
    <cellStyle name="Normal 18 4 2 2 2 5" xfId="46363"/>
    <cellStyle name="Normal 18 4 2 2 3" xfId="15751"/>
    <cellStyle name="Normal 18 4 2 2 3 2" xfId="28006"/>
    <cellStyle name="Normal 18 4 2 2 3 3" xfId="40247"/>
    <cellStyle name="Normal 18 4 2 2 4" xfId="21889"/>
    <cellStyle name="Normal 18 4 2 2 5" xfId="34133"/>
    <cellStyle name="Normal 18 4 2 2 6" xfId="46362"/>
    <cellStyle name="Normal 18 4 2 3" xfId="4739"/>
    <cellStyle name="Normal 18 4 2 3 2" xfId="15753"/>
    <cellStyle name="Normal 18 4 2 3 2 2" xfId="28008"/>
    <cellStyle name="Normal 18 4 2 3 2 3" xfId="40249"/>
    <cellStyle name="Normal 18 4 2 3 3" xfId="21891"/>
    <cellStyle name="Normal 18 4 2 3 4" xfId="34135"/>
    <cellStyle name="Normal 18 4 2 3 5" xfId="46364"/>
    <cellStyle name="Normal 18 4 2 4" xfId="15750"/>
    <cellStyle name="Normal 18 4 2 4 2" xfId="28005"/>
    <cellStyle name="Normal 18 4 2 4 3" xfId="40246"/>
    <cellStyle name="Normal 18 4 2 5" xfId="21888"/>
    <cellStyle name="Normal 18 4 2 6" xfId="34132"/>
    <cellStyle name="Normal 18 4 2 7" xfId="46361"/>
    <cellStyle name="Normal 18 4 3" xfId="4740"/>
    <cellStyle name="Normal 18 4 3 2" xfId="4741"/>
    <cellStyle name="Normal 18 4 3 2 2" xfId="15755"/>
    <cellStyle name="Normal 18 4 3 2 2 2" xfId="28010"/>
    <cellStyle name="Normal 18 4 3 2 2 3" xfId="40251"/>
    <cellStyle name="Normal 18 4 3 2 3" xfId="21893"/>
    <cellStyle name="Normal 18 4 3 2 4" xfId="34137"/>
    <cellStyle name="Normal 18 4 3 2 5" xfId="46366"/>
    <cellStyle name="Normal 18 4 3 3" xfId="15754"/>
    <cellStyle name="Normal 18 4 3 3 2" xfId="28009"/>
    <cellStyle name="Normal 18 4 3 3 3" xfId="40250"/>
    <cellStyle name="Normal 18 4 3 4" xfId="21892"/>
    <cellStyle name="Normal 18 4 3 5" xfId="34136"/>
    <cellStyle name="Normal 18 4 3 6" xfId="46365"/>
    <cellStyle name="Normal 18 4 4" xfId="4742"/>
    <cellStyle name="Normal 18 4 4 2" xfId="15756"/>
    <cellStyle name="Normal 18 4 4 2 2" xfId="28011"/>
    <cellStyle name="Normal 18 4 4 2 3" xfId="40252"/>
    <cellStyle name="Normal 18 4 4 3" xfId="21894"/>
    <cellStyle name="Normal 18 4 4 4" xfId="34138"/>
    <cellStyle name="Normal 18 4 4 5" xfId="46367"/>
    <cellStyle name="Normal 18 4 5" xfId="15749"/>
    <cellStyle name="Normal 18 4 5 2" xfId="28004"/>
    <cellStyle name="Normal 18 4 5 3" xfId="40245"/>
    <cellStyle name="Normal 18 4 6" xfId="21887"/>
    <cellStyle name="Normal 18 4 7" xfId="34131"/>
    <cellStyle name="Normal 18 4 8" xfId="46360"/>
    <cellStyle name="Normal 18 5" xfId="4743"/>
    <cellStyle name="Normal 18 5 2" xfId="4744"/>
    <cellStyle name="Normal 18 5 2 2" xfId="4745"/>
    <cellStyle name="Normal 18 5 2 2 2" xfId="15759"/>
    <cellStyle name="Normal 18 5 2 2 2 2" xfId="28014"/>
    <cellStyle name="Normal 18 5 2 2 2 3" xfId="40255"/>
    <cellStyle name="Normal 18 5 2 2 3" xfId="21897"/>
    <cellStyle name="Normal 18 5 2 2 4" xfId="34141"/>
    <cellStyle name="Normal 18 5 2 2 5" xfId="46370"/>
    <cellStyle name="Normal 18 5 2 3" xfId="15758"/>
    <cellStyle name="Normal 18 5 2 3 2" xfId="28013"/>
    <cellStyle name="Normal 18 5 2 3 3" xfId="40254"/>
    <cellStyle name="Normal 18 5 2 4" xfId="21896"/>
    <cellStyle name="Normal 18 5 2 5" xfId="34140"/>
    <cellStyle name="Normal 18 5 2 6" xfId="46369"/>
    <cellStyle name="Normal 18 5 3" xfId="4746"/>
    <cellStyle name="Normal 18 5 3 2" xfId="15760"/>
    <cellStyle name="Normal 18 5 3 2 2" xfId="28015"/>
    <cellStyle name="Normal 18 5 3 2 3" xfId="40256"/>
    <cellStyle name="Normal 18 5 3 3" xfId="21898"/>
    <cellStyle name="Normal 18 5 3 4" xfId="34142"/>
    <cellStyle name="Normal 18 5 3 5" xfId="46371"/>
    <cellStyle name="Normal 18 5 4" xfId="15757"/>
    <cellStyle name="Normal 18 5 4 2" xfId="28012"/>
    <cellStyle name="Normal 18 5 4 3" xfId="40253"/>
    <cellStyle name="Normal 18 5 5" xfId="21895"/>
    <cellStyle name="Normal 18 5 6" xfId="34139"/>
    <cellStyle name="Normal 18 5 7" xfId="46368"/>
    <cellStyle name="Normal 18 6" xfId="4747"/>
    <cellStyle name="Normal 18 6 2" xfId="4748"/>
    <cellStyle name="Normal 18 6 2 2" xfId="15762"/>
    <cellStyle name="Normal 18 6 2 2 2" xfId="28017"/>
    <cellStyle name="Normal 18 6 2 2 3" xfId="40258"/>
    <cellStyle name="Normal 18 6 2 3" xfId="21900"/>
    <cellStyle name="Normal 18 6 2 4" xfId="34144"/>
    <cellStyle name="Normal 18 6 2 5" xfId="46373"/>
    <cellStyle name="Normal 18 6 3" xfId="15761"/>
    <cellStyle name="Normal 18 6 3 2" xfId="28016"/>
    <cellStyle name="Normal 18 6 3 3" xfId="40257"/>
    <cellStyle name="Normal 18 6 4" xfId="21899"/>
    <cellStyle name="Normal 18 6 5" xfId="34143"/>
    <cellStyle name="Normal 18 6 6" xfId="46372"/>
    <cellStyle name="Normal 18 7" xfId="4749"/>
    <cellStyle name="Normal 18 7 2" xfId="15763"/>
    <cellStyle name="Normal 18 7 2 2" xfId="28018"/>
    <cellStyle name="Normal 18 7 2 3" xfId="40259"/>
    <cellStyle name="Normal 18 7 3" xfId="21901"/>
    <cellStyle name="Normal 18 7 4" xfId="34145"/>
    <cellStyle name="Normal 18 7 5" xfId="46374"/>
    <cellStyle name="Normal 18 8" xfId="15700"/>
    <cellStyle name="Normal 18 8 2" xfId="27955"/>
    <cellStyle name="Normal 18 8 3" xfId="40196"/>
    <cellStyle name="Normal 18 9" xfId="21838"/>
    <cellStyle name="Normal 19" xfId="4750"/>
    <cellStyle name="Normal 19 10" xfId="46375"/>
    <cellStyle name="Normal 19 2" xfId="4751"/>
    <cellStyle name="Normal 19 2 2" xfId="4752"/>
    <cellStyle name="Normal 19 2 2 2" xfId="4753"/>
    <cellStyle name="Normal 19 2 2 2 2" xfId="4754"/>
    <cellStyle name="Normal 19 2 2 2 2 2" xfId="4755"/>
    <cellStyle name="Normal 19 2 2 2 2 2 2" xfId="15769"/>
    <cellStyle name="Normal 19 2 2 2 2 2 2 2" xfId="28024"/>
    <cellStyle name="Normal 19 2 2 2 2 2 2 3" xfId="40265"/>
    <cellStyle name="Normal 19 2 2 2 2 2 3" xfId="21907"/>
    <cellStyle name="Normal 19 2 2 2 2 2 4" xfId="34151"/>
    <cellStyle name="Normal 19 2 2 2 2 2 5" xfId="46380"/>
    <cellStyle name="Normal 19 2 2 2 2 3" xfId="15768"/>
    <cellStyle name="Normal 19 2 2 2 2 3 2" xfId="28023"/>
    <cellStyle name="Normal 19 2 2 2 2 3 3" xfId="40264"/>
    <cellStyle name="Normal 19 2 2 2 2 4" xfId="21906"/>
    <cellStyle name="Normal 19 2 2 2 2 5" xfId="34150"/>
    <cellStyle name="Normal 19 2 2 2 2 6" xfId="46379"/>
    <cellStyle name="Normal 19 2 2 2 3" xfId="4756"/>
    <cellStyle name="Normal 19 2 2 2 3 2" xfId="15770"/>
    <cellStyle name="Normal 19 2 2 2 3 2 2" xfId="28025"/>
    <cellStyle name="Normal 19 2 2 2 3 2 3" xfId="40266"/>
    <cellStyle name="Normal 19 2 2 2 3 3" xfId="21908"/>
    <cellStyle name="Normal 19 2 2 2 3 4" xfId="34152"/>
    <cellStyle name="Normal 19 2 2 2 3 5" xfId="46381"/>
    <cellStyle name="Normal 19 2 2 2 4" xfId="15767"/>
    <cellStyle name="Normal 19 2 2 2 4 2" xfId="28022"/>
    <cellStyle name="Normal 19 2 2 2 4 3" xfId="40263"/>
    <cellStyle name="Normal 19 2 2 2 5" xfId="21905"/>
    <cellStyle name="Normal 19 2 2 2 6" xfId="34149"/>
    <cellStyle name="Normal 19 2 2 2 7" xfId="46378"/>
    <cellStyle name="Normal 19 2 2 3" xfId="4757"/>
    <cellStyle name="Normal 19 2 2 3 2" xfId="4758"/>
    <cellStyle name="Normal 19 2 2 3 2 2" xfId="15772"/>
    <cellStyle name="Normal 19 2 2 3 2 2 2" xfId="28027"/>
    <cellStyle name="Normal 19 2 2 3 2 2 3" xfId="40268"/>
    <cellStyle name="Normal 19 2 2 3 2 3" xfId="21910"/>
    <cellStyle name="Normal 19 2 2 3 2 4" xfId="34154"/>
    <cellStyle name="Normal 19 2 2 3 2 5" xfId="46383"/>
    <cellStyle name="Normal 19 2 2 3 3" xfId="15771"/>
    <cellStyle name="Normal 19 2 2 3 3 2" xfId="28026"/>
    <cellStyle name="Normal 19 2 2 3 3 3" xfId="40267"/>
    <cellStyle name="Normal 19 2 2 3 4" xfId="21909"/>
    <cellStyle name="Normal 19 2 2 3 5" xfId="34153"/>
    <cellStyle name="Normal 19 2 2 3 6" xfId="46382"/>
    <cellStyle name="Normal 19 2 2 4" xfId="4759"/>
    <cellStyle name="Normal 19 2 2 4 2" xfId="15773"/>
    <cellStyle name="Normal 19 2 2 4 2 2" xfId="28028"/>
    <cellStyle name="Normal 19 2 2 4 2 3" xfId="40269"/>
    <cellStyle name="Normal 19 2 2 4 3" xfId="21911"/>
    <cellStyle name="Normal 19 2 2 4 4" xfId="34155"/>
    <cellStyle name="Normal 19 2 2 4 5" xfId="46384"/>
    <cellStyle name="Normal 19 2 2 5" xfId="15766"/>
    <cellStyle name="Normal 19 2 2 5 2" xfId="28021"/>
    <cellStyle name="Normal 19 2 2 5 3" xfId="40262"/>
    <cellStyle name="Normal 19 2 2 6" xfId="21904"/>
    <cellStyle name="Normal 19 2 2 7" xfId="34148"/>
    <cellStyle name="Normal 19 2 2 8" xfId="46377"/>
    <cellStyle name="Normal 19 2 3" xfId="4760"/>
    <cellStyle name="Normal 19 2 3 2" xfId="4761"/>
    <cellStyle name="Normal 19 2 3 2 2" xfId="4762"/>
    <cellStyle name="Normal 19 2 3 2 2 2" xfId="15776"/>
    <cellStyle name="Normal 19 2 3 2 2 2 2" xfId="28031"/>
    <cellStyle name="Normal 19 2 3 2 2 2 3" xfId="40272"/>
    <cellStyle name="Normal 19 2 3 2 2 3" xfId="21914"/>
    <cellStyle name="Normal 19 2 3 2 2 4" xfId="34158"/>
    <cellStyle name="Normal 19 2 3 2 2 5" xfId="46387"/>
    <cellStyle name="Normal 19 2 3 2 3" xfId="15775"/>
    <cellStyle name="Normal 19 2 3 2 3 2" xfId="28030"/>
    <cellStyle name="Normal 19 2 3 2 3 3" xfId="40271"/>
    <cellStyle name="Normal 19 2 3 2 4" xfId="21913"/>
    <cellStyle name="Normal 19 2 3 2 5" xfId="34157"/>
    <cellStyle name="Normal 19 2 3 2 6" xfId="46386"/>
    <cellStyle name="Normal 19 2 3 3" xfId="4763"/>
    <cellStyle name="Normal 19 2 3 3 2" xfId="15777"/>
    <cellStyle name="Normal 19 2 3 3 2 2" xfId="28032"/>
    <cellStyle name="Normal 19 2 3 3 2 3" xfId="40273"/>
    <cellStyle name="Normal 19 2 3 3 3" xfId="21915"/>
    <cellStyle name="Normal 19 2 3 3 4" xfId="34159"/>
    <cellStyle name="Normal 19 2 3 3 5" xfId="46388"/>
    <cellStyle name="Normal 19 2 3 4" xfId="15774"/>
    <cellStyle name="Normal 19 2 3 4 2" xfId="28029"/>
    <cellStyle name="Normal 19 2 3 4 3" xfId="40270"/>
    <cellStyle name="Normal 19 2 3 5" xfId="21912"/>
    <cellStyle name="Normal 19 2 3 6" xfId="34156"/>
    <cellStyle name="Normal 19 2 3 7" xfId="46385"/>
    <cellStyle name="Normal 19 2 4" xfId="4764"/>
    <cellStyle name="Normal 19 2 4 2" xfId="4765"/>
    <cellStyle name="Normal 19 2 4 2 2" xfId="15779"/>
    <cellStyle name="Normal 19 2 4 2 2 2" xfId="28034"/>
    <cellStyle name="Normal 19 2 4 2 2 3" xfId="40275"/>
    <cellStyle name="Normal 19 2 4 2 3" xfId="21917"/>
    <cellStyle name="Normal 19 2 4 2 4" xfId="34161"/>
    <cellStyle name="Normal 19 2 4 2 5" xfId="46390"/>
    <cellStyle name="Normal 19 2 4 3" xfId="15778"/>
    <cellStyle name="Normal 19 2 4 3 2" xfId="28033"/>
    <cellStyle name="Normal 19 2 4 3 3" xfId="40274"/>
    <cellStyle name="Normal 19 2 4 4" xfId="21916"/>
    <cellStyle name="Normal 19 2 4 5" xfId="34160"/>
    <cellStyle name="Normal 19 2 4 6" xfId="46389"/>
    <cellStyle name="Normal 19 2 5" xfId="4766"/>
    <cellStyle name="Normal 19 2 5 2" xfId="15780"/>
    <cellStyle name="Normal 19 2 5 2 2" xfId="28035"/>
    <cellStyle name="Normal 19 2 5 2 3" xfId="40276"/>
    <cellStyle name="Normal 19 2 5 3" xfId="21918"/>
    <cellStyle name="Normal 19 2 5 4" xfId="34162"/>
    <cellStyle name="Normal 19 2 5 5" xfId="46391"/>
    <cellStyle name="Normal 19 2 6" xfId="15765"/>
    <cellStyle name="Normal 19 2 6 2" xfId="28020"/>
    <cellStyle name="Normal 19 2 6 3" xfId="40261"/>
    <cellStyle name="Normal 19 2 7" xfId="21903"/>
    <cellStyle name="Normal 19 2 8" xfId="34147"/>
    <cellStyle name="Normal 19 2 9" xfId="46376"/>
    <cellStyle name="Normal 19 3" xfId="4767"/>
    <cellStyle name="Normal 19 3 2" xfId="4768"/>
    <cellStyle name="Normal 19 3 2 2" xfId="4769"/>
    <cellStyle name="Normal 19 3 2 2 2" xfId="4770"/>
    <cellStyle name="Normal 19 3 2 2 2 2" xfId="15784"/>
    <cellStyle name="Normal 19 3 2 2 2 2 2" xfId="28039"/>
    <cellStyle name="Normal 19 3 2 2 2 2 3" xfId="40280"/>
    <cellStyle name="Normal 19 3 2 2 2 3" xfId="21922"/>
    <cellStyle name="Normal 19 3 2 2 2 4" xfId="34166"/>
    <cellStyle name="Normal 19 3 2 2 2 5" xfId="46395"/>
    <cellStyle name="Normal 19 3 2 2 3" xfId="15783"/>
    <cellStyle name="Normal 19 3 2 2 3 2" xfId="28038"/>
    <cellStyle name="Normal 19 3 2 2 3 3" xfId="40279"/>
    <cellStyle name="Normal 19 3 2 2 4" xfId="21921"/>
    <cellStyle name="Normal 19 3 2 2 5" xfId="34165"/>
    <cellStyle name="Normal 19 3 2 2 6" xfId="46394"/>
    <cellStyle name="Normal 19 3 2 3" xfId="4771"/>
    <cellStyle name="Normal 19 3 2 3 2" xfId="15785"/>
    <cellStyle name="Normal 19 3 2 3 2 2" xfId="28040"/>
    <cellStyle name="Normal 19 3 2 3 2 3" xfId="40281"/>
    <cellStyle name="Normal 19 3 2 3 3" xfId="21923"/>
    <cellStyle name="Normal 19 3 2 3 4" xfId="34167"/>
    <cellStyle name="Normal 19 3 2 3 5" xfId="46396"/>
    <cellStyle name="Normal 19 3 2 4" xfId="15782"/>
    <cellStyle name="Normal 19 3 2 4 2" xfId="28037"/>
    <cellStyle name="Normal 19 3 2 4 3" xfId="40278"/>
    <cellStyle name="Normal 19 3 2 5" xfId="21920"/>
    <cellStyle name="Normal 19 3 2 6" xfId="34164"/>
    <cellStyle name="Normal 19 3 2 7" xfId="46393"/>
    <cellStyle name="Normal 19 3 3" xfId="4772"/>
    <cellStyle name="Normal 19 3 3 2" xfId="4773"/>
    <cellStyle name="Normal 19 3 3 2 2" xfId="15787"/>
    <cellStyle name="Normal 19 3 3 2 2 2" xfId="28042"/>
    <cellStyle name="Normal 19 3 3 2 2 3" xfId="40283"/>
    <cellStyle name="Normal 19 3 3 2 3" xfId="21925"/>
    <cellStyle name="Normal 19 3 3 2 4" xfId="34169"/>
    <cellStyle name="Normal 19 3 3 2 5" xfId="46398"/>
    <cellStyle name="Normal 19 3 3 3" xfId="15786"/>
    <cellStyle name="Normal 19 3 3 3 2" xfId="28041"/>
    <cellStyle name="Normal 19 3 3 3 3" xfId="40282"/>
    <cellStyle name="Normal 19 3 3 4" xfId="21924"/>
    <cellStyle name="Normal 19 3 3 5" xfId="34168"/>
    <cellStyle name="Normal 19 3 3 6" xfId="46397"/>
    <cellStyle name="Normal 19 3 4" xfId="4774"/>
    <cellStyle name="Normal 19 3 4 2" xfId="15788"/>
    <cellStyle name="Normal 19 3 4 2 2" xfId="28043"/>
    <cellStyle name="Normal 19 3 4 2 3" xfId="40284"/>
    <cellStyle name="Normal 19 3 4 3" xfId="21926"/>
    <cellStyle name="Normal 19 3 4 4" xfId="34170"/>
    <cellStyle name="Normal 19 3 4 5" xfId="46399"/>
    <cellStyle name="Normal 19 3 5" xfId="15781"/>
    <cellStyle name="Normal 19 3 5 2" xfId="28036"/>
    <cellStyle name="Normal 19 3 5 3" xfId="40277"/>
    <cellStyle name="Normal 19 3 6" xfId="21919"/>
    <cellStyle name="Normal 19 3 7" xfId="34163"/>
    <cellStyle name="Normal 19 3 8" xfId="46392"/>
    <cellStyle name="Normal 19 4" xfId="4775"/>
    <cellStyle name="Normal 19 4 2" xfId="4776"/>
    <cellStyle name="Normal 19 4 2 2" xfId="4777"/>
    <cellStyle name="Normal 19 4 2 2 2" xfId="15791"/>
    <cellStyle name="Normal 19 4 2 2 2 2" xfId="28046"/>
    <cellStyle name="Normal 19 4 2 2 2 3" xfId="40287"/>
    <cellStyle name="Normal 19 4 2 2 3" xfId="21929"/>
    <cellStyle name="Normal 19 4 2 2 4" xfId="34173"/>
    <cellStyle name="Normal 19 4 2 2 5" xfId="46402"/>
    <cellStyle name="Normal 19 4 2 3" xfId="15790"/>
    <cellStyle name="Normal 19 4 2 3 2" xfId="28045"/>
    <cellStyle name="Normal 19 4 2 3 3" xfId="40286"/>
    <cellStyle name="Normal 19 4 2 4" xfId="21928"/>
    <cellStyle name="Normal 19 4 2 5" xfId="34172"/>
    <cellStyle name="Normal 19 4 2 6" xfId="46401"/>
    <cellStyle name="Normal 19 4 3" xfId="4778"/>
    <cellStyle name="Normal 19 4 3 2" xfId="15792"/>
    <cellStyle name="Normal 19 4 3 2 2" xfId="28047"/>
    <cellStyle name="Normal 19 4 3 2 3" xfId="40288"/>
    <cellStyle name="Normal 19 4 3 3" xfId="21930"/>
    <cellStyle name="Normal 19 4 3 4" xfId="34174"/>
    <cellStyle name="Normal 19 4 3 5" xfId="46403"/>
    <cellStyle name="Normal 19 4 4" xfId="15789"/>
    <cellStyle name="Normal 19 4 4 2" xfId="28044"/>
    <cellStyle name="Normal 19 4 4 3" xfId="40285"/>
    <cellStyle name="Normal 19 4 5" xfId="21927"/>
    <cellStyle name="Normal 19 4 6" xfId="34171"/>
    <cellStyle name="Normal 19 4 7" xfId="46400"/>
    <cellStyle name="Normal 19 5" xfId="4779"/>
    <cellStyle name="Normal 19 5 2" xfId="4780"/>
    <cellStyle name="Normal 19 5 2 2" xfId="15794"/>
    <cellStyle name="Normal 19 5 2 2 2" xfId="28049"/>
    <cellStyle name="Normal 19 5 2 2 3" xfId="40290"/>
    <cellStyle name="Normal 19 5 2 3" xfId="21932"/>
    <cellStyle name="Normal 19 5 2 4" xfId="34176"/>
    <cellStyle name="Normal 19 5 2 5" xfId="46405"/>
    <cellStyle name="Normal 19 5 3" xfId="15793"/>
    <cellStyle name="Normal 19 5 3 2" xfId="28048"/>
    <cellStyle name="Normal 19 5 3 3" xfId="40289"/>
    <cellStyle name="Normal 19 5 4" xfId="21931"/>
    <cellStyle name="Normal 19 5 5" xfId="34175"/>
    <cellStyle name="Normal 19 5 6" xfId="46404"/>
    <cellStyle name="Normal 19 6" xfId="4781"/>
    <cellStyle name="Normal 19 6 2" xfId="15795"/>
    <cellStyle name="Normal 19 6 2 2" xfId="28050"/>
    <cellStyle name="Normal 19 6 2 3" xfId="40291"/>
    <cellStyle name="Normal 19 6 3" xfId="21933"/>
    <cellStyle name="Normal 19 6 4" xfId="34177"/>
    <cellStyle name="Normal 19 6 5" xfId="46406"/>
    <cellStyle name="Normal 19 7" xfId="15764"/>
    <cellStyle name="Normal 19 7 2" xfId="28019"/>
    <cellStyle name="Normal 19 7 3" xfId="40260"/>
    <cellStyle name="Normal 19 8" xfId="21902"/>
    <cellStyle name="Normal 19 9" xfId="34146"/>
    <cellStyle name="Normal 2" xfId="12"/>
    <cellStyle name="Normal 2 2" xfId="17"/>
    <cellStyle name="Normal 2 2 2" xfId="4782"/>
    <cellStyle name="Normal 2 2 2 2" xfId="4783"/>
    <cellStyle name="Normal 2 2 3" xfId="4784"/>
    <cellStyle name="Normal 2 3" xfId="26"/>
    <cellStyle name="Normal 2 3 10" xfId="4785"/>
    <cellStyle name="Normal 2 3 10 2" xfId="4786"/>
    <cellStyle name="Normal 2 3 10 2 2" xfId="15797"/>
    <cellStyle name="Normal 2 3 10 2 2 2" xfId="28052"/>
    <cellStyle name="Normal 2 3 10 2 2 3" xfId="40293"/>
    <cellStyle name="Normal 2 3 10 2 3" xfId="21935"/>
    <cellStyle name="Normal 2 3 10 2 4" xfId="34179"/>
    <cellStyle name="Normal 2 3 10 2 5" xfId="46408"/>
    <cellStyle name="Normal 2 3 10 3" xfId="15796"/>
    <cellStyle name="Normal 2 3 10 3 2" xfId="28051"/>
    <cellStyle name="Normal 2 3 10 3 3" xfId="40292"/>
    <cellStyle name="Normal 2 3 10 4" xfId="21934"/>
    <cellStyle name="Normal 2 3 10 5" xfId="34178"/>
    <cellStyle name="Normal 2 3 10 6" xfId="46407"/>
    <cellStyle name="Normal 2 3 11" xfId="4787"/>
    <cellStyle name="Normal 2 3 11 2" xfId="15798"/>
    <cellStyle name="Normal 2 3 11 2 2" xfId="28053"/>
    <cellStyle name="Normal 2 3 11 2 3" xfId="40294"/>
    <cellStyle name="Normal 2 3 11 3" xfId="21936"/>
    <cellStyle name="Normal 2 3 11 4" xfId="34180"/>
    <cellStyle name="Normal 2 3 11 5" xfId="46409"/>
    <cellStyle name="Normal 2 3 12" xfId="14232"/>
    <cellStyle name="Normal 2 3 12 2" xfId="26487"/>
    <cellStyle name="Normal 2 3 12 3" xfId="38728"/>
    <cellStyle name="Normal 2 3 13" xfId="20366"/>
    <cellStyle name="Normal 2 3 14" xfId="32614"/>
    <cellStyle name="Normal 2 3 15" xfId="44843"/>
    <cellStyle name="Normal 2 3 2" xfId="27"/>
    <cellStyle name="Normal 2 3 2 10" xfId="4788"/>
    <cellStyle name="Normal 2 3 2 10 2" xfId="15799"/>
    <cellStyle name="Normal 2 3 2 10 2 2" xfId="28054"/>
    <cellStyle name="Normal 2 3 2 10 2 3" xfId="40295"/>
    <cellStyle name="Normal 2 3 2 10 3" xfId="21937"/>
    <cellStyle name="Normal 2 3 2 10 4" xfId="34181"/>
    <cellStyle name="Normal 2 3 2 10 5" xfId="46410"/>
    <cellStyle name="Normal 2 3 2 11" xfId="14233"/>
    <cellStyle name="Normal 2 3 2 11 2" xfId="26488"/>
    <cellStyle name="Normal 2 3 2 11 3" xfId="38729"/>
    <cellStyle name="Normal 2 3 2 12" xfId="20367"/>
    <cellStyle name="Normal 2 3 2 13" xfId="32615"/>
    <cellStyle name="Normal 2 3 2 14" xfId="44844"/>
    <cellStyle name="Normal 2 3 2 2" xfId="4789"/>
    <cellStyle name="Normal 2 3 2 2 10" xfId="15800"/>
    <cellStyle name="Normal 2 3 2 2 10 2" xfId="28055"/>
    <cellStyle name="Normal 2 3 2 2 10 3" xfId="40296"/>
    <cellStyle name="Normal 2 3 2 2 11" xfId="21938"/>
    <cellStyle name="Normal 2 3 2 2 12" xfId="34182"/>
    <cellStyle name="Normal 2 3 2 2 13" xfId="46411"/>
    <cellStyle name="Normal 2 3 2 2 2" xfId="4790"/>
    <cellStyle name="Normal 2 3 2 2 2 10" xfId="34183"/>
    <cellStyle name="Normal 2 3 2 2 2 11" xfId="46412"/>
    <cellStyle name="Normal 2 3 2 2 2 2" xfId="4791"/>
    <cellStyle name="Normal 2 3 2 2 2 2 10" xfId="46413"/>
    <cellStyle name="Normal 2 3 2 2 2 2 2" xfId="4792"/>
    <cellStyle name="Normal 2 3 2 2 2 2 2 2" xfId="4793"/>
    <cellStyle name="Normal 2 3 2 2 2 2 2 2 2" xfId="4794"/>
    <cellStyle name="Normal 2 3 2 2 2 2 2 2 2 2" xfId="4795"/>
    <cellStyle name="Normal 2 3 2 2 2 2 2 2 2 2 2" xfId="4796"/>
    <cellStyle name="Normal 2 3 2 2 2 2 2 2 2 2 2 2" xfId="15807"/>
    <cellStyle name="Normal 2 3 2 2 2 2 2 2 2 2 2 2 2" xfId="28062"/>
    <cellStyle name="Normal 2 3 2 2 2 2 2 2 2 2 2 2 3" xfId="40303"/>
    <cellStyle name="Normal 2 3 2 2 2 2 2 2 2 2 2 3" xfId="21945"/>
    <cellStyle name="Normal 2 3 2 2 2 2 2 2 2 2 2 4" xfId="34189"/>
    <cellStyle name="Normal 2 3 2 2 2 2 2 2 2 2 2 5" xfId="46418"/>
    <cellStyle name="Normal 2 3 2 2 2 2 2 2 2 2 3" xfId="15806"/>
    <cellStyle name="Normal 2 3 2 2 2 2 2 2 2 2 3 2" xfId="28061"/>
    <cellStyle name="Normal 2 3 2 2 2 2 2 2 2 2 3 3" xfId="40302"/>
    <cellStyle name="Normal 2 3 2 2 2 2 2 2 2 2 4" xfId="21944"/>
    <cellStyle name="Normal 2 3 2 2 2 2 2 2 2 2 5" xfId="34188"/>
    <cellStyle name="Normal 2 3 2 2 2 2 2 2 2 2 6" xfId="46417"/>
    <cellStyle name="Normal 2 3 2 2 2 2 2 2 2 3" xfId="4797"/>
    <cellStyle name="Normal 2 3 2 2 2 2 2 2 2 3 2" xfId="15808"/>
    <cellStyle name="Normal 2 3 2 2 2 2 2 2 2 3 2 2" xfId="28063"/>
    <cellStyle name="Normal 2 3 2 2 2 2 2 2 2 3 2 3" xfId="40304"/>
    <cellStyle name="Normal 2 3 2 2 2 2 2 2 2 3 3" xfId="21946"/>
    <cellStyle name="Normal 2 3 2 2 2 2 2 2 2 3 4" xfId="34190"/>
    <cellStyle name="Normal 2 3 2 2 2 2 2 2 2 3 5" xfId="46419"/>
    <cellStyle name="Normal 2 3 2 2 2 2 2 2 2 4" xfId="15805"/>
    <cellStyle name="Normal 2 3 2 2 2 2 2 2 2 4 2" xfId="28060"/>
    <cellStyle name="Normal 2 3 2 2 2 2 2 2 2 4 3" xfId="40301"/>
    <cellStyle name="Normal 2 3 2 2 2 2 2 2 2 5" xfId="21943"/>
    <cellStyle name="Normal 2 3 2 2 2 2 2 2 2 6" xfId="34187"/>
    <cellStyle name="Normal 2 3 2 2 2 2 2 2 2 7" xfId="46416"/>
    <cellStyle name="Normal 2 3 2 2 2 2 2 2 3" xfId="4798"/>
    <cellStyle name="Normal 2 3 2 2 2 2 2 2 3 2" xfId="4799"/>
    <cellStyle name="Normal 2 3 2 2 2 2 2 2 3 2 2" xfId="15810"/>
    <cellStyle name="Normal 2 3 2 2 2 2 2 2 3 2 2 2" xfId="28065"/>
    <cellStyle name="Normal 2 3 2 2 2 2 2 2 3 2 2 3" xfId="40306"/>
    <cellStyle name="Normal 2 3 2 2 2 2 2 2 3 2 3" xfId="21948"/>
    <cellStyle name="Normal 2 3 2 2 2 2 2 2 3 2 4" xfId="34192"/>
    <cellStyle name="Normal 2 3 2 2 2 2 2 2 3 2 5" xfId="46421"/>
    <cellStyle name="Normal 2 3 2 2 2 2 2 2 3 3" xfId="15809"/>
    <cellStyle name="Normal 2 3 2 2 2 2 2 2 3 3 2" xfId="28064"/>
    <cellStyle name="Normal 2 3 2 2 2 2 2 2 3 3 3" xfId="40305"/>
    <cellStyle name="Normal 2 3 2 2 2 2 2 2 3 4" xfId="21947"/>
    <cellStyle name="Normal 2 3 2 2 2 2 2 2 3 5" xfId="34191"/>
    <cellStyle name="Normal 2 3 2 2 2 2 2 2 3 6" xfId="46420"/>
    <cellStyle name="Normal 2 3 2 2 2 2 2 2 4" xfId="4800"/>
    <cellStyle name="Normal 2 3 2 2 2 2 2 2 4 2" xfId="15811"/>
    <cellStyle name="Normal 2 3 2 2 2 2 2 2 4 2 2" xfId="28066"/>
    <cellStyle name="Normal 2 3 2 2 2 2 2 2 4 2 3" xfId="40307"/>
    <cellStyle name="Normal 2 3 2 2 2 2 2 2 4 3" xfId="21949"/>
    <cellStyle name="Normal 2 3 2 2 2 2 2 2 4 4" xfId="34193"/>
    <cellStyle name="Normal 2 3 2 2 2 2 2 2 4 5" xfId="46422"/>
    <cellStyle name="Normal 2 3 2 2 2 2 2 2 5" xfId="15804"/>
    <cellStyle name="Normal 2 3 2 2 2 2 2 2 5 2" xfId="28059"/>
    <cellStyle name="Normal 2 3 2 2 2 2 2 2 5 3" xfId="40300"/>
    <cellStyle name="Normal 2 3 2 2 2 2 2 2 6" xfId="21942"/>
    <cellStyle name="Normal 2 3 2 2 2 2 2 2 7" xfId="34186"/>
    <cellStyle name="Normal 2 3 2 2 2 2 2 2 8" xfId="46415"/>
    <cellStyle name="Normal 2 3 2 2 2 2 2 3" xfId="4801"/>
    <cellStyle name="Normal 2 3 2 2 2 2 2 3 2" xfId="4802"/>
    <cellStyle name="Normal 2 3 2 2 2 2 2 3 2 2" xfId="4803"/>
    <cellStyle name="Normal 2 3 2 2 2 2 2 3 2 2 2" xfId="15814"/>
    <cellStyle name="Normal 2 3 2 2 2 2 2 3 2 2 2 2" xfId="28069"/>
    <cellStyle name="Normal 2 3 2 2 2 2 2 3 2 2 2 3" xfId="40310"/>
    <cellStyle name="Normal 2 3 2 2 2 2 2 3 2 2 3" xfId="21952"/>
    <cellStyle name="Normal 2 3 2 2 2 2 2 3 2 2 4" xfId="34196"/>
    <cellStyle name="Normal 2 3 2 2 2 2 2 3 2 2 5" xfId="46425"/>
    <cellStyle name="Normal 2 3 2 2 2 2 2 3 2 3" xfId="15813"/>
    <cellStyle name="Normal 2 3 2 2 2 2 2 3 2 3 2" xfId="28068"/>
    <cellStyle name="Normal 2 3 2 2 2 2 2 3 2 3 3" xfId="40309"/>
    <cellStyle name="Normal 2 3 2 2 2 2 2 3 2 4" xfId="21951"/>
    <cellStyle name="Normal 2 3 2 2 2 2 2 3 2 5" xfId="34195"/>
    <cellStyle name="Normal 2 3 2 2 2 2 2 3 2 6" xfId="46424"/>
    <cellStyle name="Normal 2 3 2 2 2 2 2 3 3" xfId="4804"/>
    <cellStyle name="Normal 2 3 2 2 2 2 2 3 3 2" xfId="15815"/>
    <cellStyle name="Normal 2 3 2 2 2 2 2 3 3 2 2" xfId="28070"/>
    <cellStyle name="Normal 2 3 2 2 2 2 2 3 3 2 3" xfId="40311"/>
    <cellStyle name="Normal 2 3 2 2 2 2 2 3 3 3" xfId="21953"/>
    <cellStyle name="Normal 2 3 2 2 2 2 2 3 3 4" xfId="34197"/>
    <cellStyle name="Normal 2 3 2 2 2 2 2 3 3 5" xfId="46426"/>
    <cellStyle name="Normal 2 3 2 2 2 2 2 3 4" xfId="15812"/>
    <cellStyle name="Normal 2 3 2 2 2 2 2 3 4 2" xfId="28067"/>
    <cellStyle name="Normal 2 3 2 2 2 2 2 3 4 3" xfId="40308"/>
    <cellStyle name="Normal 2 3 2 2 2 2 2 3 5" xfId="21950"/>
    <cellStyle name="Normal 2 3 2 2 2 2 2 3 6" xfId="34194"/>
    <cellStyle name="Normal 2 3 2 2 2 2 2 3 7" xfId="46423"/>
    <cellStyle name="Normal 2 3 2 2 2 2 2 4" xfId="4805"/>
    <cellStyle name="Normal 2 3 2 2 2 2 2 4 2" xfId="4806"/>
    <cellStyle name="Normal 2 3 2 2 2 2 2 4 2 2" xfId="15817"/>
    <cellStyle name="Normal 2 3 2 2 2 2 2 4 2 2 2" xfId="28072"/>
    <cellStyle name="Normal 2 3 2 2 2 2 2 4 2 2 3" xfId="40313"/>
    <cellStyle name="Normal 2 3 2 2 2 2 2 4 2 3" xfId="21955"/>
    <cellStyle name="Normal 2 3 2 2 2 2 2 4 2 4" xfId="34199"/>
    <cellStyle name="Normal 2 3 2 2 2 2 2 4 2 5" xfId="46428"/>
    <cellStyle name="Normal 2 3 2 2 2 2 2 4 3" xfId="15816"/>
    <cellStyle name="Normal 2 3 2 2 2 2 2 4 3 2" xfId="28071"/>
    <cellStyle name="Normal 2 3 2 2 2 2 2 4 3 3" xfId="40312"/>
    <cellStyle name="Normal 2 3 2 2 2 2 2 4 4" xfId="21954"/>
    <cellStyle name="Normal 2 3 2 2 2 2 2 4 5" xfId="34198"/>
    <cellStyle name="Normal 2 3 2 2 2 2 2 4 6" xfId="46427"/>
    <cellStyle name="Normal 2 3 2 2 2 2 2 5" xfId="4807"/>
    <cellStyle name="Normal 2 3 2 2 2 2 2 5 2" xfId="15818"/>
    <cellStyle name="Normal 2 3 2 2 2 2 2 5 2 2" xfId="28073"/>
    <cellStyle name="Normal 2 3 2 2 2 2 2 5 2 3" xfId="40314"/>
    <cellStyle name="Normal 2 3 2 2 2 2 2 5 3" xfId="21956"/>
    <cellStyle name="Normal 2 3 2 2 2 2 2 5 4" xfId="34200"/>
    <cellStyle name="Normal 2 3 2 2 2 2 2 5 5" xfId="46429"/>
    <cellStyle name="Normal 2 3 2 2 2 2 2 6" xfId="15803"/>
    <cellStyle name="Normal 2 3 2 2 2 2 2 6 2" xfId="28058"/>
    <cellStyle name="Normal 2 3 2 2 2 2 2 6 3" xfId="40299"/>
    <cellStyle name="Normal 2 3 2 2 2 2 2 7" xfId="21941"/>
    <cellStyle name="Normal 2 3 2 2 2 2 2 8" xfId="34185"/>
    <cellStyle name="Normal 2 3 2 2 2 2 2 9" xfId="46414"/>
    <cellStyle name="Normal 2 3 2 2 2 2 3" xfId="4808"/>
    <cellStyle name="Normal 2 3 2 2 2 2 3 2" xfId="4809"/>
    <cellStyle name="Normal 2 3 2 2 2 2 3 2 2" xfId="4810"/>
    <cellStyle name="Normal 2 3 2 2 2 2 3 2 2 2" xfId="4811"/>
    <cellStyle name="Normal 2 3 2 2 2 2 3 2 2 2 2" xfId="15822"/>
    <cellStyle name="Normal 2 3 2 2 2 2 3 2 2 2 2 2" xfId="28077"/>
    <cellStyle name="Normal 2 3 2 2 2 2 3 2 2 2 2 3" xfId="40318"/>
    <cellStyle name="Normal 2 3 2 2 2 2 3 2 2 2 3" xfId="21960"/>
    <cellStyle name="Normal 2 3 2 2 2 2 3 2 2 2 4" xfId="34204"/>
    <cellStyle name="Normal 2 3 2 2 2 2 3 2 2 2 5" xfId="46433"/>
    <cellStyle name="Normal 2 3 2 2 2 2 3 2 2 3" xfId="15821"/>
    <cellStyle name="Normal 2 3 2 2 2 2 3 2 2 3 2" xfId="28076"/>
    <cellStyle name="Normal 2 3 2 2 2 2 3 2 2 3 3" xfId="40317"/>
    <cellStyle name="Normal 2 3 2 2 2 2 3 2 2 4" xfId="21959"/>
    <cellStyle name="Normal 2 3 2 2 2 2 3 2 2 5" xfId="34203"/>
    <cellStyle name="Normal 2 3 2 2 2 2 3 2 2 6" xfId="46432"/>
    <cellStyle name="Normal 2 3 2 2 2 2 3 2 3" xfId="4812"/>
    <cellStyle name="Normal 2 3 2 2 2 2 3 2 3 2" xfId="15823"/>
    <cellStyle name="Normal 2 3 2 2 2 2 3 2 3 2 2" xfId="28078"/>
    <cellStyle name="Normal 2 3 2 2 2 2 3 2 3 2 3" xfId="40319"/>
    <cellStyle name="Normal 2 3 2 2 2 2 3 2 3 3" xfId="21961"/>
    <cellStyle name="Normal 2 3 2 2 2 2 3 2 3 4" xfId="34205"/>
    <cellStyle name="Normal 2 3 2 2 2 2 3 2 3 5" xfId="46434"/>
    <cellStyle name="Normal 2 3 2 2 2 2 3 2 4" xfId="15820"/>
    <cellStyle name="Normal 2 3 2 2 2 2 3 2 4 2" xfId="28075"/>
    <cellStyle name="Normal 2 3 2 2 2 2 3 2 4 3" xfId="40316"/>
    <cellStyle name="Normal 2 3 2 2 2 2 3 2 5" xfId="21958"/>
    <cellStyle name="Normal 2 3 2 2 2 2 3 2 6" xfId="34202"/>
    <cellStyle name="Normal 2 3 2 2 2 2 3 2 7" xfId="46431"/>
    <cellStyle name="Normal 2 3 2 2 2 2 3 3" xfId="4813"/>
    <cellStyle name="Normal 2 3 2 2 2 2 3 3 2" xfId="4814"/>
    <cellStyle name="Normal 2 3 2 2 2 2 3 3 2 2" xfId="15825"/>
    <cellStyle name="Normal 2 3 2 2 2 2 3 3 2 2 2" xfId="28080"/>
    <cellStyle name="Normal 2 3 2 2 2 2 3 3 2 2 3" xfId="40321"/>
    <cellStyle name="Normal 2 3 2 2 2 2 3 3 2 3" xfId="21963"/>
    <cellStyle name="Normal 2 3 2 2 2 2 3 3 2 4" xfId="34207"/>
    <cellStyle name="Normal 2 3 2 2 2 2 3 3 2 5" xfId="46436"/>
    <cellStyle name="Normal 2 3 2 2 2 2 3 3 3" xfId="15824"/>
    <cellStyle name="Normal 2 3 2 2 2 2 3 3 3 2" xfId="28079"/>
    <cellStyle name="Normal 2 3 2 2 2 2 3 3 3 3" xfId="40320"/>
    <cellStyle name="Normal 2 3 2 2 2 2 3 3 4" xfId="21962"/>
    <cellStyle name="Normal 2 3 2 2 2 2 3 3 5" xfId="34206"/>
    <cellStyle name="Normal 2 3 2 2 2 2 3 3 6" xfId="46435"/>
    <cellStyle name="Normal 2 3 2 2 2 2 3 4" xfId="4815"/>
    <cellStyle name="Normal 2 3 2 2 2 2 3 4 2" xfId="15826"/>
    <cellStyle name="Normal 2 3 2 2 2 2 3 4 2 2" xfId="28081"/>
    <cellStyle name="Normal 2 3 2 2 2 2 3 4 2 3" xfId="40322"/>
    <cellStyle name="Normal 2 3 2 2 2 2 3 4 3" xfId="21964"/>
    <cellStyle name="Normal 2 3 2 2 2 2 3 4 4" xfId="34208"/>
    <cellStyle name="Normal 2 3 2 2 2 2 3 4 5" xfId="46437"/>
    <cellStyle name="Normal 2 3 2 2 2 2 3 5" xfId="15819"/>
    <cellStyle name="Normal 2 3 2 2 2 2 3 5 2" xfId="28074"/>
    <cellStyle name="Normal 2 3 2 2 2 2 3 5 3" xfId="40315"/>
    <cellStyle name="Normal 2 3 2 2 2 2 3 6" xfId="21957"/>
    <cellStyle name="Normal 2 3 2 2 2 2 3 7" xfId="34201"/>
    <cellStyle name="Normal 2 3 2 2 2 2 3 8" xfId="46430"/>
    <cellStyle name="Normal 2 3 2 2 2 2 4" xfId="4816"/>
    <cellStyle name="Normal 2 3 2 2 2 2 4 2" xfId="4817"/>
    <cellStyle name="Normal 2 3 2 2 2 2 4 2 2" xfId="4818"/>
    <cellStyle name="Normal 2 3 2 2 2 2 4 2 2 2" xfId="15829"/>
    <cellStyle name="Normal 2 3 2 2 2 2 4 2 2 2 2" xfId="28084"/>
    <cellStyle name="Normal 2 3 2 2 2 2 4 2 2 2 3" xfId="40325"/>
    <cellStyle name="Normal 2 3 2 2 2 2 4 2 2 3" xfId="21967"/>
    <cellStyle name="Normal 2 3 2 2 2 2 4 2 2 4" xfId="34211"/>
    <cellStyle name="Normal 2 3 2 2 2 2 4 2 2 5" xfId="46440"/>
    <cellStyle name="Normal 2 3 2 2 2 2 4 2 3" xfId="15828"/>
    <cellStyle name="Normal 2 3 2 2 2 2 4 2 3 2" xfId="28083"/>
    <cellStyle name="Normal 2 3 2 2 2 2 4 2 3 3" xfId="40324"/>
    <cellStyle name="Normal 2 3 2 2 2 2 4 2 4" xfId="21966"/>
    <cellStyle name="Normal 2 3 2 2 2 2 4 2 5" xfId="34210"/>
    <cellStyle name="Normal 2 3 2 2 2 2 4 2 6" xfId="46439"/>
    <cellStyle name="Normal 2 3 2 2 2 2 4 3" xfId="4819"/>
    <cellStyle name="Normal 2 3 2 2 2 2 4 3 2" xfId="15830"/>
    <cellStyle name="Normal 2 3 2 2 2 2 4 3 2 2" xfId="28085"/>
    <cellStyle name="Normal 2 3 2 2 2 2 4 3 2 3" xfId="40326"/>
    <cellStyle name="Normal 2 3 2 2 2 2 4 3 3" xfId="21968"/>
    <cellStyle name="Normal 2 3 2 2 2 2 4 3 4" xfId="34212"/>
    <cellStyle name="Normal 2 3 2 2 2 2 4 3 5" xfId="46441"/>
    <cellStyle name="Normal 2 3 2 2 2 2 4 4" xfId="15827"/>
    <cellStyle name="Normal 2 3 2 2 2 2 4 4 2" xfId="28082"/>
    <cellStyle name="Normal 2 3 2 2 2 2 4 4 3" xfId="40323"/>
    <cellStyle name="Normal 2 3 2 2 2 2 4 5" xfId="21965"/>
    <cellStyle name="Normal 2 3 2 2 2 2 4 6" xfId="34209"/>
    <cellStyle name="Normal 2 3 2 2 2 2 4 7" xfId="46438"/>
    <cellStyle name="Normal 2 3 2 2 2 2 5" xfId="4820"/>
    <cellStyle name="Normal 2 3 2 2 2 2 5 2" xfId="4821"/>
    <cellStyle name="Normal 2 3 2 2 2 2 5 2 2" xfId="15832"/>
    <cellStyle name="Normal 2 3 2 2 2 2 5 2 2 2" xfId="28087"/>
    <cellStyle name="Normal 2 3 2 2 2 2 5 2 2 3" xfId="40328"/>
    <cellStyle name="Normal 2 3 2 2 2 2 5 2 3" xfId="21970"/>
    <cellStyle name="Normal 2 3 2 2 2 2 5 2 4" xfId="34214"/>
    <cellStyle name="Normal 2 3 2 2 2 2 5 2 5" xfId="46443"/>
    <cellStyle name="Normal 2 3 2 2 2 2 5 3" xfId="15831"/>
    <cellStyle name="Normal 2 3 2 2 2 2 5 3 2" xfId="28086"/>
    <cellStyle name="Normal 2 3 2 2 2 2 5 3 3" xfId="40327"/>
    <cellStyle name="Normal 2 3 2 2 2 2 5 4" xfId="21969"/>
    <cellStyle name="Normal 2 3 2 2 2 2 5 5" xfId="34213"/>
    <cellStyle name="Normal 2 3 2 2 2 2 5 6" xfId="46442"/>
    <cellStyle name="Normal 2 3 2 2 2 2 6" xfId="4822"/>
    <cellStyle name="Normal 2 3 2 2 2 2 6 2" xfId="15833"/>
    <cellStyle name="Normal 2 3 2 2 2 2 6 2 2" xfId="28088"/>
    <cellStyle name="Normal 2 3 2 2 2 2 6 2 3" xfId="40329"/>
    <cellStyle name="Normal 2 3 2 2 2 2 6 3" xfId="21971"/>
    <cellStyle name="Normal 2 3 2 2 2 2 6 4" xfId="34215"/>
    <cellStyle name="Normal 2 3 2 2 2 2 6 5" xfId="46444"/>
    <cellStyle name="Normal 2 3 2 2 2 2 7" xfId="15802"/>
    <cellStyle name="Normal 2 3 2 2 2 2 7 2" xfId="28057"/>
    <cellStyle name="Normal 2 3 2 2 2 2 7 3" xfId="40298"/>
    <cellStyle name="Normal 2 3 2 2 2 2 8" xfId="21940"/>
    <cellStyle name="Normal 2 3 2 2 2 2 9" xfId="34184"/>
    <cellStyle name="Normal 2 3 2 2 2 3" xfId="4823"/>
    <cellStyle name="Normal 2 3 2 2 2 3 2" xfId="4824"/>
    <cellStyle name="Normal 2 3 2 2 2 3 2 2" xfId="4825"/>
    <cellStyle name="Normal 2 3 2 2 2 3 2 2 2" xfId="4826"/>
    <cellStyle name="Normal 2 3 2 2 2 3 2 2 2 2" xfId="4827"/>
    <cellStyle name="Normal 2 3 2 2 2 3 2 2 2 2 2" xfId="15838"/>
    <cellStyle name="Normal 2 3 2 2 2 3 2 2 2 2 2 2" xfId="28093"/>
    <cellStyle name="Normal 2 3 2 2 2 3 2 2 2 2 2 3" xfId="40334"/>
    <cellStyle name="Normal 2 3 2 2 2 3 2 2 2 2 3" xfId="21976"/>
    <cellStyle name="Normal 2 3 2 2 2 3 2 2 2 2 4" xfId="34220"/>
    <cellStyle name="Normal 2 3 2 2 2 3 2 2 2 2 5" xfId="46449"/>
    <cellStyle name="Normal 2 3 2 2 2 3 2 2 2 3" xfId="15837"/>
    <cellStyle name="Normal 2 3 2 2 2 3 2 2 2 3 2" xfId="28092"/>
    <cellStyle name="Normal 2 3 2 2 2 3 2 2 2 3 3" xfId="40333"/>
    <cellStyle name="Normal 2 3 2 2 2 3 2 2 2 4" xfId="21975"/>
    <cellStyle name="Normal 2 3 2 2 2 3 2 2 2 5" xfId="34219"/>
    <cellStyle name="Normal 2 3 2 2 2 3 2 2 2 6" xfId="46448"/>
    <cellStyle name="Normal 2 3 2 2 2 3 2 2 3" xfId="4828"/>
    <cellStyle name="Normal 2 3 2 2 2 3 2 2 3 2" xfId="15839"/>
    <cellStyle name="Normal 2 3 2 2 2 3 2 2 3 2 2" xfId="28094"/>
    <cellStyle name="Normal 2 3 2 2 2 3 2 2 3 2 3" xfId="40335"/>
    <cellStyle name="Normal 2 3 2 2 2 3 2 2 3 3" xfId="21977"/>
    <cellStyle name="Normal 2 3 2 2 2 3 2 2 3 4" xfId="34221"/>
    <cellStyle name="Normal 2 3 2 2 2 3 2 2 3 5" xfId="46450"/>
    <cellStyle name="Normal 2 3 2 2 2 3 2 2 4" xfId="15836"/>
    <cellStyle name="Normal 2 3 2 2 2 3 2 2 4 2" xfId="28091"/>
    <cellStyle name="Normal 2 3 2 2 2 3 2 2 4 3" xfId="40332"/>
    <cellStyle name="Normal 2 3 2 2 2 3 2 2 5" xfId="21974"/>
    <cellStyle name="Normal 2 3 2 2 2 3 2 2 6" xfId="34218"/>
    <cellStyle name="Normal 2 3 2 2 2 3 2 2 7" xfId="46447"/>
    <cellStyle name="Normal 2 3 2 2 2 3 2 3" xfId="4829"/>
    <cellStyle name="Normal 2 3 2 2 2 3 2 3 2" xfId="4830"/>
    <cellStyle name="Normal 2 3 2 2 2 3 2 3 2 2" xfId="15841"/>
    <cellStyle name="Normal 2 3 2 2 2 3 2 3 2 2 2" xfId="28096"/>
    <cellStyle name="Normal 2 3 2 2 2 3 2 3 2 2 3" xfId="40337"/>
    <cellStyle name="Normal 2 3 2 2 2 3 2 3 2 3" xfId="21979"/>
    <cellStyle name="Normal 2 3 2 2 2 3 2 3 2 4" xfId="34223"/>
    <cellStyle name="Normal 2 3 2 2 2 3 2 3 2 5" xfId="46452"/>
    <cellStyle name="Normal 2 3 2 2 2 3 2 3 3" xfId="15840"/>
    <cellStyle name="Normal 2 3 2 2 2 3 2 3 3 2" xfId="28095"/>
    <cellStyle name="Normal 2 3 2 2 2 3 2 3 3 3" xfId="40336"/>
    <cellStyle name="Normal 2 3 2 2 2 3 2 3 4" xfId="21978"/>
    <cellStyle name="Normal 2 3 2 2 2 3 2 3 5" xfId="34222"/>
    <cellStyle name="Normal 2 3 2 2 2 3 2 3 6" xfId="46451"/>
    <cellStyle name="Normal 2 3 2 2 2 3 2 4" xfId="4831"/>
    <cellStyle name="Normal 2 3 2 2 2 3 2 4 2" xfId="15842"/>
    <cellStyle name="Normal 2 3 2 2 2 3 2 4 2 2" xfId="28097"/>
    <cellStyle name="Normal 2 3 2 2 2 3 2 4 2 3" xfId="40338"/>
    <cellStyle name="Normal 2 3 2 2 2 3 2 4 3" xfId="21980"/>
    <cellStyle name="Normal 2 3 2 2 2 3 2 4 4" xfId="34224"/>
    <cellStyle name="Normal 2 3 2 2 2 3 2 4 5" xfId="46453"/>
    <cellStyle name="Normal 2 3 2 2 2 3 2 5" xfId="15835"/>
    <cellStyle name="Normal 2 3 2 2 2 3 2 5 2" xfId="28090"/>
    <cellStyle name="Normal 2 3 2 2 2 3 2 5 3" xfId="40331"/>
    <cellStyle name="Normal 2 3 2 2 2 3 2 6" xfId="21973"/>
    <cellStyle name="Normal 2 3 2 2 2 3 2 7" xfId="34217"/>
    <cellStyle name="Normal 2 3 2 2 2 3 2 8" xfId="46446"/>
    <cellStyle name="Normal 2 3 2 2 2 3 3" xfId="4832"/>
    <cellStyle name="Normal 2 3 2 2 2 3 3 2" xfId="4833"/>
    <cellStyle name="Normal 2 3 2 2 2 3 3 2 2" xfId="4834"/>
    <cellStyle name="Normal 2 3 2 2 2 3 3 2 2 2" xfId="15845"/>
    <cellStyle name="Normal 2 3 2 2 2 3 3 2 2 2 2" xfId="28100"/>
    <cellStyle name="Normal 2 3 2 2 2 3 3 2 2 2 3" xfId="40341"/>
    <cellStyle name="Normal 2 3 2 2 2 3 3 2 2 3" xfId="21983"/>
    <cellStyle name="Normal 2 3 2 2 2 3 3 2 2 4" xfId="34227"/>
    <cellStyle name="Normal 2 3 2 2 2 3 3 2 2 5" xfId="46456"/>
    <cellStyle name="Normal 2 3 2 2 2 3 3 2 3" xfId="15844"/>
    <cellStyle name="Normal 2 3 2 2 2 3 3 2 3 2" xfId="28099"/>
    <cellStyle name="Normal 2 3 2 2 2 3 3 2 3 3" xfId="40340"/>
    <cellStyle name="Normal 2 3 2 2 2 3 3 2 4" xfId="21982"/>
    <cellStyle name="Normal 2 3 2 2 2 3 3 2 5" xfId="34226"/>
    <cellStyle name="Normal 2 3 2 2 2 3 3 2 6" xfId="46455"/>
    <cellStyle name="Normal 2 3 2 2 2 3 3 3" xfId="4835"/>
    <cellStyle name="Normal 2 3 2 2 2 3 3 3 2" xfId="15846"/>
    <cellStyle name="Normal 2 3 2 2 2 3 3 3 2 2" xfId="28101"/>
    <cellStyle name="Normal 2 3 2 2 2 3 3 3 2 3" xfId="40342"/>
    <cellStyle name="Normal 2 3 2 2 2 3 3 3 3" xfId="21984"/>
    <cellStyle name="Normal 2 3 2 2 2 3 3 3 4" xfId="34228"/>
    <cellStyle name="Normal 2 3 2 2 2 3 3 3 5" xfId="46457"/>
    <cellStyle name="Normal 2 3 2 2 2 3 3 4" xfId="15843"/>
    <cellStyle name="Normal 2 3 2 2 2 3 3 4 2" xfId="28098"/>
    <cellStyle name="Normal 2 3 2 2 2 3 3 4 3" xfId="40339"/>
    <cellStyle name="Normal 2 3 2 2 2 3 3 5" xfId="21981"/>
    <cellStyle name="Normal 2 3 2 2 2 3 3 6" xfId="34225"/>
    <cellStyle name="Normal 2 3 2 2 2 3 3 7" xfId="46454"/>
    <cellStyle name="Normal 2 3 2 2 2 3 4" xfId="4836"/>
    <cellStyle name="Normal 2 3 2 2 2 3 4 2" xfId="4837"/>
    <cellStyle name="Normal 2 3 2 2 2 3 4 2 2" xfId="15848"/>
    <cellStyle name="Normal 2 3 2 2 2 3 4 2 2 2" xfId="28103"/>
    <cellStyle name="Normal 2 3 2 2 2 3 4 2 2 3" xfId="40344"/>
    <cellStyle name="Normal 2 3 2 2 2 3 4 2 3" xfId="21986"/>
    <cellStyle name="Normal 2 3 2 2 2 3 4 2 4" xfId="34230"/>
    <cellStyle name="Normal 2 3 2 2 2 3 4 2 5" xfId="46459"/>
    <cellStyle name="Normal 2 3 2 2 2 3 4 3" xfId="15847"/>
    <cellStyle name="Normal 2 3 2 2 2 3 4 3 2" xfId="28102"/>
    <cellStyle name="Normal 2 3 2 2 2 3 4 3 3" xfId="40343"/>
    <cellStyle name="Normal 2 3 2 2 2 3 4 4" xfId="21985"/>
    <cellStyle name="Normal 2 3 2 2 2 3 4 5" xfId="34229"/>
    <cellStyle name="Normal 2 3 2 2 2 3 4 6" xfId="46458"/>
    <cellStyle name="Normal 2 3 2 2 2 3 5" xfId="4838"/>
    <cellStyle name="Normal 2 3 2 2 2 3 5 2" xfId="15849"/>
    <cellStyle name="Normal 2 3 2 2 2 3 5 2 2" xfId="28104"/>
    <cellStyle name="Normal 2 3 2 2 2 3 5 2 3" xfId="40345"/>
    <cellStyle name="Normal 2 3 2 2 2 3 5 3" xfId="21987"/>
    <cellStyle name="Normal 2 3 2 2 2 3 5 4" xfId="34231"/>
    <cellStyle name="Normal 2 3 2 2 2 3 5 5" xfId="46460"/>
    <cellStyle name="Normal 2 3 2 2 2 3 6" xfId="15834"/>
    <cellStyle name="Normal 2 3 2 2 2 3 6 2" xfId="28089"/>
    <cellStyle name="Normal 2 3 2 2 2 3 6 3" xfId="40330"/>
    <cellStyle name="Normal 2 3 2 2 2 3 7" xfId="21972"/>
    <cellStyle name="Normal 2 3 2 2 2 3 8" xfId="34216"/>
    <cellStyle name="Normal 2 3 2 2 2 3 9" xfId="46445"/>
    <cellStyle name="Normal 2 3 2 2 2 4" xfId="4839"/>
    <cellStyle name="Normal 2 3 2 2 2 4 2" xfId="4840"/>
    <cellStyle name="Normal 2 3 2 2 2 4 2 2" xfId="4841"/>
    <cellStyle name="Normal 2 3 2 2 2 4 2 2 2" xfId="4842"/>
    <cellStyle name="Normal 2 3 2 2 2 4 2 2 2 2" xfId="15853"/>
    <cellStyle name="Normal 2 3 2 2 2 4 2 2 2 2 2" xfId="28108"/>
    <cellStyle name="Normal 2 3 2 2 2 4 2 2 2 2 3" xfId="40349"/>
    <cellStyle name="Normal 2 3 2 2 2 4 2 2 2 3" xfId="21991"/>
    <cellStyle name="Normal 2 3 2 2 2 4 2 2 2 4" xfId="34235"/>
    <cellStyle name="Normal 2 3 2 2 2 4 2 2 2 5" xfId="46464"/>
    <cellStyle name="Normal 2 3 2 2 2 4 2 2 3" xfId="15852"/>
    <cellStyle name="Normal 2 3 2 2 2 4 2 2 3 2" xfId="28107"/>
    <cellStyle name="Normal 2 3 2 2 2 4 2 2 3 3" xfId="40348"/>
    <cellStyle name="Normal 2 3 2 2 2 4 2 2 4" xfId="21990"/>
    <cellStyle name="Normal 2 3 2 2 2 4 2 2 5" xfId="34234"/>
    <cellStyle name="Normal 2 3 2 2 2 4 2 2 6" xfId="46463"/>
    <cellStyle name="Normal 2 3 2 2 2 4 2 3" xfId="4843"/>
    <cellStyle name="Normal 2 3 2 2 2 4 2 3 2" xfId="15854"/>
    <cellStyle name="Normal 2 3 2 2 2 4 2 3 2 2" xfId="28109"/>
    <cellStyle name="Normal 2 3 2 2 2 4 2 3 2 3" xfId="40350"/>
    <cellStyle name="Normal 2 3 2 2 2 4 2 3 3" xfId="21992"/>
    <cellStyle name="Normal 2 3 2 2 2 4 2 3 4" xfId="34236"/>
    <cellStyle name="Normal 2 3 2 2 2 4 2 3 5" xfId="46465"/>
    <cellStyle name="Normal 2 3 2 2 2 4 2 4" xfId="15851"/>
    <cellStyle name="Normal 2 3 2 2 2 4 2 4 2" xfId="28106"/>
    <cellStyle name="Normal 2 3 2 2 2 4 2 4 3" xfId="40347"/>
    <cellStyle name="Normal 2 3 2 2 2 4 2 5" xfId="21989"/>
    <cellStyle name="Normal 2 3 2 2 2 4 2 6" xfId="34233"/>
    <cellStyle name="Normal 2 3 2 2 2 4 2 7" xfId="46462"/>
    <cellStyle name="Normal 2 3 2 2 2 4 3" xfId="4844"/>
    <cellStyle name="Normal 2 3 2 2 2 4 3 2" xfId="4845"/>
    <cellStyle name="Normal 2 3 2 2 2 4 3 2 2" xfId="15856"/>
    <cellStyle name="Normal 2 3 2 2 2 4 3 2 2 2" xfId="28111"/>
    <cellStyle name="Normal 2 3 2 2 2 4 3 2 2 3" xfId="40352"/>
    <cellStyle name="Normal 2 3 2 2 2 4 3 2 3" xfId="21994"/>
    <cellStyle name="Normal 2 3 2 2 2 4 3 2 4" xfId="34238"/>
    <cellStyle name="Normal 2 3 2 2 2 4 3 2 5" xfId="46467"/>
    <cellStyle name="Normal 2 3 2 2 2 4 3 3" xfId="15855"/>
    <cellStyle name="Normal 2 3 2 2 2 4 3 3 2" xfId="28110"/>
    <cellStyle name="Normal 2 3 2 2 2 4 3 3 3" xfId="40351"/>
    <cellStyle name="Normal 2 3 2 2 2 4 3 4" xfId="21993"/>
    <cellStyle name="Normal 2 3 2 2 2 4 3 5" xfId="34237"/>
    <cellStyle name="Normal 2 3 2 2 2 4 3 6" xfId="46466"/>
    <cellStyle name="Normal 2 3 2 2 2 4 4" xfId="4846"/>
    <cellStyle name="Normal 2 3 2 2 2 4 4 2" xfId="15857"/>
    <cellStyle name="Normal 2 3 2 2 2 4 4 2 2" xfId="28112"/>
    <cellStyle name="Normal 2 3 2 2 2 4 4 2 3" xfId="40353"/>
    <cellStyle name="Normal 2 3 2 2 2 4 4 3" xfId="21995"/>
    <cellStyle name="Normal 2 3 2 2 2 4 4 4" xfId="34239"/>
    <cellStyle name="Normal 2 3 2 2 2 4 4 5" xfId="46468"/>
    <cellStyle name="Normal 2 3 2 2 2 4 5" xfId="15850"/>
    <cellStyle name="Normal 2 3 2 2 2 4 5 2" xfId="28105"/>
    <cellStyle name="Normal 2 3 2 2 2 4 5 3" xfId="40346"/>
    <cellStyle name="Normal 2 3 2 2 2 4 6" xfId="21988"/>
    <cellStyle name="Normal 2 3 2 2 2 4 7" xfId="34232"/>
    <cellStyle name="Normal 2 3 2 2 2 4 8" xfId="46461"/>
    <cellStyle name="Normal 2 3 2 2 2 5" xfId="4847"/>
    <cellStyle name="Normal 2 3 2 2 2 5 2" xfId="4848"/>
    <cellStyle name="Normal 2 3 2 2 2 5 2 2" xfId="4849"/>
    <cellStyle name="Normal 2 3 2 2 2 5 2 2 2" xfId="15860"/>
    <cellStyle name="Normal 2 3 2 2 2 5 2 2 2 2" xfId="28115"/>
    <cellStyle name="Normal 2 3 2 2 2 5 2 2 2 3" xfId="40356"/>
    <cellStyle name="Normal 2 3 2 2 2 5 2 2 3" xfId="21998"/>
    <cellStyle name="Normal 2 3 2 2 2 5 2 2 4" xfId="34242"/>
    <cellStyle name="Normal 2 3 2 2 2 5 2 2 5" xfId="46471"/>
    <cellStyle name="Normal 2 3 2 2 2 5 2 3" xfId="15859"/>
    <cellStyle name="Normal 2 3 2 2 2 5 2 3 2" xfId="28114"/>
    <cellStyle name="Normal 2 3 2 2 2 5 2 3 3" xfId="40355"/>
    <cellStyle name="Normal 2 3 2 2 2 5 2 4" xfId="21997"/>
    <cellStyle name="Normal 2 3 2 2 2 5 2 5" xfId="34241"/>
    <cellStyle name="Normal 2 3 2 2 2 5 2 6" xfId="46470"/>
    <cellStyle name="Normal 2 3 2 2 2 5 3" xfId="4850"/>
    <cellStyle name="Normal 2 3 2 2 2 5 3 2" xfId="15861"/>
    <cellStyle name="Normal 2 3 2 2 2 5 3 2 2" xfId="28116"/>
    <cellStyle name="Normal 2 3 2 2 2 5 3 2 3" xfId="40357"/>
    <cellStyle name="Normal 2 3 2 2 2 5 3 3" xfId="21999"/>
    <cellStyle name="Normal 2 3 2 2 2 5 3 4" xfId="34243"/>
    <cellStyle name="Normal 2 3 2 2 2 5 3 5" xfId="46472"/>
    <cellStyle name="Normal 2 3 2 2 2 5 4" xfId="15858"/>
    <cellStyle name="Normal 2 3 2 2 2 5 4 2" xfId="28113"/>
    <cellStyle name="Normal 2 3 2 2 2 5 4 3" xfId="40354"/>
    <cellStyle name="Normal 2 3 2 2 2 5 5" xfId="21996"/>
    <cellStyle name="Normal 2 3 2 2 2 5 6" xfId="34240"/>
    <cellStyle name="Normal 2 3 2 2 2 5 7" xfId="46469"/>
    <cellStyle name="Normal 2 3 2 2 2 6" xfId="4851"/>
    <cellStyle name="Normal 2 3 2 2 2 6 2" xfId="4852"/>
    <cellStyle name="Normal 2 3 2 2 2 6 2 2" xfId="15863"/>
    <cellStyle name="Normal 2 3 2 2 2 6 2 2 2" xfId="28118"/>
    <cellStyle name="Normal 2 3 2 2 2 6 2 2 3" xfId="40359"/>
    <cellStyle name="Normal 2 3 2 2 2 6 2 3" xfId="22001"/>
    <cellStyle name="Normal 2 3 2 2 2 6 2 4" xfId="34245"/>
    <cellStyle name="Normal 2 3 2 2 2 6 2 5" xfId="46474"/>
    <cellStyle name="Normal 2 3 2 2 2 6 3" xfId="15862"/>
    <cellStyle name="Normal 2 3 2 2 2 6 3 2" xfId="28117"/>
    <cellStyle name="Normal 2 3 2 2 2 6 3 3" xfId="40358"/>
    <cellStyle name="Normal 2 3 2 2 2 6 4" xfId="22000"/>
    <cellStyle name="Normal 2 3 2 2 2 6 5" xfId="34244"/>
    <cellStyle name="Normal 2 3 2 2 2 6 6" xfId="46473"/>
    <cellStyle name="Normal 2 3 2 2 2 7" xfId="4853"/>
    <cellStyle name="Normal 2 3 2 2 2 7 2" xfId="15864"/>
    <cellStyle name="Normal 2 3 2 2 2 7 2 2" xfId="28119"/>
    <cellStyle name="Normal 2 3 2 2 2 7 2 3" xfId="40360"/>
    <cellStyle name="Normal 2 3 2 2 2 7 3" xfId="22002"/>
    <cellStyle name="Normal 2 3 2 2 2 7 4" xfId="34246"/>
    <cellStyle name="Normal 2 3 2 2 2 7 5" xfId="46475"/>
    <cellStyle name="Normal 2 3 2 2 2 8" xfId="15801"/>
    <cellStyle name="Normal 2 3 2 2 2 8 2" xfId="28056"/>
    <cellStyle name="Normal 2 3 2 2 2 8 3" xfId="40297"/>
    <cellStyle name="Normal 2 3 2 2 2 9" xfId="21939"/>
    <cellStyle name="Normal 2 3 2 2 3" xfId="4854"/>
    <cellStyle name="Normal 2 3 2 2 3 10" xfId="46476"/>
    <cellStyle name="Normal 2 3 2 2 3 2" xfId="4855"/>
    <cellStyle name="Normal 2 3 2 2 3 2 2" xfId="4856"/>
    <cellStyle name="Normal 2 3 2 2 3 2 2 2" xfId="4857"/>
    <cellStyle name="Normal 2 3 2 2 3 2 2 2 2" xfId="4858"/>
    <cellStyle name="Normal 2 3 2 2 3 2 2 2 2 2" xfId="4859"/>
    <cellStyle name="Normal 2 3 2 2 3 2 2 2 2 2 2" xfId="15870"/>
    <cellStyle name="Normal 2 3 2 2 3 2 2 2 2 2 2 2" xfId="28125"/>
    <cellStyle name="Normal 2 3 2 2 3 2 2 2 2 2 2 3" xfId="40366"/>
    <cellStyle name="Normal 2 3 2 2 3 2 2 2 2 2 3" xfId="22008"/>
    <cellStyle name="Normal 2 3 2 2 3 2 2 2 2 2 4" xfId="34252"/>
    <cellStyle name="Normal 2 3 2 2 3 2 2 2 2 2 5" xfId="46481"/>
    <cellStyle name="Normal 2 3 2 2 3 2 2 2 2 3" xfId="15869"/>
    <cellStyle name="Normal 2 3 2 2 3 2 2 2 2 3 2" xfId="28124"/>
    <cellStyle name="Normal 2 3 2 2 3 2 2 2 2 3 3" xfId="40365"/>
    <cellStyle name="Normal 2 3 2 2 3 2 2 2 2 4" xfId="22007"/>
    <cellStyle name="Normal 2 3 2 2 3 2 2 2 2 5" xfId="34251"/>
    <cellStyle name="Normal 2 3 2 2 3 2 2 2 2 6" xfId="46480"/>
    <cellStyle name="Normal 2 3 2 2 3 2 2 2 3" xfId="4860"/>
    <cellStyle name="Normal 2 3 2 2 3 2 2 2 3 2" xfId="15871"/>
    <cellStyle name="Normal 2 3 2 2 3 2 2 2 3 2 2" xfId="28126"/>
    <cellStyle name="Normal 2 3 2 2 3 2 2 2 3 2 3" xfId="40367"/>
    <cellStyle name="Normal 2 3 2 2 3 2 2 2 3 3" xfId="22009"/>
    <cellStyle name="Normal 2 3 2 2 3 2 2 2 3 4" xfId="34253"/>
    <cellStyle name="Normal 2 3 2 2 3 2 2 2 3 5" xfId="46482"/>
    <cellStyle name="Normal 2 3 2 2 3 2 2 2 4" xfId="15868"/>
    <cellStyle name="Normal 2 3 2 2 3 2 2 2 4 2" xfId="28123"/>
    <cellStyle name="Normal 2 3 2 2 3 2 2 2 4 3" xfId="40364"/>
    <cellStyle name="Normal 2 3 2 2 3 2 2 2 5" xfId="22006"/>
    <cellStyle name="Normal 2 3 2 2 3 2 2 2 6" xfId="34250"/>
    <cellStyle name="Normal 2 3 2 2 3 2 2 2 7" xfId="46479"/>
    <cellStyle name="Normal 2 3 2 2 3 2 2 3" xfId="4861"/>
    <cellStyle name="Normal 2 3 2 2 3 2 2 3 2" xfId="4862"/>
    <cellStyle name="Normal 2 3 2 2 3 2 2 3 2 2" xfId="15873"/>
    <cellStyle name="Normal 2 3 2 2 3 2 2 3 2 2 2" xfId="28128"/>
    <cellStyle name="Normal 2 3 2 2 3 2 2 3 2 2 3" xfId="40369"/>
    <cellStyle name="Normal 2 3 2 2 3 2 2 3 2 3" xfId="22011"/>
    <cellStyle name="Normal 2 3 2 2 3 2 2 3 2 4" xfId="34255"/>
    <cellStyle name="Normal 2 3 2 2 3 2 2 3 2 5" xfId="46484"/>
    <cellStyle name="Normal 2 3 2 2 3 2 2 3 3" xfId="15872"/>
    <cellStyle name="Normal 2 3 2 2 3 2 2 3 3 2" xfId="28127"/>
    <cellStyle name="Normal 2 3 2 2 3 2 2 3 3 3" xfId="40368"/>
    <cellStyle name="Normal 2 3 2 2 3 2 2 3 4" xfId="22010"/>
    <cellStyle name="Normal 2 3 2 2 3 2 2 3 5" xfId="34254"/>
    <cellStyle name="Normal 2 3 2 2 3 2 2 3 6" xfId="46483"/>
    <cellStyle name="Normal 2 3 2 2 3 2 2 4" xfId="4863"/>
    <cellStyle name="Normal 2 3 2 2 3 2 2 4 2" xfId="15874"/>
    <cellStyle name="Normal 2 3 2 2 3 2 2 4 2 2" xfId="28129"/>
    <cellStyle name="Normal 2 3 2 2 3 2 2 4 2 3" xfId="40370"/>
    <cellStyle name="Normal 2 3 2 2 3 2 2 4 3" xfId="22012"/>
    <cellStyle name="Normal 2 3 2 2 3 2 2 4 4" xfId="34256"/>
    <cellStyle name="Normal 2 3 2 2 3 2 2 4 5" xfId="46485"/>
    <cellStyle name="Normal 2 3 2 2 3 2 2 5" xfId="15867"/>
    <cellStyle name="Normal 2 3 2 2 3 2 2 5 2" xfId="28122"/>
    <cellStyle name="Normal 2 3 2 2 3 2 2 5 3" xfId="40363"/>
    <cellStyle name="Normal 2 3 2 2 3 2 2 6" xfId="22005"/>
    <cellStyle name="Normal 2 3 2 2 3 2 2 7" xfId="34249"/>
    <cellStyle name="Normal 2 3 2 2 3 2 2 8" xfId="46478"/>
    <cellStyle name="Normal 2 3 2 2 3 2 3" xfId="4864"/>
    <cellStyle name="Normal 2 3 2 2 3 2 3 2" xfId="4865"/>
    <cellStyle name="Normal 2 3 2 2 3 2 3 2 2" xfId="4866"/>
    <cellStyle name="Normal 2 3 2 2 3 2 3 2 2 2" xfId="15877"/>
    <cellStyle name="Normal 2 3 2 2 3 2 3 2 2 2 2" xfId="28132"/>
    <cellStyle name="Normal 2 3 2 2 3 2 3 2 2 2 3" xfId="40373"/>
    <cellStyle name="Normal 2 3 2 2 3 2 3 2 2 3" xfId="22015"/>
    <cellStyle name="Normal 2 3 2 2 3 2 3 2 2 4" xfId="34259"/>
    <cellStyle name="Normal 2 3 2 2 3 2 3 2 2 5" xfId="46488"/>
    <cellStyle name="Normal 2 3 2 2 3 2 3 2 3" xfId="15876"/>
    <cellStyle name="Normal 2 3 2 2 3 2 3 2 3 2" xfId="28131"/>
    <cellStyle name="Normal 2 3 2 2 3 2 3 2 3 3" xfId="40372"/>
    <cellStyle name="Normal 2 3 2 2 3 2 3 2 4" xfId="22014"/>
    <cellStyle name="Normal 2 3 2 2 3 2 3 2 5" xfId="34258"/>
    <cellStyle name="Normal 2 3 2 2 3 2 3 2 6" xfId="46487"/>
    <cellStyle name="Normal 2 3 2 2 3 2 3 3" xfId="4867"/>
    <cellStyle name="Normal 2 3 2 2 3 2 3 3 2" xfId="15878"/>
    <cellStyle name="Normal 2 3 2 2 3 2 3 3 2 2" xfId="28133"/>
    <cellStyle name="Normal 2 3 2 2 3 2 3 3 2 3" xfId="40374"/>
    <cellStyle name="Normal 2 3 2 2 3 2 3 3 3" xfId="22016"/>
    <cellStyle name="Normal 2 3 2 2 3 2 3 3 4" xfId="34260"/>
    <cellStyle name="Normal 2 3 2 2 3 2 3 3 5" xfId="46489"/>
    <cellStyle name="Normal 2 3 2 2 3 2 3 4" xfId="15875"/>
    <cellStyle name="Normal 2 3 2 2 3 2 3 4 2" xfId="28130"/>
    <cellStyle name="Normal 2 3 2 2 3 2 3 4 3" xfId="40371"/>
    <cellStyle name="Normal 2 3 2 2 3 2 3 5" xfId="22013"/>
    <cellStyle name="Normal 2 3 2 2 3 2 3 6" xfId="34257"/>
    <cellStyle name="Normal 2 3 2 2 3 2 3 7" xfId="46486"/>
    <cellStyle name="Normal 2 3 2 2 3 2 4" xfId="4868"/>
    <cellStyle name="Normal 2 3 2 2 3 2 4 2" xfId="4869"/>
    <cellStyle name="Normal 2 3 2 2 3 2 4 2 2" xfId="15880"/>
    <cellStyle name="Normal 2 3 2 2 3 2 4 2 2 2" xfId="28135"/>
    <cellStyle name="Normal 2 3 2 2 3 2 4 2 2 3" xfId="40376"/>
    <cellStyle name="Normal 2 3 2 2 3 2 4 2 3" xfId="22018"/>
    <cellStyle name="Normal 2 3 2 2 3 2 4 2 4" xfId="34262"/>
    <cellStyle name="Normal 2 3 2 2 3 2 4 2 5" xfId="46491"/>
    <cellStyle name="Normal 2 3 2 2 3 2 4 3" xfId="15879"/>
    <cellStyle name="Normal 2 3 2 2 3 2 4 3 2" xfId="28134"/>
    <cellStyle name="Normal 2 3 2 2 3 2 4 3 3" xfId="40375"/>
    <cellStyle name="Normal 2 3 2 2 3 2 4 4" xfId="22017"/>
    <cellStyle name="Normal 2 3 2 2 3 2 4 5" xfId="34261"/>
    <cellStyle name="Normal 2 3 2 2 3 2 4 6" xfId="46490"/>
    <cellStyle name="Normal 2 3 2 2 3 2 5" xfId="4870"/>
    <cellStyle name="Normal 2 3 2 2 3 2 5 2" xfId="15881"/>
    <cellStyle name="Normal 2 3 2 2 3 2 5 2 2" xfId="28136"/>
    <cellStyle name="Normal 2 3 2 2 3 2 5 2 3" xfId="40377"/>
    <cellStyle name="Normal 2 3 2 2 3 2 5 3" xfId="22019"/>
    <cellStyle name="Normal 2 3 2 2 3 2 5 4" xfId="34263"/>
    <cellStyle name="Normal 2 3 2 2 3 2 5 5" xfId="46492"/>
    <cellStyle name="Normal 2 3 2 2 3 2 6" xfId="15866"/>
    <cellStyle name="Normal 2 3 2 2 3 2 6 2" xfId="28121"/>
    <cellStyle name="Normal 2 3 2 2 3 2 6 3" xfId="40362"/>
    <cellStyle name="Normal 2 3 2 2 3 2 7" xfId="22004"/>
    <cellStyle name="Normal 2 3 2 2 3 2 8" xfId="34248"/>
    <cellStyle name="Normal 2 3 2 2 3 2 9" xfId="46477"/>
    <cellStyle name="Normal 2 3 2 2 3 3" xfId="4871"/>
    <cellStyle name="Normal 2 3 2 2 3 3 2" xfId="4872"/>
    <cellStyle name="Normal 2 3 2 2 3 3 2 2" xfId="4873"/>
    <cellStyle name="Normal 2 3 2 2 3 3 2 2 2" xfId="4874"/>
    <cellStyle name="Normal 2 3 2 2 3 3 2 2 2 2" xfId="15885"/>
    <cellStyle name="Normal 2 3 2 2 3 3 2 2 2 2 2" xfId="28140"/>
    <cellStyle name="Normal 2 3 2 2 3 3 2 2 2 2 3" xfId="40381"/>
    <cellStyle name="Normal 2 3 2 2 3 3 2 2 2 3" xfId="22023"/>
    <cellStyle name="Normal 2 3 2 2 3 3 2 2 2 4" xfId="34267"/>
    <cellStyle name="Normal 2 3 2 2 3 3 2 2 2 5" xfId="46496"/>
    <cellStyle name="Normal 2 3 2 2 3 3 2 2 3" xfId="15884"/>
    <cellStyle name="Normal 2 3 2 2 3 3 2 2 3 2" xfId="28139"/>
    <cellStyle name="Normal 2 3 2 2 3 3 2 2 3 3" xfId="40380"/>
    <cellStyle name="Normal 2 3 2 2 3 3 2 2 4" xfId="22022"/>
    <cellStyle name="Normal 2 3 2 2 3 3 2 2 5" xfId="34266"/>
    <cellStyle name="Normal 2 3 2 2 3 3 2 2 6" xfId="46495"/>
    <cellStyle name="Normal 2 3 2 2 3 3 2 3" xfId="4875"/>
    <cellStyle name="Normal 2 3 2 2 3 3 2 3 2" xfId="15886"/>
    <cellStyle name="Normal 2 3 2 2 3 3 2 3 2 2" xfId="28141"/>
    <cellStyle name="Normal 2 3 2 2 3 3 2 3 2 3" xfId="40382"/>
    <cellStyle name="Normal 2 3 2 2 3 3 2 3 3" xfId="22024"/>
    <cellStyle name="Normal 2 3 2 2 3 3 2 3 4" xfId="34268"/>
    <cellStyle name="Normal 2 3 2 2 3 3 2 3 5" xfId="46497"/>
    <cellStyle name="Normal 2 3 2 2 3 3 2 4" xfId="15883"/>
    <cellStyle name="Normal 2 3 2 2 3 3 2 4 2" xfId="28138"/>
    <cellStyle name="Normal 2 3 2 2 3 3 2 4 3" xfId="40379"/>
    <cellStyle name="Normal 2 3 2 2 3 3 2 5" xfId="22021"/>
    <cellStyle name="Normal 2 3 2 2 3 3 2 6" xfId="34265"/>
    <cellStyle name="Normal 2 3 2 2 3 3 2 7" xfId="46494"/>
    <cellStyle name="Normal 2 3 2 2 3 3 3" xfId="4876"/>
    <cellStyle name="Normal 2 3 2 2 3 3 3 2" xfId="4877"/>
    <cellStyle name="Normal 2 3 2 2 3 3 3 2 2" xfId="15888"/>
    <cellStyle name="Normal 2 3 2 2 3 3 3 2 2 2" xfId="28143"/>
    <cellStyle name="Normal 2 3 2 2 3 3 3 2 2 3" xfId="40384"/>
    <cellStyle name="Normal 2 3 2 2 3 3 3 2 3" xfId="22026"/>
    <cellStyle name="Normal 2 3 2 2 3 3 3 2 4" xfId="34270"/>
    <cellStyle name="Normal 2 3 2 2 3 3 3 2 5" xfId="46499"/>
    <cellStyle name="Normal 2 3 2 2 3 3 3 3" xfId="15887"/>
    <cellStyle name="Normal 2 3 2 2 3 3 3 3 2" xfId="28142"/>
    <cellStyle name="Normal 2 3 2 2 3 3 3 3 3" xfId="40383"/>
    <cellStyle name="Normal 2 3 2 2 3 3 3 4" xfId="22025"/>
    <cellStyle name="Normal 2 3 2 2 3 3 3 5" xfId="34269"/>
    <cellStyle name="Normal 2 3 2 2 3 3 3 6" xfId="46498"/>
    <cellStyle name="Normal 2 3 2 2 3 3 4" xfId="4878"/>
    <cellStyle name="Normal 2 3 2 2 3 3 4 2" xfId="15889"/>
    <cellStyle name="Normal 2 3 2 2 3 3 4 2 2" xfId="28144"/>
    <cellStyle name="Normal 2 3 2 2 3 3 4 2 3" xfId="40385"/>
    <cellStyle name="Normal 2 3 2 2 3 3 4 3" xfId="22027"/>
    <cellStyle name="Normal 2 3 2 2 3 3 4 4" xfId="34271"/>
    <cellStyle name="Normal 2 3 2 2 3 3 4 5" xfId="46500"/>
    <cellStyle name="Normal 2 3 2 2 3 3 5" xfId="15882"/>
    <cellStyle name="Normal 2 3 2 2 3 3 5 2" xfId="28137"/>
    <cellStyle name="Normal 2 3 2 2 3 3 5 3" xfId="40378"/>
    <cellStyle name="Normal 2 3 2 2 3 3 6" xfId="22020"/>
    <cellStyle name="Normal 2 3 2 2 3 3 7" xfId="34264"/>
    <cellStyle name="Normal 2 3 2 2 3 3 8" xfId="46493"/>
    <cellStyle name="Normal 2 3 2 2 3 4" xfId="4879"/>
    <cellStyle name="Normal 2 3 2 2 3 4 2" xfId="4880"/>
    <cellStyle name="Normal 2 3 2 2 3 4 2 2" xfId="4881"/>
    <cellStyle name="Normal 2 3 2 2 3 4 2 2 2" xfId="15892"/>
    <cellStyle name="Normal 2 3 2 2 3 4 2 2 2 2" xfId="28147"/>
    <cellStyle name="Normal 2 3 2 2 3 4 2 2 2 3" xfId="40388"/>
    <cellStyle name="Normal 2 3 2 2 3 4 2 2 3" xfId="22030"/>
    <cellStyle name="Normal 2 3 2 2 3 4 2 2 4" xfId="34274"/>
    <cellStyle name="Normal 2 3 2 2 3 4 2 2 5" xfId="46503"/>
    <cellStyle name="Normal 2 3 2 2 3 4 2 3" xfId="15891"/>
    <cellStyle name="Normal 2 3 2 2 3 4 2 3 2" xfId="28146"/>
    <cellStyle name="Normal 2 3 2 2 3 4 2 3 3" xfId="40387"/>
    <cellStyle name="Normal 2 3 2 2 3 4 2 4" xfId="22029"/>
    <cellStyle name="Normal 2 3 2 2 3 4 2 5" xfId="34273"/>
    <cellStyle name="Normal 2 3 2 2 3 4 2 6" xfId="46502"/>
    <cellStyle name="Normal 2 3 2 2 3 4 3" xfId="4882"/>
    <cellStyle name="Normal 2 3 2 2 3 4 3 2" xfId="15893"/>
    <cellStyle name="Normal 2 3 2 2 3 4 3 2 2" xfId="28148"/>
    <cellStyle name="Normal 2 3 2 2 3 4 3 2 3" xfId="40389"/>
    <cellStyle name="Normal 2 3 2 2 3 4 3 3" xfId="22031"/>
    <cellStyle name="Normal 2 3 2 2 3 4 3 4" xfId="34275"/>
    <cellStyle name="Normal 2 3 2 2 3 4 3 5" xfId="46504"/>
    <cellStyle name="Normal 2 3 2 2 3 4 4" xfId="15890"/>
    <cellStyle name="Normal 2 3 2 2 3 4 4 2" xfId="28145"/>
    <cellStyle name="Normal 2 3 2 2 3 4 4 3" xfId="40386"/>
    <cellStyle name="Normal 2 3 2 2 3 4 5" xfId="22028"/>
    <cellStyle name="Normal 2 3 2 2 3 4 6" xfId="34272"/>
    <cellStyle name="Normal 2 3 2 2 3 4 7" xfId="46501"/>
    <cellStyle name="Normal 2 3 2 2 3 5" xfId="4883"/>
    <cellStyle name="Normal 2 3 2 2 3 5 2" xfId="4884"/>
    <cellStyle name="Normal 2 3 2 2 3 5 2 2" xfId="15895"/>
    <cellStyle name="Normal 2 3 2 2 3 5 2 2 2" xfId="28150"/>
    <cellStyle name="Normal 2 3 2 2 3 5 2 2 3" xfId="40391"/>
    <cellStyle name="Normal 2 3 2 2 3 5 2 3" xfId="22033"/>
    <cellStyle name="Normal 2 3 2 2 3 5 2 4" xfId="34277"/>
    <cellStyle name="Normal 2 3 2 2 3 5 2 5" xfId="46506"/>
    <cellStyle name="Normal 2 3 2 2 3 5 3" xfId="15894"/>
    <cellStyle name="Normal 2 3 2 2 3 5 3 2" xfId="28149"/>
    <cellStyle name="Normal 2 3 2 2 3 5 3 3" xfId="40390"/>
    <cellStyle name="Normal 2 3 2 2 3 5 4" xfId="22032"/>
    <cellStyle name="Normal 2 3 2 2 3 5 5" xfId="34276"/>
    <cellStyle name="Normal 2 3 2 2 3 5 6" xfId="46505"/>
    <cellStyle name="Normal 2 3 2 2 3 6" xfId="4885"/>
    <cellStyle name="Normal 2 3 2 2 3 6 2" xfId="15896"/>
    <cellStyle name="Normal 2 3 2 2 3 6 2 2" xfId="28151"/>
    <cellStyle name="Normal 2 3 2 2 3 6 2 3" xfId="40392"/>
    <cellStyle name="Normal 2 3 2 2 3 6 3" xfId="22034"/>
    <cellStyle name="Normal 2 3 2 2 3 6 4" xfId="34278"/>
    <cellStyle name="Normal 2 3 2 2 3 6 5" xfId="46507"/>
    <cellStyle name="Normal 2 3 2 2 3 7" xfId="15865"/>
    <cellStyle name="Normal 2 3 2 2 3 7 2" xfId="28120"/>
    <cellStyle name="Normal 2 3 2 2 3 7 3" xfId="40361"/>
    <cellStyle name="Normal 2 3 2 2 3 8" xfId="22003"/>
    <cellStyle name="Normal 2 3 2 2 3 9" xfId="34247"/>
    <cellStyle name="Normal 2 3 2 2 4" xfId="4886"/>
    <cellStyle name="Normal 2 3 2 2 4 2" xfId="4887"/>
    <cellStyle name="Normal 2 3 2 2 4 2 2" xfId="4888"/>
    <cellStyle name="Normal 2 3 2 2 4 2 2 2" xfId="4889"/>
    <cellStyle name="Normal 2 3 2 2 4 2 2 2 2" xfId="4890"/>
    <cellStyle name="Normal 2 3 2 2 4 2 2 2 2 2" xfId="15901"/>
    <cellStyle name="Normal 2 3 2 2 4 2 2 2 2 2 2" xfId="28156"/>
    <cellStyle name="Normal 2 3 2 2 4 2 2 2 2 2 3" xfId="40397"/>
    <cellStyle name="Normal 2 3 2 2 4 2 2 2 2 3" xfId="22039"/>
    <cellStyle name="Normal 2 3 2 2 4 2 2 2 2 4" xfId="34283"/>
    <cellStyle name="Normal 2 3 2 2 4 2 2 2 2 5" xfId="46512"/>
    <cellStyle name="Normal 2 3 2 2 4 2 2 2 3" xfId="15900"/>
    <cellStyle name="Normal 2 3 2 2 4 2 2 2 3 2" xfId="28155"/>
    <cellStyle name="Normal 2 3 2 2 4 2 2 2 3 3" xfId="40396"/>
    <cellStyle name="Normal 2 3 2 2 4 2 2 2 4" xfId="22038"/>
    <cellStyle name="Normal 2 3 2 2 4 2 2 2 5" xfId="34282"/>
    <cellStyle name="Normal 2 3 2 2 4 2 2 2 6" xfId="46511"/>
    <cellStyle name="Normal 2 3 2 2 4 2 2 3" xfId="4891"/>
    <cellStyle name="Normal 2 3 2 2 4 2 2 3 2" xfId="15902"/>
    <cellStyle name="Normal 2 3 2 2 4 2 2 3 2 2" xfId="28157"/>
    <cellStyle name="Normal 2 3 2 2 4 2 2 3 2 3" xfId="40398"/>
    <cellStyle name="Normal 2 3 2 2 4 2 2 3 3" xfId="22040"/>
    <cellStyle name="Normal 2 3 2 2 4 2 2 3 4" xfId="34284"/>
    <cellStyle name="Normal 2 3 2 2 4 2 2 3 5" xfId="46513"/>
    <cellStyle name="Normal 2 3 2 2 4 2 2 4" xfId="15899"/>
    <cellStyle name="Normal 2 3 2 2 4 2 2 4 2" xfId="28154"/>
    <cellStyle name="Normal 2 3 2 2 4 2 2 4 3" xfId="40395"/>
    <cellStyle name="Normal 2 3 2 2 4 2 2 5" xfId="22037"/>
    <cellStyle name="Normal 2 3 2 2 4 2 2 6" xfId="34281"/>
    <cellStyle name="Normal 2 3 2 2 4 2 2 7" xfId="46510"/>
    <cellStyle name="Normal 2 3 2 2 4 2 3" xfId="4892"/>
    <cellStyle name="Normal 2 3 2 2 4 2 3 2" xfId="4893"/>
    <cellStyle name="Normal 2 3 2 2 4 2 3 2 2" xfId="15904"/>
    <cellStyle name="Normal 2 3 2 2 4 2 3 2 2 2" xfId="28159"/>
    <cellStyle name="Normal 2 3 2 2 4 2 3 2 2 3" xfId="40400"/>
    <cellStyle name="Normal 2 3 2 2 4 2 3 2 3" xfId="22042"/>
    <cellStyle name="Normal 2 3 2 2 4 2 3 2 4" xfId="34286"/>
    <cellStyle name="Normal 2 3 2 2 4 2 3 2 5" xfId="46515"/>
    <cellStyle name="Normal 2 3 2 2 4 2 3 3" xfId="15903"/>
    <cellStyle name="Normal 2 3 2 2 4 2 3 3 2" xfId="28158"/>
    <cellStyle name="Normal 2 3 2 2 4 2 3 3 3" xfId="40399"/>
    <cellStyle name="Normal 2 3 2 2 4 2 3 4" xfId="22041"/>
    <cellStyle name="Normal 2 3 2 2 4 2 3 5" xfId="34285"/>
    <cellStyle name="Normal 2 3 2 2 4 2 3 6" xfId="46514"/>
    <cellStyle name="Normal 2 3 2 2 4 2 4" xfId="4894"/>
    <cellStyle name="Normal 2 3 2 2 4 2 4 2" xfId="15905"/>
    <cellStyle name="Normal 2 3 2 2 4 2 4 2 2" xfId="28160"/>
    <cellStyle name="Normal 2 3 2 2 4 2 4 2 3" xfId="40401"/>
    <cellStyle name="Normal 2 3 2 2 4 2 4 3" xfId="22043"/>
    <cellStyle name="Normal 2 3 2 2 4 2 4 4" xfId="34287"/>
    <cellStyle name="Normal 2 3 2 2 4 2 4 5" xfId="46516"/>
    <cellStyle name="Normal 2 3 2 2 4 2 5" xfId="15898"/>
    <cellStyle name="Normal 2 3 2 2 4 2 5 2" xfId="28153"/>
    <cellStyle name="Normal 2 3 2 2 4 2 5 3" xfId="40394"/>
    <cellStyle name="Normal 2 3 2 2 4 2 6" xfId="22036"/>
    <cellStyle name="Normal 2 3 2 2 4 2 7" xfId="34280"/>
    <cellStyle name="Normal 2 3 2 2 4 2 8" xfId="46509"/>
    <cellStyle name="Normal 2 3 2 2 4 3" xfId="4895"/>
    <cellStyle name="Normal 2 3 2 2 4 3 2" xfId="4896"/>
    <cellStyle name="Normal 2 3 2 2 4 3 2 2" xfId="4897"/>
    <cellStyle name="Normal 2 3 2 2 4 3 2 2 2" xfId="15908"/>
    <cellStyle name="Normal 2 3 2 2 4 3 2 2 2 2" xfId="28163"/>
    <cellStyle name="Normal 2 3 2 2 4 3 2 2 2 3" xfId="40404"/>
    <cellStyle name="Normal 2 3 2 2 4 3 2 2 3" xfId="22046"/>
    <cellStyle name="Normal 2 3 2 2 4 3 2 2 4" xfId="34290"/>
    <cellStyle name="Normal 2 3 2 2 4 3 2 2 5" xfId="46519"/>
    <cellStyle name="Normal 2 3 2 2 4 3 2 3" xfId="15907"/>
    <cellStyle name="Normal 2 3 2 2 4 3 2 3 2" xfId="28162"/>
    <cellStyle name="Normal 2 3 2 2 4 3 2 3 3" xfId="40403"/>
    <cellStyle name="Normal 2 3 2 2 4 3 2 4" xfId="22045"/>
    <cellStyle name="Normal 2 3 2 2 4 3 2 5" xfId="34289"/>
    <cellStyle name="Normal 2 3 2 2 4 3 2 6" xfId="46518"/>
    <cellStyle name="Normal 2 3 2 2 4 3 3" xfId="4898"/>
    <cellStyle name="Normal 2 3 2 2 4 3 3 2" xfId="15909"/>
    <cellStyle name="Normal 2 3 2 2 4 3 3 2 2" xfId="28164"/>
    <cellStyle name="Normal 2 3 2 2 4 3 3 2 3" xfId="40405"/>
    <cellStyle name="Normal 2 3 2 2 4 3 3 3" xfId="22047"/>
    <cellStyle name="Normal 2 3 2 2 4 3 3 4" xfId="34291"/>
    <cellStyle name="Normal 2 3 2 2 4 3 3 5" xfId="46520"/>
    <cellStyle name="Normal 2 3 2 2 4 3 4" xfId="15906"/>
    <cellStyle name="Normal 2 3 2 2 4 3 4 2" xfId="28161"/>
    <cellStyle name="Normal 2 3 2 2 4 3 4 3" xfId="40402"/>
    <cellStyle name="Normal 2 3 2 2 4 3 5" xfId="22044"/>
    <cellStyle name="Normal 2 3 2 2 4 3 6" xfId="34288"/>
    <cellStyle name="Normal 2 3 2 2 4 3 7" xfId="46517"/>
    <cellStyle name="Normal 2 3 2 2 4 4" xfId="4899"/>
    <cellStyle name="Normal 2 3 2 2 4 4 2" xfId="4900"/>
    <cellStyle name="Normal 2 3 2 2 4 4 2 2" xfId="15911"/>
    <cellStyle name="Normal 2 3 2 2 4 4 2 2 2" xfId="28166"/>
    <cellStyle name="Normal 2 3 2 2 4 4 2 2 3" xfId="40407"/>
    <cellStyle name="Normal 2 3 2 2 4 4 2 3" xfId="22049"/>
    <cellStyle name="Normal 2 3 2 2 4 4 2 4" xfId="34293"/>
    <cellStyle name="Normal 2 3 2 2 4 4 2 5" xfId="46522"/>
    <cellStyle name="Normal 2 3 2 2 4 4 3" xfId="15910"/>
    <cellStyle name="Normal 2 3 2 2 4 4 3 2" xfId="28165"/>
    <cellStyle name="Normal 2 3 2 2 4 4 3 3" xfId="40406"/>
    <cellStyle name="Normal 2 3 2 2 4 4 4" xfId="22048"/>
    <cellStyle name="Normal 2 3 2 2 4 4 5" xfId="34292"/>
    <cellStyle name="Normal 2 3 2 2 4 4 6" xfId="46521"/>
    <cellStyle name="Normal 2 3 2 2 4 5" xfId="4901"/>
    <cellStyle name="Normal 2 3 2 2 4 5 2" xfId="15912"/>
    <cellStyle name="Normal 2 3 2 2 4 5 2 2" xfId="28167"/>
    <cellStyle name="Normal 2 3 2 2 4 5 2 3" xfId="40408"/>
    <cellStyle name="Normal 2 3 2 2 4 5 3" xfId="22050"/>
    <cellStyle name="Normal 2 3 2 2 4 5 4" xfId="34294"/>
    <cellStyle name="Normal 2 3 2 2 4 5 5" xfId="46523"/>
    <cellStyle name="Normal 2 3 2 2 4 6" xfId="15897"/>
    <cellStyle name="Normal 2 3 2 2 4 6 2" xfId="28152"/>
    <cellStyle name="Normal 2 3 2 2 4 6 3" xfId="40393"/>
    <cellStyle name="Normal 2 3 2 2 4 7" xfId="22035"/>
    <cellStyle name="Normal 2 3 2 2 4 8" xfId="34279"/>
    <cellStyle name="Normal 2 3 2 2 4 9" xfId="46508"/>
    <cellStyle name="Normal 2 3 2 2 5" xfId="4902"/>
    <cellStyle name="Normal 2 3 2 2 5 2" xfId="4903"/>
    <cellStyle name="Normal 2 3 2 2 5 2 2" xfId="4904"/>
    <cellStyle name="Normal 2 3 2 2 5 2 2 2" xfId="4905"/>
    <cellStyle name="Normal 2 3 2 2 5 2 2 2 2" xfId="15916"/>
    <cellStyle name="Normal 2 3 2 2 5 2 2 2 2 2" xfId="28171"/>
    <cellStyle name="Normal 2 3 2 2 5 2 2 2 2 3" xfId="40412"/>
    <cellStyle name="Normal 2 3 2 2 5 2 2 2 3" xfId="22054"/>
    <cellStyle name="Normal 2 3 2 2 5 2 2 2 4" xfId="34298"/>
    <cellStyle name="Normal 2 3 2 2 5 2 2 2 5" xfId="46527"/>
    <cellStyle name="Normal 2 3 2 2 5 2 2 3" xfId="15915"/>
    <cellStyle name="Normal 2 3 2 2 5 2 2 3 2" xfId="28170"/>
    <cellStyle name="Normal 2 3 2 2 5 2 2 3 3" xfId="40411"/>
    <cellStyle name="Normal 2 3 2 2 5 2 2 4" xfId="22053"/>
    <cellStyle name="Normal 2 3 2 2 5 2 2 5" xfId="34297"/>
    <cellStyle name="Normal 2 3 2 2 5 2 2 6" xfId="46526"/>
    <cellStyle name="Normal 2 3 2 2 5 2 3" xfId="4906"/>
    <cellStyle name="Normal 2 3 2 2 5 2 3 2" xfId="15917"/>
    <cellStyle name="Normal 2 3 2 2 5 2 3 2 2" xfId="28172"/>
    <cellStyle name="Normal 2 3 2 2 5 2 3 2 3" xfId="40413"/>
    <cellStyle name="Normal 2 3 2 2 5 2 3 3" xfId="22055"/>
    <cellStyle name="Normal 2 3 2 2 5 2 3 4" xfId="34299"/>
    <cellStyle name="Normal 2 3 2 2 5 2 3 5" xfId="46528"/>
    <cellStyle name="Normal 2 3 2 2 5 2 4" xfId="15914"/>
    <cellStyle name="Normal 2 3 2 2 5 2 4 2" xfId="28169"/>
    <cellStyle name="Normal 2 3 2 2 5 2 4 3" xfId="40410"/>
    <cellStyle name="Normal 2 3 2 2 5 2 5" xfId="22052"/>
    <cellStyle name="Normal 2 3 2 2 5 2 6" xfId="34296"/>
    <cellStyle name="Normal 2 3 2 2 5 2 7" xfId="46525"/>
    <cellStyle name="Normal 2 3 2 2 5 3" xfId="4907"/>
    <cellStyle name="Normal 2 3 2 2 5 3 2" xfId="4908"/>
    <cellStyle name="Normal 2 3 2 2 5 3 2 2" xfId="15919"/>
    <cellStyle name="Normal 2 3 2 2 5 3 2 2 2" xfId="28174"/>
    <cellStyle name="Normal 2 3 2 2 5 3 2 2 3" xfId="40415"/>
    <cellStyle name="Normal 2 3 2 2 5 3 2 3" xfId="22057"/>
    <cellStyle name="Normal 2 3 2 2 5 3 2 4" xfId="34301"/>
    <cellStyle name="Normal 2 3 2 2 5 3 2 5" xfId="46530"/>
    <cellStyle name="Normal 2 3 2 2 5 3 3" xfId="15918"/>
    <cellStyle name="Normal 2 3 2 2 5 3 3 2" xfId="28173"/>
    <cellStyle name="Normal 2 3 2 2 5 3 3 3" xfId="40414"/>
    <cellStyle name="Normal 2 3 2 2 5 3 4" xfId="22056"/>
    <cellStyle name="Normal 2 3 2 2 5 3 5" xfId="34300"/>
    <cellStyle name="Normal 2 3 2 2 5 3 6" xfId="46529"/>
    <cellStyle name="Normal 2 3 2 2 5 4" xfId="4909"/>
    <cellStyle name="Normal 2 3 2 2 5 4 2" xfId="15920"/>
    <cellStyle name="Normal 2 3 2 2 5 4 2 2" xfId="28175"/>
    <cellStyle name="Normal 2 3 2 2 5 4 2 3" xfId="40416"/>
    <cellStyle name="Normal 2 3 2 2 5 4 3" xfId="22058"/>
    <cellStyle name="Normal 2 3 2 2 5 4 4" xfId="34302"/>
    <cellStyle name="Normal 2 3 2 2 5 4 5" xfId="46531"/>
    <cellStyle name="Normal 2 3 2 2 5 5" xfId="15913"/>
    <cellStyle name="Normal 2 3 2 2 5 5 2" xfId="28168"/>
    <cellStyle name="Normal 2 3 2 2 5 5 3" xfId="40409"/>
    <cellStyle name="Normal 2 3 2 2 5 6" xfId="22051"/>
    <cellStyle name="Normal 2 3 2 2 5 7" xfId="34295"/>
    <cellStyle name="Normal 2 3 2 2 5 8" xfId="46524"/>
    <cellStyle name="Normal 2 3 2 2 6" xfId="4910"/>
    <cellStyle name="Normal 2 3 2 2 6 2" xfId="4911"/>
    <cellStyle name="Normal 2 3 2 2 6 2 2" xfId="4912"/>
    <cellStyle name="Normal 2 3 2 2 6 2 2 2" xfId="15923"/>
    <cellStyle name="Normal 2 3 2 2 6 2 2 2 2" xfId="28178"/>
    <cellStyle name="Normal 2 3 2 2 6 2 2 2 3" xfId="40419"/>
    <cellStyle name="Normal 2 3 2 2 6 2 2 3" xfId="22061"/>
    <cellStyle name="Normal 2 3 2 2 6 2 2 4" xfId="34305"/>
    <cellStyle name="Normal 2 3 2 2 6 2 2 5" xfId="46534"/>
    <cellStyle name="Normal 2 3 2 2 6 2 3" xfId="15922"/>
    <cellStyle name="Normal 2 3 2 2 6 2 3 2" xfId="28177"/>
    <cellStyle name="Normal 2 3 2 2 6 2 3 3" xfId="40418"/>
    <cellStyle name="Normal 2 3 2 2 6 2 4" xfId="22060"/>
    <cellStyle name="Normal 2 3 2 2 6 2 5" xfId="34304"/>
    <cellStyle name="Normal 2 3 2 2 6 2 6" xfId="46533"/>
    <cellStyle name="Normal 2 3 2 2 6 3" xfId="4913"/>
    <cellStyle name="Normal 2 3 2 2 6 3 2" xfId="15924"/>
    <cellStyle name="Normal 2 3 2 2 6 3 2 2" xfId="28179"/>
    <cellStyle name="Normal 2 3 2 2 6 3 2 3" xfId="40420"/>
    <cellStyle name="Normal 2 3 2 2 6 3 3" xfId="22062"/>
    <cellStyle name="Normal 2 3 2 2 6 3 4" xfId="34306"/>
    <cellStyle name="Normal 2 3 2 2 6 3 5" xfId="46535"/>
    <cellStyle name="Normal 2 3 2 2 6 4" xfId="15921"/>
    <cellStyle name="Normal 2 3 2 2 6 4 2" xfId="28176"/>
    <cellStyle name="Normal 2 3 2 2 6 4 3" xfId="40417"/>
    <cellStyle name="Normal 2 3 2 2 6 5" xfId="22059"/>
    <cellStyle name="Normal 2 3 2 2 6 6" xfId="34303"/>
    <cellStyle name="Normal 2 3 2 2 6 7" xfId="46532"/>
    <cellStyle name="Normal 2 3 2 2 7" xfId="4914"/>
    <cellStyle name="Normal 2 3 2 2 7 2" xfId="4915"/>
    <cellStyle name="Normal 2 3 2 2 7 2 2" xfId="4916"/>
    <cellStyle name="Normal 2 3 2 2 7 2 2 2" xfId="15927"/>
    <cellStyle name="Normal 2 3 2 2 7 2 2 2 2" xfId="28182"/>
    <cellStyle name="Normal 2 3 2 2 7 2 2 2 3" xfId="40423"/>
    <cellStyle name="Normal 2 3 2 2 7 2 2 3" xfId="22065"/>
    <cellStyle name="Normal 2 3 2 2 7 2 2 4" xfId="34309"/>
    <cellStyle name="Normal 2 3 2 2 7 2 2 5" xfId="46538"/>
    <cellStyle name="Normal 2 3 2 2 7 2 3" xfId="15926"/>
    <cellStyle name="Normal 2 3 2 2 7 2 3 2" xfId="28181"/>
    <cellStyle name="Normal 2 3 2 2 7 2 3 3" xfId="40422"/>
    <cellStyle name="Normal 2 3 2 2 7 2 4" xfId="22064"/>
    <cellStyle name="Normal 2 3 2 2 7 2 5" xfId="34308"/>
    <cellStyle name="Normal 2 3 2 2 7 2 6" xfId="46537"/>
    <cellStyle name="Normal 2 3 2 2 7 3" xfId="4917"/>
    <cellStyle name="Normal 2 3 2 2 7 3 2" xfId="15928"/>
    <cellStyle name="Normal 2 3 2 2 7 3 2 2" xfId="28183"/>
    <cellStyle name="Normal 2 3 2 2 7 3 2 3" xfId="40424"/>
    <cellStyle name="Normal 2 3 2 2 7 3 3" xfId="22066"/>
    <cellStyle name="Normal 2 3 2 2 7 3 4" xfId="34310"/>
    <cellStyle name="Normal 2 3 2 2 7 3 5" xfId="46539"/>
    <cellStyle name="Normal 2 3 2 2 7 4" xfId="15925"/>
    <cellStyle name="Normal 2 3 2 2 7 4 2" xfId="28180"/>
    <cellStyle name="Normal 2 3 2 2 7 4 3" xfId="40421"/>
    <cellStyle name="Normal 2 3 2 2 7 5" xfId="22063"/>
    <cellStyle name="Normal 2 3 2 2 7 6" xfId="34307"/>
    <cellStyle name="Normal 2 3 2 2 7 7" xfId="46536"/>
    <cellStyle name="Normal 2 3 2 2 8" xfId="4918"/>
    <cellStyle name="Normal 2 3 2 2 8 2" xfId="4919"/>
    <cellStyle name="Normal 2 3 2 2 8 2 2" xfId="15930"/>
    <cellStyle name="Normal 2 3 2 2 8 2 2 2" xfId="28185"/>
    <cellStyle name="Normal 2 3 2 2 8 2 2 3" xfId="40426"/>
    <cellStyle name="Normal 2 3 2 2 8 2 3" xfId="22068"/>
    <cellStyle name="Normal 2 3 2 2 8 2 4" xfId="34312"/>
    <cellStyle name="Normal 2 3 2 2 8 2 5" xfId="46541"/>
    <cellStyle name="Normal 2 3 2 2 8 3" xfId="15929"/>
    <cellStyle name="Normal 2 3 2 2 8 3 2" xfId="28184"/>
    <cellStyle name="Normal 2 3 2 2 8 3 3" xfId="40425"/>
    <cellStyle name="Normal 2 3 2 2 8 4" xfId="22067"/>
    <cellStyle name="Normal 2 3 2 2 8 5" xfId="34311"/>
    <cellStyle name="Normal 2 3 2 2 8 6" xfId="46540"/>
    <cellStyle name="Normal 2 3 2 2 9" xfId="4920"/>
    <cellStyle name="Normal 2 3 2 2 9 2" xfId="15931"/>
    <cellStyle name="Normal 2 3 2 2 9 2 2" xfId="28186"/>
    <cellStyle name="Normal 2 3 2 2 9 2 3" xfId="40427"/>
    <cellStyle name="Normal 2 3 2 2 9 3" xfId="22069"/>
    <cellStyle name="Normal 2 3 2 2 9 4" xfId="34313"/>
    <cellStyle name="Normal 2 3 2 2 9 5" xfId="46542"/>
    <cellStyle name="Normal 2 3 2 3" xfId="4921"/>
    <cellStyle name="Normal 2 3 2 3 10" xfId="34314"/>
    <cellStyle name="Normal 2 3 2 3 11" xfId="46543"/>
    <cellStyle name="Normal 2 3 2 3 2" xfId="4922"/>
    <cellStyle name="Normal 2 3 2 3 2 10" xfId="46544"/>
    <cellStyle name="Normal 2 3 2 3 2 2" xfId="4923"/>
    <cellStyle name="Normal 2 3 2 3 2 2 2" xfId="4924"/>
    <cellStyle name="Normal 2 3 2 3 2 2 2 2" xfId="4925"/>
    <cellStyle name="Normal 2 3 2 3 2 2 2 2 2" xfId="4926"/>
    <cellStyle name="Normal 2 3 2 3 2 2 2 2 2 2" xfId="4927"/>
    <cellStyle name="Normal 2 3 2 3 2 2 2 2 2 2 2" xfId="15938"/>
    <cellStyle name="Normal 2 3 2 3 2 2 2 2 2 2 2 2" xfId="28193"/>
    <cellStyle name="Normal 2 3 2 3 2 2 2 2 2 2 2 3" xfId="40434"/>
    <cellStyle name="Normal 2 3 2 3 2 2 2 2 2 2 3" xfId="22076"/>
    <cellStyle name="Normal 2 3 2 3 2 2 2 2 2 2 4" xfId="34320"/>
    <cellStyle name="Normal 2 3 2 3 2 2 2 2 2 2 5" xfId="46549"/>
    <cellStyle name="Normal 2 3 2 3 2 2 2 2 2 3" xfId="15937"/>
    <cellStyle name="Normal 2 3 2 3 2 2 2 2 2 3 2" xfId="28192"/>
    <cellStyle name="Normal 2 3 2 3 2 2 2 2 2 3 3" xfId="40433"/>
    <cellStyle name="Normal 2 3 2 3 2 2 2 2 2 4" xfId="22075"/>
    <cellStyle name="Normal 2 3 2 3 2 2 2 2 2 5" xfId="34319"/>
    <cellStyle name="Normal 2 3 2 3 2 2 2 2 2 6" xfId="46548"/>
    <cellStyle name="Normal 2 3 2 3 2 2 2 2 3" xfId="4928"/>
    <cellStyle name="Normal 2 3 2 3 2 2 2 2 3 2" xfId="15939"/>
    <cellStyle name="Normal 2 3 2 3 2 2 2 2 3 2 2" xfId="28194"/>
    <cellStyle name="Normal 2 3 2 3 2 2 2 2 3 2 3" xfId="40435"/>
    <cellStyle name="Normal 2 3 2 3 2 2 2 2 3 3" xfId="22077"/>
    <cellStyle name="Normal 2 3 2 3 2 2 2 2 3 4" xfId="34321"/>
    <cellStyle name="Normal 2 3 2 3 2 2 2 2 3 5" xfId="46550"/>
    <cellStyle name="Normal 2 3 2 3 2 2 2 2 4" xfId="15936"/>
    <cellStyle name="Normal 2 3 2 3 2 2 2 2 4 2" xfId="28191"/>
    <cellStyle name="Normal 2 3 2 3 2 2 2 2 4 3" xfId="40432"/>
    <cellStyle name="Normal 2 3 2 3 2 2 2 2 5" xfId="22074"/>
    <cellStyle name="Normal 2 3 2 3 2 2 2 2 6" xfId="34318"/>
    <cellStyle name="Normal 2 3 2 3 2 2 2 2 7" xfId="46547"/>
    <cellStyle name="Normal 2 3 2 3 2 2 2 3" xfId="4929"/>
    <cellStyle name="Normal 2 3 2 3 2 2 2 3 2" xfId="4930"/>
    <cellStyle name="Normal 2 3 2 3 2 2 2 3 2 2" xfId="15941"/>
    <cellStyle name="Normal 2 3 2 3 2 2 2 3 2 2 2" xfId="28196"/>
    <cellStyle name="Normal 2 3 2 3 2 2 2 3 2 2 3" xfId="40437"/>
    <cellStyle name="Normal 2 3 2 3 2 2 2 3 2 3" xfId="22079"/>
    <cellStyle name="Normal 2 3 2 3 2 2 2 3 2 4" xfId="34323"/>
    <cellStyle name="Normal 2 3 2 3 2 2 2 3 2 5" xfId="46552"/>
    <cellStyle name="Normal 2 3 2 3 2 2 2 3 3" xfId="15940"/>
    <cellStyle name="Normal 2 3 2 3 2 2 2 3 3 2" xfId="28195"/>
    <cellStyle name="Normal 2 3 2 3 2 2 2 3 3 3" xfId="40436"/>
    <cellStyle name="Normal 2 3 2 3 2 2 2 3 4" xfId="22078"/>
    <cellStyle name="Normal 2 3 2 3 2 2 2 3 5" xfId="34322"/>
    <cellStyle name="Normal 2 3 2 3 2 2 2 3 6" xfId="46551"/>
    <cellStyle name="Normal 2 3 2 3 2 2 2 4" xfId="4931"/>
    <cellStyle name="Normal 2 3 2 3 2 2 2 4 2" xfId="15942"/>
    <cellStyle name="Normal 2 3 2 3 2 2 2 4 2 2" xfId="28197"/>
    <cellStyle name="Normal 2 3 2 3 2 2 2 4 2 3" xfId="40438"/>
    <cellStyle name="Normal 2 3 2 3 2 2 2 4 3" xfId="22080"/>
    <cellStyle name="Normal 2 3 2 3 2 2 2 4 4" xfId="34324"/>
    <cellStyle name="Normal 2 3 2 3 2 2 2 4 5" xfId="46553"/>
    <cellStyle name="Normal 2 3 2 3 2 2 2 5" xfId="15935"/>
    <cellStyle name="Normal 2 3 2 3 2 2 2 5 2" xfId="28190"/>
    <cellStyle name="Normal 2 3 2 3 2 2 2 5 3" xfId="40431"/>
    <cellStyle name="Normal 2 3 2 3 2 2 2 6" xfId="22073"/>
    <cellStyle name="Normal 2 3 2 3 2 2 2 7" xfId="34317"/>
    <cellStyle name="Normal 2 3 2 3 2 2 2 8" xfId="46546"/>
    <cellStyle name="Normal 2 3 2 3 2 2 3" xfId="4932"/>
    <cellStyle name="Normal 2 3 2 3 2 2 3 2" xfId="4933"/>
    <cellStyle name="Normal 2 3 2 3 2 2 3 2 2" xfId="4934"/>
    <cellStyle name="Normal 2 3 2 3 2 2 3 2 2 2" xfId="15945"/>
    <cellStyle name="Normal 2 3 2 3 2 2 3 2 2 2 2" xfId="28200"/>
    <cellStyle name="Normal 2 3 2 3 2 2 3 2 2 2 3" xfId="40441"/>
    <cellStyle name="Normal 2 3 2 3 2 2 3 2 2 3" xfId="22083"/>
    <cellStyle name="Normal 2 3 2 3 2 2 3 2 2 4" xfId="34327"/>
    <cellStyle name="Normal 2 3 2 3 2 2 3 2 2 5" xfId="46556"/>
    <cellStyle name="Normal 2 3 2 3 2 2 3 2 3" xfId="15944"/>
    <cellStyle name="Normal 2 3 2 3 2 2 3 2 3 2" xfId="28199"/>
    <cellStyle name="Normal 2 3 2 3 2 2 3 2 3 3" xfId="40440"/>
    <cellStyle name="Normal 2 3 2 3 2 2 3 2 4" xfId="22082"/>
    <cellStyle name="Normal 2 3 2 3 2 2 3 2 5" xfId="34326"/>
    <cellStyle name="Normal 2 3 2 3 2 2 3 2 6" xfId="46555"/>
    <cellStyle name="Normal 2 3 2 3 2 2 3 3" xfId="4935"/>
    <cellStyle name="Normal 2 3 2 3 2 2 3 3 2" xfId="15946"/>
    <cellStyle name="Normal 2 3 2 3 2 2 3 3 2 2" xfId="28201"/>
    <cellStyle name="Normal 2 3 2 3 2 2 3 3 2 3" xfId="40442"/>
    <cellStyle name="Normal 2 3 2 3 2 2 3 3 3" xfId="22084"/>
    <cellStyle name="Normal 2 3 2 3 2 2 3 3 4" xfId="34328"/>
    <cellStyle name="Normal 2 3 2 3 2 2 3 3 5" xfId="46557"/>
    <cellStyle name="Normal 2 3 2 3 2 2 3 4" xfId="15943"/>
    <cellStyle name="Normal 2 3 2 3 2 2 3 4 2" xfId="28198"/>
    <cellStyle name="Normal 2 3 2 3 2 2 3 4 3" xfId="40439"/>
    <cellStyle name="Normal 2 3 2 3 2 2 3 5" xfId="22081"/>
    <cellStyle name="Normal 2 3 2 3 2 2 3 6" xfId="34325"/>
    <cellStyle name="Normal 2 3 2 3 2 2 3 7" xfId="46554"/>
    <cellStyle name="Normal 2 3 2 3 2 2 4" xfId="4936"/>
    <cellStyle name="Normal 2 3 2 3 2 2 4 2" xfId="4937"/>
    <cellStyle name="Normal 2 3 2 3 2 2 4 2 2" xfId="15948"/>
    <cellStyle name="Normal 2 3 2 3 2 2 4 2 2 2" xfId="28203"/>
    <cellStyle name="Normal 2 3 2 3 2 2 4 2 2 3" xfId="40444"/>
    <cellStyle name="Normal 2 3 2 3 2 2 4 2 3" xfId="22086"/>
    <cellStyle name="Normal 2 3 2 3 2 2 4 2 4" xfId="34330"/>
    <cellStyle name="Normal 2 3 2 3 2 2 4 2 5" xfId="46559"/>
    <cellStyle name="Normal 2 3 2 3 2 2 4 3" xfId="15947"/>
    <cellStyle name="Normal 2 3 2 3 2 2 4 3 2" xfId="28202"/>
    <cellStyle name="Normal 2 3 2 3 2 2 4 3 3" xfId="40443"/>
    <cellStyle name="Normal 2 3 2 3 2 2 4 4" xfId="22085"/>
    <cellStyle name="Normal 2 3 2 3 2 2 4 5" xfId="34329"/>
    <cellStyle name="Normal 2 3 2 3 2 2 4 6" xfId="46558"/>
    <cellStyle name="Normal 2 3 2 3 2 2 5" xfId="4938"/>
    <cellStyle name="Normal 2 3 2 3 2 2 5 2" xfId="15949"/>
    <cellStyle name="Normal 2 3 2 3 2 2 5 2 2" xfId="28204"/>
    <cellStyle name="Normal 2 3 2 3 2 2 5 2 3" xfId="40445"/>
    <cellStyle name="Normal 2 3 2 3 2 2 5 3" xfId="22087"/>
    <cellStyle name="Normal 2 3 2 3 2 2 5 4" xfId="34331"/>
    <cellStyle name="Normal 2 3 2 3 2 2 5 5" xfId="46560"/>
    <cellStyle name="Normal 2 3 2 3 2 2 6" xfId="15934"/>
    <cellStyle name="Normal 2 3 2 3 2 2 6 2" xfId="28189"/>
    <cellStyle name="Normal 2 3 2 3 2 2 6 3" xfId="40430"/>
    <cellStyle name="Normal 2 3 2 3 2 2 7" xfId="22072"/>
    <cellStyle name="Normal 2 3 2 3 2 2 8" xfId="34316"/>
    <cellStyle name="Normal 2 3 2 3 2 2 9" xfId="46545"/>
    <cellStyle name="Normal 2 3 2 3 2 3" xfId="4939"/>
    <cellStyle name="Normal 2 3 2 3 2 3 2" xfId="4940"/>
    <cellStyle name="Normal 2 3 2 3 2 3 2 2" xfId="4941"/>
    <cellStyle name="Normal 2 3 2 3 2 3 2 2 2" xfId="4942"/>
    <cellStyle name="Normal 2 3 2 3 2 3 2 2 2 2" xfId="15953"/>
    <cellStyle name="Normal 2 3 2 3 2 3 2 2 2 2 2" xfId="28208"/>
    <cellStyle name="Normal 2 3 2 3 2 3 2 2 2 2 3" xfId="40449"/>
    <cellStyle name="Normal 2 3 2 3 2 3 2 2 2 3" xfId="22091"/>
    <cellStyle name="Normal 2 3 2 3 2 3 2 2 2 4" xfId="34335"/>
    <cellStyle name="Normal 2 3 2 3 2 3 2 2 2 5" xfId="46564"/>
    <cellStyle name="Normal 2 3 2 3 2 3 2 2 3" xfId="15952"/>
    <cellStyle name="Normal 2 3 2 3 2 3 2 2 3 2" xfId="28207"/>
    <cellStyle name="Normal 2 3 2 3 2 3 2 2 3 3" xfId="40448"/>
    <cellStyle name="Normal 2 3 2 3 2 3 2 2 4" xfId="22090"/>
    <cellStyle name="Normal 2 3 2 3 2 3 2 2 5" xfId="34334"/>
    <cellStyle name="Normal 2 3 2 3 2 3 2 2 6" xfId="46563"/>
    <cellStyle name="Normal 2 3 2 3 2 3 2 3" xfId="4943"/>
    <cellStyle name="Normal 2 3 2 3 2 3 2 3 2" xfId="15954"/>
    <cellStyle name="Normal 2 3 2 3 2 3 2 3 2 2" xfId="28209"/>
    <cellStyle name="Normal 2 3 2 3 2 3 2 3 2 3" xfId="40450"/>
    <cellStyle name="Normal 2 3 2 3 2 3 2 3 3" xfId="22092"/>
    <cellStyle name="Normal 2 3 2 3 2 3 2 3 4" xfId="34336"/>
    <cellStyle name="Normal 2 3 2 3 2 3 2 3 5" xfId="46565"/>
    <cellStyle name="Normal 2 3 2 3 2 3 2 4" xfId="15951"/>
    <cellStyle name="Normal 2 3 2 3 2 3 2 4 2" xfId="28206"/>
    <cellStyle name="Normal 2 3 2 3 2 3 2 4 3" xfId="40447"/>
    <cellStyle name="Normal 2 3 2 3 2 3 2 5" xfId="22089"/>
    <cellStyle name="Normal 2 3 2 3 2 3 2 6" xfId="34333"/>
    <cellStyle name="Normal 2 3 2 3 2 3 2 7" xfId="46562"/>
    <cellStyle name="Normal 2 3 2 3 2 3 3" xfId="4944"/>
    <cellStyle name="Normal 2 3 2 3 2 3 3 2" xfId="4945"/>
    <cellStyle name="Normal 2 3 2 3 2 3 3 2 2" xfId="15956"/>
    <cellStyle name="Normal 2 3 2 3 2 3 3 2 2 2" xfId="28211"/>
    <cellStyle name="Normal 2 3 2 3 2 3 3 2 2 3" xfId="40452"/>
    <cellStyle name="Normal 2 3 2 3 2 3 3 2 3" xfId="22094"/>
    <cellStyle name="Normal 2 3 2 3 2 3 3 2 4" xfId="34338"/>
    <cellStyle name="Normal 2 3 2 3 2 3 3 2 5" xfId="46567"/>
    <cellStyle name="Normal 2 3 2 3 2 3 3 3" xfId="15955"/>
    <cellStyle name="Normal 2 3 2 3 2 3 3 3 2" xfId="28210"/>
    <cellStyle name="Normal 2 3 2 3 2 3 3 3 3" xfId="40451"/>
    <cellStyle name="Normal 2 3 2 3 2 3 3 4" xfId="22093"/>
    <cellStyle name="Normal 2 3 2 3 2 3 3 5" xfId="34337"/>
    <cellStyle name="Normal 2 3 2 3 2 3 3 6" xfId="46566"/>
    <cellStyle name="Normal 2 3 2 3 2 3 4" xfId="4946"/>
    <cellStyle name="Normal 2 3 2 3 2 3 4 2" xfId="15957"/>
    <cellStyle name="Normal 2 3 2 3 2 3 4 2 2" xfId="28212"/>
    <cellStyle name="Normal 2 3 2 3 2 3 4 2 3" xfId="40453"/>
    <cellStyle name="Normal 2 3 2 3 2 3 4 3" xfId="22095"/>
    <cellStyle name="Normal 2 3 2 3 2 3 4 4" xfId="34339"/>
    <cellStyle name="Normal 2 3 2 3 2 3 4 5" xfId="46568"/>
    <cellStyle name="Normal 2 3 2 3 2 3 5" xfId="15950"/>
    <cellStyle name="Normal 2 3 2 3 2 3 5 2" xfId="28205"/>
    <cellStyle name="Normal 2 3 2 3 2 3 5 3" xfId="40446"/>
    <cellStyle name="Normal 2 3 2 3 2 3 6" xfId="22088"/>
    <cellStyle name="Normal 2 3 2 3 2 3 7" xfId="34332"/>
    <cellStyle name="Normal 2 3 2 3 2 3 8" xfId="46561"/>
    <cellStyle name="Normal 2 3 2 3 2 4" xfId="4947"/>
    <cellStyle name="Normal 2 3 2 3 2 4 2" xfId="4948"/>
    <cellStyle name="Normal 2 3 2 3 2 4 2 2" xfId="4949"/>
    <cellStyle name="Normal 2 3 2 3 2 4 2 2 2" xfId="15960"/>
    <cellStyle name="Normal 2 3 2 3 2 4 2 2 2 2" xfId="28215"/>
    <cellStyle name="Normal 2 3 2 3 2 4 2 2 2 3" xfId="40456"/>
    <cellStyle name="Normal 2 3 2 3 2 4 2 2 3" xfId="22098"/>
    <cellStyle name="Normal 2 3 2 3 2 4 2 2 4" xfId="34342"/>
    <cellStyle name="Normal 2 3 2 3 2 4 2 2 5" xfId="46571"/>
    <cellStyle name="Normal 2 3 2 3 2 4 2 3" xfId="15959"/>
    <cellStyle name="Normal 2 3 2 3 2 4 2 3 2" xfId="28214"/>
    <cellStyle name="Normal 2 3 2 3 2 4 2 3 3" xfId="40455"/>
    <cellStyle name="Normal 2 3 2 3 2 4 2 4" xfId="22097"/>
    <cellStyle name="Normal 2 3 2 3 2 4 2 5" xfId="34341"/>
    <cellStyle name="Normal 2 3 2 3 2 4 2 6" xfId="46570"/>
    <cellStyle name="Normal 2 3 2 3 2 4 3" xfId="4950"/>
    <cellStyle name="Normal 2 3 2 3 2 4 3 2" xfId="15961"/>
    <cellStyle name="Normal 2 3 2 3 2 4 3 2 2" xfId="28216"/>
    <cellStyle name="Normal 2 3 2 3 2 4 3 2 3" xfId="40457"/>
    <cellStyle name="Normal 2 3 2 3 2 4 3 3" xfId="22099"/>
    <cellStyle name="Normal 2 3 2 3 2 4 3 4" xfId="34343"/>
    <cellStyle name="Normal 2 3 2 3 2 4 3 5" xfId="46572"/>
    <cellStyle name="Normal 2 3 2 3 2 4 4" xfId="15958"/>
    <cellStyle name="Normal 2 3 2 3 2 4 4 2" xfId="28213"/>
    <cellStyle name="Normal 2 3 2 3 2 4 4 3" xfId="40454"/>
    <cellStyle name="Normal 2 3 2 3 2 4 5" xfId="22096"/>
    <cellStyle name="Normal 2 3 2 3 2 4 6" xfId="34340"/>
    <cellStyle name="Normal 2 3 2 3 2 4 7" xfId="46569"/>
    <cellStyle name="Normal 2 3 2 3 2 5" xfId="4951"/>
    <cellStyle name="Normal 2 3 2 3 2 5 2" xfId="4952"/>
    <cellStyle name="Normal 2 3 2 3 2 5 2 2" xfId="15963"/>
    <cellStyle name="Normal 2 3 2 3 2 5 2 2 2" xfId="28218"/>
    <cellStyle name="Normal 2 3 2 3 2 5 2 2 3" xfId="40459"/>
    <cellStyle name="Normal 2 3 2 3 2 5 2 3" xfId="22101"/>
    <cellStyle name="Normal 2 3 2 3 2 5 2 4" xfId="34345"/>
    <cellStyle name="Normal 2 3 2 3 2 5 2 5" xfId="46574"/>
    <cellStyle name="Normal 2 3 2 3 2 5 3" xfId="15962"/>
    <cellStyle name="Normal 2 3 2 3 2 5 3 2" xfId="28217"/>
    <cellStyle name="Normal 2 3 2 3 2 5 3 3" xfId="40458"/>
    <cellStyle name="Normal 2 3 2 3 2 5 4" xfId="22100"/>
    <cellStyle name="Normal 2 3 2 3 2 5 5" xfId="34344"/>
    <cellStyle name="Normal 2 3 2 3 2 5 6" xfId="46573"/>
    <cellStyle name="Normal 2 3 2 3 2 6" xfId="4953"/>
    <cellStyle name="Normal 2 3 2 3 2 6 2" xfId="15964"/>
    <cellStyle name="Normal 2 3 2 3 2 6 2 2" xfId="28219"/>
    <cellStyle name="Normal 2 3 2 3 2 6 2 3" xfId="40460"/>
    <cellStyle name="Normal 2 3 2 3 2 6 3" xfId="22102"/>
    <cellStyle name="Normal 2 3 2 3 2 6 4" xfId="34346"/>
    <cellStyle name="Normal 2 3 2 3 2 6 5" xfId="46575"/>
    <cellStyle name="Normal 2 3 2 3 2 7" xfId="15933"/>
    <cellStyle name="Normal 2 3 2 3 2 7 2" xfId="28188"/>
    <cellStyle name="Normal 2 3 2 3 2 7 3" xfId="40429"/>
    <cellStyle name="Normal 2 3 2 3 2 8" xfId="22071"/>
    <cellStyle name="Normal 2 3 2 3 2 9" xfId="34315"/>
    <cellStyle name="Normal 2 3 2 3 3" xfId="4954"/>
    <cellStyle name="Normal 2 3 2 3 3 2" xfId="4955"/>
    <cellStyle name="Normal 2 3 2 3 3 2 2" xfId="4956"/>
    <cellStyle name="Normal 2 3 2 3 3 2 2 2" xfId="4957"/>
    <cellStyle name="Normal 2 3 2 3 3 2 2 2 2" xfId="4958"/>
    <cellStyle name="Normal 2 3 2 3 3 2 2 2 2 2" xfId="15969"/>
    <cellStyle name="Normal 2 3 2 3 3 2 2 2 2 2 2" xfId="28224"/>
    <cellStyle name="Normal 2 3 2 3 3 2 2 2 2 2 3" xfId="40465"/>
    <cellStyle name="Normal 2 3 2 3 3 2 2 2 2 3" xfId="22107"/>
    <cellStyle name="Normal 2 3 2 3 3 2 2 2 2 4" xfId="34351"/>
    <cellStyle name="Normal 2 3 2 3 3 2 2 2 2 5" xfId="46580"/>
    <cellStyle name="Normal 2 3 2 3 3 2 2 2 3" xfId="15968"/>
    <cellStyle name="Normal 2 3 2 3 3 2 2 2 3 2" xfId="28223"/>
    <cellStyle name="Normal 2 3 2 3 3 2 2 2 3 3" xfId="40464"/>
    <cellStyle name="Normal 2 3 2 3 3 2 2 2 4" xfId="22106"/>
    <cellStyle name="Normal 2 3 2 3 3 2 2 2 5" xfId="34350"/>
    <cellStyle name="Normal 2 3 2 3 3 2 2 2 6" xfId="46579"/>
    <cellStyle name="Normal 2 3 2 3 3 2 2 3" xfId="4959"/>
    <cellStyle name="Normal 2 3 2 3 3 2 2 3 2" xfId="15970"/>
    <cellStyle name="Normal 2 3 2 3 3 2 2 3 2 2" xfId="28225"/>
    <cellStyle name="Normal 2 3 2 3 3 2 2 3 2 3" xfId="40466"/>
    <cellStyle name="Normal 2 3 2 3 3 2 2 3 3" xfId="22108"/>
    <cellStyle name="Normal 2 3 2 3 3 2 2 3 4" xfId="34352"/>
    <cellStyle name="Normal 2 3 2 3 3 2 2 3 5" xfId="46581"/>
    <cellStyle name="Normal 2 3 2 3 3 2 2 4" xfId="15967"/>
    <cellStyle name="Normal 2 3 2 3 3 2 2 4 2" xfId="28222"/>
    <cellStyle name="Normal 2 3 2 3 3 2 2 4 3" xfId="40463"/>
    <cellStyle name="Normal 2 3 2 3 3 2 2 5" xfId="22105"/>
    <cellStyle name="Normal 2 3 2 3 3 2 2 6" xfId="34349"/>
    <cellStyle name="Normal 2 3 2 3 3 2 2 7" xfId="46578"/>
    <cellStyle name="Normal 2 3 2 3 3 2 3" xfId="4960"/>
    <cellStyle name="Normal 2 3 2 3 3 2 3 2" xfId="4961"/>
    <cellStyle name="Normal 2 3 2 3 3 2 3 2 2" xfId="15972"/>
    <cellStyle name="Normal 2 3 2 3 3 2 3 2 2 2" xfId="28227"/>
    <cellStyle name="Normal 2 3 2 3 3 2 3 2 2 3" xfId="40468"/>
    <cellStyle name="Normal 2 3 2 3 3 2 3 2 3" xfId="22110"/>
    <cellStyle name="Normal 2 3 2 3 3 2 3 2 4" xfId="34354"/>
    <cellStyle name="Normal 2 3 2 3 3 2 3 2 5" xfId="46583"/>
    <cellStyle name="Normal 2 3 2 3 3 2 3 3" xfId="15971"/>
    <cellStyle name="Normal 2 3 2 3 3 2 3 3 2" xfId="28226"/>
    <cellStyle name="Normal 2 3 2 3 3 2 3 3 3" xfId="40467"/>
    <cellStyle name="Normal 2 3 2 3 3 2 3 4" xfId="22109"/>
    <cellStyle name="Normal 2 3 2 3 3 2 3 5" xfId="34353"/>
    <cellStyle name="Normal 2 3 2 3 3 2 3 6" xfId="46582"/>
    <cellStyle name="Normal 2 3 2 3 3 2 4" xfId="4962"/>
    <cellStyle name="Normal 2 3 2 3 3 2 4 2" xfId="15973"/>
    <cellStyle name="Normal 2 3 2 3 3 2 4 2 2" xfId="28228"/>
    <cellStyle name="Normal 2 3 2 3 3 2 4 2 3" xfId="40469"/>
    <cellStyle name="Normal 2 3 2 3 3 2 4 3" xfId="22111"/>
    <cellStyle name="Normal 2 3 2 3 3 2 4 4" xfId="34355"/>
    <cellStyle name="Normal 2 3 2 3 3 2 4 5" xfId="46584"/>
    <cellStyle name="Normal 2 3 2 3 3 2 5" xfId="15966"/>
    <cellStyle name="Normal 2 3 2 3 3 2 5 2" xfId="28221"/>
    <cellStyle name="Normal 2 3 2 3 3 2 5 3" xfId="40462"/>
    <cellStyle name="Normal 2 3 2 3 3 2 6" xfId="22104"/>
    <cellStyle name="Normal 2 3 2 3 3 2 7" xfId="34348"/>
    <cellStyle name="Normal 2 3 2 3 3 2 8" xfId="46577"/>
    <cellStyle name="Normal 2 3 2 3 3 3" xfId="4963"/>
    <cellStyle name="Normal 2 3 2 3 3 3 2" xfId="4964"/>
    <cellStyle name="Normal 2 3 2 3 3 3 2 2" xfId="4965"/>
    <cellStyle name="Normal 2 3 2 3 3 3 2 2 2" xfId="15976"/>
    <cellStyle name="Normal 2 3 2 3 3 3 2 2 2 2" xfId="28231"/>
    <cellStyle name="Normal 2 3 2 3 3 3 2 2 2 3" xfId="40472"/>
    <cellStyle name="Normal 2 3 2 3 3 3 2 2 3" xfId="22114"/>
    <cellStyle name="Normal 2 3 2 3 3 3 2 2 4" xfId="34358"/>
    <cellStyle name="Normal 2 3 2 3 3 3 2 2 5" xfId="46587"/>
    <cellStyle name="Normal 2 3 2 3 3 3 2 3" xfId="15975"/>
    <cellStyle name="Normal 2 3 2 3 3 3 2 3 2" xfId="28230"/>
    <cellStyle name="Normal 2 3 2 3 3 3 2 3 3" xfId="40471"/>
    <cellStyle name="Normal 2 3 2 3 3 3 2 4" xfId="22113"/>
    <cellStyle name="Normal 2 3 2 3 3 3 2 5" xfId="34357"/>
    <cellStyle name="Normal 2 3 2 3 3 3 2 6" xfId="46586"/>
    <cellStyle name="Normal 2 3 2 3 3 3 3" xfId="4966"/>
    <cellStyle name="Normal 2 3 2 3 3 3 3 2" xfId="15977"/>
    <cellStyle name="Normal 2 3 2 3 3 3 3 2 2" xfId="28232"/>
    <cellStyle name="Normal 2 3 2 3 3 3 3 2 3" xfId="40473"/>
    <cellStyle name="Normal 2 3 2 3 3 3 3 3" xfId="22115"/>
    <cellStyle name="Normal 2 3 2 3 3 3 3 4" xfId="34359"/>
    <cellStyle name="Normal 2 3 2 3 3 3 3 5" xfId="46588"/>
    <cellStyle name="Normal 2 3 2 3 3 3 4" xfId="15974"/>
    <cellStyle name="Normal 2 3 2 3 3 3 4 2" xfId="28229"/>
    <cellStyle name="Normal 2 3 2 3 3 3 4 3" xfId="40470"/>
    <cellStyle name="Normal 2 3 2 3 3 3 5" xfId="22112"/>
    <cellStyle name="Normal 2 3 2 3 3 3 6" xfId="34356"/>
    <cellStyle name="Normal 2 3 2 3 3 3 7" xfId="46585"/>
    <cellStyle name="Normal 2 3 2 3 3 4" xfId="4967"/>
    <cellStyle name="Normal 2 3 2 3 3 4 2" xfId="4968"/>
    <cellStyle name="Normal 2 3 2 3 3 4 2 2" xfId="15979"/>
    <cellStyle name="Normal 2 3 2 3 3 4 2 2 2" xfId="28234"/>
    <cellStyle name="Normal 2 3 2 3 3 4 2 2 3" xfId="40475"/>
    <cellStyle name="Normal 2 3 2 3 3 4 2 3" xfId="22117"/>
    <cellStyle name="Normal 2 3 2 3 3 4 2 4" xfId="34361"/>
    <cellStyle name="Normal 2 3 2 3 3 4 2 5" xfId="46590"/>
    <cellStyle name="Normal 2 3 2 3 3 4 3" xfId="15978"/>
    <cellStyle name="Normal 2 3 2 3 3 4 3 2" xfId="28233"/>
    <cellStyle name="Normal 2 3 2 3 3 4 3 3" xfId="40474"/>
    <cellStyle name="Normal 2 3 2 3 3 4 4" xfId="22116"/>
    <cellStyle name="Normal 2 3 2 3 3 4 5" xfId="34360"/>
    <cellStyle name="Normal 2 3 2 3 3 4 6" xfId="46589"/>
    <cellStyle name="Normal 2 3 2 3 3 5" xfId="4969"/>
    <cellStyle name="Normal 2 3 2 3 3 5 2" xfId="15980"/>
    <cellStyle name="Normal 2 3 2 3 3 5 2 2" xfId="28235"/>
    <cellStyle name="Normal 2 3 2 3 3 5 2 3" xfId="40476"/>
    <cellStyle name="Normal 2 3 2 3 3 5 3" xfId="22118"/>
    <cellStyle name="Normal 2 3 2 3 3 5 4" xfId="34362"/>
    <cellStyle name="Normal 2 3 2 3 3 5 5" xfId="46591"/>
    <cellStyle name="Normal 2 3 2 3 3 6" xfId="15965"/>
    <cellStyle name="Normal 2 3 2 3 3 6 2" xfId="28220"/>
    <cellStyle name="Normal 2 3 2 3 3 6 3" xfId="40461"/>
    <cellStyle name="Normal 2 3 2 3 3 7" xfId="22103"/>
    <cellStyle name="Normal 2 3 2 3 3 8" xfId="34347"/>
    <cellStyle name="Normal 2 3 2 3 3 9" xfId="46576"/>
    <cellStyle name="Normal 2 3 2 3 4" xfId="4970"/>
    <cellStyle name="Normal 2 3 2 3 4 2" xfId="4971"/>
    <cellStyle name="Normal 2 3 2 3 4 2 2" xfId="4972"/>
    <cellStyle name="Normal 2 3 2 3 4 2 2 2" xfId="4973"/>
    <cellStyle name="Normal 2 3 2 3 4 2 2 2 2" xfId="15984"/>
    <cellStyle name="Normal 2 3 2 3 4 2 2 2 2 2" xfId="28239"/>
    <cellStyle name="Normal 2 3 2 3 4 2 2 2 2 3" xfId="40480"/>
    <cellStyle name="Normal 2 3 2 3 4 2 2 2 3" xfId="22122"/>
    <cellStyle name="Normal 2 3 2 3 4 2 2 2 4" xfId="34366"/>
    <cellStyle name="Normal 2 3 2 3 4 2 2 2 5" xfId="46595"/>
    <cellStyle name="Normal 2 3 2 3 4 2 2 3" xfId="15983"/>
    <cellStyle name="Normal 2 3 2 3 4 2 2 3 2" xfId="28238"/>
    <cellStyle name="Normal 2 3 2 3 4 2 2 3 3" xfId="40479"/>
    <cellStyle name="Normal 2 3 2 3 4 2 2 4" xfId="22121"/>
    <cellStyle name="Normal 2 3 2 3 4 2 2 5" xfId="34365"/>
    <cellStyle name="Normal 2 3 2 3 4 2 2 6" xfId="46594"/>
    <cellStyle name="Normal 2 3 2 3 4 2 3" xfId="4974"/>
    <cellStyle name="Normal 2 3 2 3 4 2 3 2" xfId="15985"/>
    <cellStyle name="Normal 2 3 2 3 4 2 3 2 2" xfId="28240"/>
    <cellStyle name="Normal 2 3 2 3 4 2 3 2 3" xfId="40481"/>
    <cellStyle name="Normal 2 3 2 3 4 2 3 3" xfId="22123"/>
    <cellStyle name="Normal 2 3 2 3 4 2 3 4" xfId="34367"/>
    <cellStyle name="Normal 2 3 2 3 4 2 3 5" xfId="46596"/>
    <cellStyle name="Normal 2 3 2 3 4 2 4" xfId="15982"/>
    <cellStyle name="Normal 2 3 2 3 4 2 4 2" xfId="28237"/>
    <cellStyle name="Normal 2 3 2 3 4 2 4 3" xfId="40478"/>
    <cellStyle name="Normal 2 3 2 3 4 2 5" xfId="22120"/>
    <cellStyle name="Normal 2 3 2 3 4 2 6" xfId="34364"/>
    <cellStyle name="Normal 2 3 2 3 4 2 7" xfId="46593"/>
    <cellStyle name="Normal 2 3 2 3 4 3" xfId="4975"/>
    <cellStyle name="Normal 2 3 2 3 4 3 2" xfId="4976"/>
    <cellStyle name="Normal 2 3 2 3 4 3 2 2" xfId="15987"/>
    <cellStyle name="Normal 2 3 2 3 4 3 2 2 2" xfId="28242"/>
    <cellStyle name="Normal 2 3 2 3 4 3 2 2 3" xfId="40483"/>
    <cellStyle name="Normal 2 3 2 3 4 3 2 3" xfId="22125"/>
    <cellStyle name="Normal 2 3 2 3 4 3 2 4" xfId="34369"/>
    <cellStyle name="Normal 2 3 2 3 4 3 2 5" xfId="46598"/>
    <cellStyle name="Normal 2 3 2 3 4 3 3" xfId="15986"/>
    <cellStyle name="Normal 2 3 2 3 4 3 3 2" xfId="28241"/>
    <cellStyle name="Normal 2 3 2 3 4 3 3 3" xfId="40482"/>
    <cellStyle name="Normal 2 3 2 3 4 3 4" xfId="22124"/>
    <cellStyle name="Normal 2 3 2 3 4 3 5" xfId="34368"/>
    <cellStyle name="Normal 2 3 2 3 4 3 6" xfId="46597"/>
    <cellStyle name="Normal 2 3 2 3 4 4" xfId="4977"/>
    <cellStyle name="Normal 2 3 2 3 4 4 2" xfId="15988"/>
    <cellStyle name="Normal 2 3 2 3 4 4 2 2" xfId="28243"/>
    <cellStyle name="Normal 2 3 2 3 4 4 2 3" xfId="40484"/>
    <cellStyle name="Normal 2 3 2 3 4 4 3" xfId="22126"/>
    <cellStyle name="Normal 2 3 2 3 4 4 4" xfId="34370"/>
    <cellStyle name="Normal 2 3 2 3 4 4 5" xfId="46599"/>
    <cellStyle name="Normal 2 3 2 3 4 5" xfId="15981"/>
    <cellStyle name="Normal 2 3 2 3 4 5 2" xfId="28236"/>
    <cellStyle name="Normal 2 3 2 3 4 5 3" xfId="40477"/>
    <cellStyle name="Normal 2 3 2 3 4 6" xfId="22119"/>
    <cellStyle name="Normal 2 3 2 3 4 7" xfId="34363"/>
    <cellStyle name="Normal 2 3 2 3 4 8" xfId="46592"/>
    <cellStyle name="Normal 2 3 2 3 5" xfId="4978"/>
    <cellStyle name="Normal 2 3 2 3 5 2" xfId="4979"/>
    <cellStyle name="Normal 2 3 2 3 5 2 2" xfId="4980"/>
    <cellStyle name="Normal 2 3 2 3 5 2 2 2" xfId="15991"/>
    <cellStyle name="Normal 2 3 2 3 5 2 2 2 2" xfId="28246"/>
    <cellStyle name="Normal 2 3 2 3 5 2 2 2 3" xfId="40487"/>
    <cellStyle name="Normal 2 3 2 3 5 2 2 3" xfId="22129"/>
    <cellStyle name="Normal 2 3 2 3 5 2 2 4" xfId="34373"/>
    <cellStyle name="Normal 2 3 2 3 5 2 2 5" xfId="46602"/>
    <cellStyle name="Normal 2 3 2 3 5 2 3" xfId="15990"/>
    <cellStyle name="Normal 2 3 2 3 5 2 3 2" xfId="28245"/>
    <cellStyle name="Normal 2 3 2 3 5 2 3 3" xfId="40486"/>
    <cellStyle name="Normal 2 3 2 3 5 2 4" xfId="22128"/>
    <cellStyle name="Normal 2 3 2 3 5 2 5" xfId="34372"/>
    <cellStyle name="Normal 2 3 2 3 5 2 6" xfId="46601"/>
    <cellStyle name="Normal 2 3 2 3 5 3" xfId="4981"/>
    <cellStyle name="Normal 2 3 2 3 5 3 2" xfId="15992"/>
    <cellStyle name="Normal 2 3 2 3 5 3 2 2" xfId="28247"/>
    <cellStyle name="Normal 2 3 2 3 5 3 2 3" xfId="40488"/>
    <cellStyle name="Normal 2 3 2 3 5 3 3" xfId="22130"/>
    <cellStyle name="Normal 2 3 2 3 5 3 4" xfId="34374"/>
    <cellStyle name="Normal 2 3 2 3 5 3 5" xfId="46603"/>
    <cellStyle name="Normal 2 3 2 3 5 4" xfId="15989"/>
    <cellStyle name="Normal 2 3 2 3 5 4 2" xfId="28244"/>
    <cellStyle name="Normal 2 3 2 3 5 4 3" xfId="40485"/>
    <cellStyle name="Normal 2 3 2 3 5 5" xfId="22127"/>
    <cellStyle name="Normal 2 3 2 3 5 6" xfId="34371"/>
    <cellStyle name="Normal 2 3 2 3 5 7" xfId="46600"/>
    <cellStyle name="Normal 2 3 2 3 6" xfId="4982"/>
    <cellStyle name="Normal 2 3 2 3 6 2" xfId="4983"/>
    <cellStyle name="Normal 2 3 2 3 6 2 2" xfId="15994"/>
    <cellStyle name="Normal 2 3 2 3 6 2 2 2" xfId="28249"/>
    <cellStyle name="Normal 2 3 2 3 6 2 2 3" xfId="40490"/>
    <cellStyle name="Normal 2 3 2 3 6 2 3" xfId="22132"/>
    <cellStyle name="Normal 2 3 2 3 6 2 4" xfId="34376"/>
    <cellStyle name="Normal 2 3 2 3 6 2 5" xfId="46605"/>
    <cellStyle name="Normal 2 3 2 3 6 3" xfId="15993"/>
    <cellStyle name="Normal 2 3 2 3 6 3 2" xfId="28248"/>
    <cellStyle name="Normal 2 3 2 3 6 3 3" xfId="40489"/>
    <cellStyle name="Normal 2 3 2 3 6 4" xfId="22131"/>
    <cellStyle name="Normal 2 3 2 3 6 5" xfId="34375"/>
    <cellStyle name="Normal 2 3 2 3 6 6" xfId="46604"/>
    <cellStyle name="Normal 2 3 2 3 7" xfId="4984"/>
    <cellStyle name="Normal 2 3 2 3 7 2" xfId="15995"/>
    <cellStyle name="Normal 2 3 2 3 7 2 2" xfId="28250"/>
    <cellStyle name="Normal 2 3 2 3 7 2 3" xfId="40491"/>
    <cellStyle name="Normal 2 3 2 3 7 3" xfId="22133"/>
    <cellStyle name="Normal 2 3 2 3 7 4" xfId="34377"/>
    <cellStyle name="Normal 2 3 2 3 7 5" xfId="46606"/>
    <cellStyle name="Normal 2 3 2 3 8" xfId="15932"/>
    <cellStyle name="Normal 2 3 2 3 8 2" xfId="28187"/>
    <cellStyle name="Normal 2 3 2 3 8 3" xfId="40428"/>
    <cellStyle name="Normal 2 3 2 3 9" xfId="22070"/>
    <cellStyle name="Normal 2 3 2 4" xfId="4985"/>
    <cellStyle name="Normal 2 3 2 4 10" xfId="46607"/>
    <cellStyle name="Normal 2 3 2 4 2" xfId="4986"/>
    <cellStyle name="Normal 2 3 2 4 2 2" xfId="4987"/>
    <cellStyle name="Normal 2 3 2 4 2 2 2" xfId="4988"/>
    <cellStyle name="Normal 2 3 2 4 2 2 2 2" xfId="4989"/>
    <cellStyle name="Normal 2 3 2 4 2 2 2 2 2" xfId="4990"/>
    <cellStyle name="Normal 2 3 2 4 2 2 2 2 2 2" xfId="16001"/>
    <cellStyle name="Normal 2 3 2 4 2 2 2 2 2 2 2" xfId="28256"/>
    <cellStyle name="Normal 2 3 2 4 2 2 2 2 2 2 3" xfId="40497"/>
    <cellStyle name="Normal 2 3 2 4 2 2 2 2 2 3" xfId="22139"/>
    <cellStyle name="Normal 2 3 2 4 2 2 2 2 2 4" xfId="34383"/>
    <cellStyle name="Normal 2 3 2 4 2 2 2 2 2 5" xfId="46612"/>
    <cellStyle name="Normal 2 3 2 4 2 2 2 2 3" xfId="16000"/>
    <cellStyle name="Normal 2 3 2 4 2 2 2 2 3 2" xfId="28255"/>
    <cellStyle name="Normal 2 3 2 4 2 2 2 2 3 3" xfId="40496"/>
    <cellStyle name="Normal 2 3 2 4 2 2 2 2 4" xfId="22138"/>
    <cellStyle name="Normal 2 3 2 4 2 2 2 2 5" xfId="34382"/>
    <cellStyle name="Normal 2 3 2 4 2 2 2 2 6" xfId="46611"/>
    <cellStyle name="Normal 2 3 2 4 2 2 2 3" xfId="4991"/>
    <cellStyle name="Normal 2 3 2 4 2 2 2 3 2" xfId="16002"/>
    <cellStyle name="Normal 2 3 2 4 2 2 2 3 2 2" xfId="28257"/>
    <cellStyle name="Normal 2 3 2 4 2 2 2 3 2 3" xfId="40498"/>
    <cellStyle name="Normal 2 3 2 4 2 2 2 3 3" xfId="22140"/>
    <cellStyle name="Normal 2 3 2 4 2 2 2 3 4" xfId="34384"/>
    <cellStyle name="Normal 2 3 2 4 2 2 2 3 5" xfId="46613"/>
    <cellStyle name="Normal 2 3 2 4 2 2 2 4" xfId="15999"/>
    <cellStyle name="Normal 2 3 2 4 2 2 2 4 2" xfId="28254"/>
    <cellStyle name="Normal 2 3 2 4 2 2 2 4 3" xfId="40495"/>
    <cellStyle name="Normal 2 3 2 4 2 2 2 5" xfId="22137"/>
    <cellStyle name="Normal 2 3 2 4 2 2 2 6" xfId="34381"/>
    <cellStyle name="Normal 2 3 2 4 2 2 2 7" xfId="46610"/>
    <cellStyle name="Normal 2 3 2 4 2 2 3" xfId="4992"/>
    <cellStyle name="Normal 2 3 2 4 2 2 3 2" xfId="4993"/>
    <cellStyle name="Normal 2 3 2 4 2 2 3 2 2" xfId="16004"/>
    <cellStyle name="Normal 2 3 2 4 2 2 3 2 2 2" xfId="28259"/>
    <cellStyle name="Normal 2 3 2 4 2 2 3 2 2 3" xfId="40500"/>
    <cellStyle name="Normal 2 3 2 4 2 2 3 2 3" xfId="22142"/>
    <cellStyle name="Normal 2 3 2 4 2 2 3 2 4" xfId="34386"/>
    <cellStyle name="Normal 2 3 2 4 2 2 3 2 5" xfId="46615"/>
    <cellStyle name="Normal 2 3 2 4 2 2 3 3" xfId="16003"/>
    <cellStyle name="Normal 2 3 2 4 2 2 3 3 2" xfId="28258"/>
    <cellStyle name="Normal 2 3 2 4 2 2 3 3 3" xfId="40499"/>
    <cellStyle name="Normal 2 3 2 4 2 2 3 4" xfId="22141"/>
    <cellStyle name="Normal 2 3 2 4 2 2 3 5" xfId="34385"/>
    <cellStyle name="Normal 2 3 2 4 2 2 3 6" xfId="46614"/>
    <cellStyle name="Normal 2 3 2 4 2 2 4" xfId="4994"/>
    <cellStyle name="Normal 2 3 2 4 2 2 4 2" xfId="16005"/>
    <cellStyle name="Normal 2 3 2 4 2 2 4 2 2" xfId="28260"/>
    <cellStyle name="Normal 2 3 2 4 2 2 4 2 3" xfId="40501"/>
    <cellStyle name="Normal 2 3 2 4 2 2 4 3" xfId="22143"/>
    <cellStyle name="Normal 2 3 2 4 2 2 4 4" xfId="34387"/>
    <cellStyle name="Normal 2 3 2 4 2 2 4 5" xfId="46616"/>
    <cellStyle name="Normal 2 3 2 4 2 2 5" xfId="15998"/>
    <cellStyle name="Normal 2 3 2 4 2 2 5 2" xfId="28253"/>
    <cellStyle name="Normal 2 3 2 4 2 2 5 3" xfId="40494"/>
    <cellStyle name="Normal 2 3 2 4 2 2 6" xfId="22136"/>
    <cellStyle name="Normal 2 3 2 4 2 2 7" xfId="34380"/>
    <cellStyle name="Normal 2 3 2 4 2 2 8" xfId="46609"/>
    <cellStyle name="Normal 2 3 2 4 2 3" xfId="4995"/>
    <cellStyle name="Normal 2 3 2 4 2 3 2" xfId="4996"/>
    <cellStyle name="Normal 2 3 2 4 2 3 2 2" xfId="4997"/>
    <cellStyle name="Normal 2 3 2 4 2 3 2 2 2" xfId="16008"/>
    <cellStyle name="Normal 2 3 2 4 2 3 2 2 2 2" xfId="28263"/>
    <cellStyle name="Normal 2 3 2 4 2 3 2 2 2 3" xfId="40504"/>
    <cellStyle name="Normal 2 3 2 4 2 3 2 2 3" xfId="22146"/>
    <cellStyle name="Normal 2 3 2 4 2 3 2 2 4" xfId="34390"/>
    <cellStyle name="Normal 2 3 2 4 2 3 2 2 5" xfId="46619"/>
    <cellStyle name="Normal 2 3 2 4 2 3 2 3" xfId="16007"/>
    <cellStyle name="Normal 2 3 2 4 2 3 2 3 2" xfId="28262"/>
    <cellStyle name="Normal 2 3 2 4 2 3 2 3 3" xfId="40503"/>
    <cellStyle name="Normal 2 3 2 4 2 3 2 4" xfId="22145"/>
    <cellStyle name="Normal 2 3 2 4 2 3 2 5" xfId="34389"/>
    <cellStyle name="Normal 2 3 2 4 2 3 2 6" xfId="46618"/>
    <cellStyle name="Normal 2 3 2 4 2 3 3" xfId="4998"/>
    <cellStyle name="Normal 2 3 2 4 2 3 3 2" xfId="16009"/>
    <cellStyle name="Normal 2 3 2 4 2 3 3 2 2" xfId="28264"/>
    <cellStyle name="Normal 2 3 2 4 2 3 3 2 3" xfId="40505"/>
    <cellStyle name="Normal 2 3 2 4 2 3 3 3" xfId="22147"/>
    <cellStyle name="Normal 2 3 2 4 2 3 3 4" xfId="34391"/>
    <cellStyle name="Normal 2 3 2 4 2 3 3 5" xfId="46620"/>
    <cellStyle name="Normal 2 3 2 4 2 3 4" xfId="16006"/>
    <cellStyle name="Normal 2 3 2 4 2 3 4 2" xfId="28261"/>
    <cellStyle name="Normal 2 3 2 4 2 3 4 3" xfId="40502"/>
    <cellStyle name="Normal 2 3 2 4 2 3 5" xfId="22144"/>
    <cellStyle name="Normal 2 3 2 4 2 3 6" xfId="34388"/>
    <cellStyle name="Normal 2 3 2 4 2 3 7" xfId="46617"/>
    <cellStyle name="Normal 2 3 2 4 2 4" xfId="4999"/>
    <cellStyle name="Normal 2 3 2 4 2 4 2" xfId="5000"/>
    <cellStyle name="Normal 2 3 2 4 2 4 2 2" xfId="16011"/>
    <cellStyle name="Normal 2 3 2 4 2 4 2 2 2" xfId="28266"/>
    <cellStyle name="Normal 2 3 2 4 2 4 2 2 3" xfId="40507"/>
    <cellStyle name="Normal 2 3 2 4 2 4 2 3" xfId="22149"/>
    <cellStyle name="Normal 2 3 2 4 2 4 2 4" xfId="34393"/>
    <cellStyle name="Normal 2 3 2 4 2 4 2 5" xfId="46622"/>
    <cellStyle name="Normal 2 3 2 4 2 4 3" xfId="16010"/>
    <cellStyle name="Normal 2 3 2 4 2 4 3 2" xfId="28265"/>
    <cellStyle name="Normal 2 3 2 4 2 4 3 3" xfId="40506"/>
    <cellStyle name="Normal 2 3 2 4 2 4 4" xfId="22148"/>
    <cellStyle name="Normal 2 3 2 4 2 4 5" xfId="34392"/>
    <cellStyle name="Normal 2 3 2 4 2 4 6" xfId="46621"/>
    <cellStyle name="Normal 2 3 2 4 2 5" xfId="5001"/>
    <cellStyle name="Normal 2 3 2 4 2 5 2" xfId="16012"/>
    <cellStyle name="Normal 2 3 2 4 2 5 2 2" xfId="28267"/>
    <cellStyle name="Normal 2 3 2 4 2 5 2 3" xfId="40508"/>
    <cellStyle name="Normal 2 3 2 4 2 5 3" xfId="22150"/>
    <cellStyle name="Normal 2 3 2 4 2 5 4" xfId="34394"/>
    <cellStyle name="Normal 2 3 2 4 2 5 5" xfId="46623"/>
    <cellStyle name="Normal 2 3 2 4 2 6" xfId="15997"/>
    <cellStyle name="Normal 2 3 2 4 2 6 2" xfId="28252"/>
    <cellStyle name="Normal 2 3 2 4 2 6 3" xfId="40493"/>
    <cellStyle name="Normal 2 3 2 4 2 7" xfId="22135"/>
    <cellStyle name="Normal 2 3 2 4 2 8" xfId="34379"/>
    <cellStyle name="Normal 2 3 2 4 2 9" xfId="46608"/>
    <cellStyle name="Normal 2 3 2 4 3" xfId="5002"/>
    <cellStyle name="Normal 2 3 2 4 3 2" xfId="5003"/>
    <cellStyle name="Normal 2 3 2 4 3 2 2" xfId="5004"/>
    <cellStyle name="Normal 2 3 2 4 3 2 2 2" xfId="5005"/>
    <cellStyle name="Normal 2 3 2 4 3 2 2 2 2" xfId="16016"/>
    <cellStyle name="Normal 2 3 2 4 3 2 2 2 2 2" xfId="28271"/>
    <cellStyle name="Normal 2 3 2 4 3 2 2 2 2 3" xfId="40512"/>
    <cellStyle name="Normal 2 3 2 4 3 2 2 2 3" xfId="22154"/>
    <cellStyle name="Normal 2 3 2 4 3 2 2 2 4" xfId="34398"/>
    <cellStyle name="Normal 2 3 2 4 3 2 2 2 5" xfId="46627"/>
    <cellStyle name="Normal 2 3 2 4 3 2 2 3" xfId="16015"/>
    <cellStyle name="Normal 2 3 2 4 3 2 2 3 2" xfId="28270"/>
    <cellStyle name="Normal 2 3 2 4 3 2 2 3 3" xfId="40511"/>
    <cellStyle name="Normal 2 3 2 4 3 2 2 4" xfId="22153"/>
    <cellStyle name="Normal 2 3 2 4 3 2 2 5" xfId="34397"/>
    <cellStyle name="Normal 2 3 2 4 3 2 2 6" xfId="46626"/>
    <cellStyle name="Normal 2 3 2 4 3 2 3" xfId="5006"/>
    <cellStyle name="Normal 2 3 2 4 3 2 3 2" xfId="16017"/>
    <cellStyle name="Normal 2 3 2 4 3 2 3 2 2" xfId="28272"/>
    <cellStyle name="Normal 2 3 2 4 3 2 3 2 3" xfId="40513"/>
    <cellStyle name="Normal 2 3 2 4 3 2 3 3" xfId="22155"/>
    <cellStyle name="Normal 2 3 2 4 3 2 3 4" xfId="34399"/>
    <cellStyle name="Normal 2 3 2 4 3 2 3 5" xfId="46628"/>
    <cellStyle name="Normal 2 3 2 4 3 2 4" xfId="16014"/>
    <cellStyle name="Normal 2 3 2 4 3 2 4 2" xfId="28269"/>
    <cellStyle name="Normal 2 3 2 4 3 2 4 3" xfId="40510"/>
    <cellStyle name="Normal 2 3 2 4 3 2 5" xfId="22152"/>
    <cellStyle name="Normal 2 3 2 4 3 2 6" xfId="34396"/>
    <cellStyle name="Normal 2 3 2 4 3 2 7" xfId="46625"/>
    <cellStyle name="Normal 2 3 2 4 3 3" xfId="5007"/>
    <cellStyle name="Normal 2 3 2 4 3 3 2" xfId="5008"/>
    <cellStyle name="Normal 2 3 2 4 3 3 2 2" xfId="16019"/>
    <cellStyle name="Normal 2 3 2 4 3 3 2 2 2" xfId="28274"/>
    <cellStyle name="Normal 2 3 2 4 3 3 2 2 3" xfId="40515"/>
    <cellStyle name="Normal 2 3 2 4 3 3 2 3" xfId="22157"/>
    <cellStyle name="Normal 2 3 2 4 3 3 2 4" xfId="34401"/>
    <cellStyle name="Normal 2 3 2 4 3 3 2 5" xfId="46630"/>
    <cellStyle name="Normal 2 3 2 4 3 3 3" xfId="16018"/>
    <cellStyle name="Normal 2 3 2 4 3 3 3 2" xfId="28273"/>
    <cellStyle name="Normal 2 3 2 4 3 3 3 3" xfId="40514"/>
    <cellStyle name="Normal 2 3 2 4 3 3 4" xfId="22156"/>
    <cellStyle name="Normal 2 3 2 4 3 3 5" xfId="34400"/>
    <cellStyle name="Normal 2 3 2 4 3 3 6" xfId="46629"/>
    <cellStyle name="Normal 2 3 2 4 3 4" xfId="5009"/>
    <cellStyle name="Normal 2 3 2 4 3 4 2" xfId="16020"/>
    <cellStyle name="Normal 2 3 2 4 3 4 2 2" xfId="28275"/>
    <cellStyle name="Normal 2 3 2 4 3 4 2 3" xfId="40516"/>
    <cellStyle name="Normal 2 3 2 4 3 4 3" xfId="22158"/>
    <cellStyle name="Normal 2 3 2 4 3 4 4" xfId="34402"/>
    <cellStyle name="Normal 2 3 2 4 3 4 5" xfId="46631"/>
    <cellStyle name="Normal 2 3 2 4 3 5" xfId="16013"/>
    <cellStyle name="Normal 2 3 2 4 3 5 2" xfId="28268"/>
    <cellStyle name="Normal 2 3 2 4 3 5 3" xfId="40509"/>
    <cellStyle name="Normal 2 3 2 4 3 6" xfId="22151"/>
    <cellStyle name="Normal 2 3 2 4 3 7" xfId="34395"/>
    <cellStyle name="Normal 2 3 2 4 3 8" xfId="46624"/>
    <cellStyle name="Normal 2 3 2 4 4" xfId="5010"/>
    <cellStyle name="Normal 2 3 2 4 4 2" xfId="5011"/>
    <cellStyle name="Normal 2 3 2 4 4 2 2" xfId="5012"/>
    <cellStyle name="Normal 2 3 2 4 4 2 2 2" xfId="16023"/>
    <cellStyle name="Normal 2 3 2 4 4 2 2 2 2" xfId="28278"/>
    <cellStyle name="Normal 2 3 2 4 4 2 2 2 3" xfId="40519"/>
    <cellStyle name="Normal 2 3 2 4 4 2 2 3" xfId="22161"/>
    <cellStyle name="Normal 2 3 2 4 4 2 2 4" xfId="34405"/>
    <cellStyle name="Normal 2 3 2 4 4 2 2 5" xfId="46634"/>
    <cellStyle name="Normal 2 3 2 4 4 2 3" xfId="16022"/>
    <cellStyle name="Normal 2 3 2 4 4 2 3 2" xfId="28277"/>
    <cellStyle name="Normal 2 3 2 4 4 2 3 3" xfId="40518"/>
    <cellStyle name="Normal 2 3 2 4 4 2 4" xfId="22160"/>
    <cellStyle name="Normal 2 3 2 4 4 2 5" xfId="34404"/>
    <cellStyle name="Normal 2 3 2 4 4 2 6" xfId="46633"/>
    <cellStyle name="Normal 2 3 2 4 4 3" xfId="5013"/>
    <cellStyle name="Normal 2 3 2 4 4 3 2" xfId="16024"/>
    <cellStyle name="Normal 2 3 2 4 4 3 2 2" xfId="28279"/>
    <cellStyle name="Normal 2 3 2 4 4 3 2 3" xfId="40520"/>
    <cellStyle name="Normal 2 3 2 4 4 3 3" xfId="22162"/>
    <cellStyle name="Normal 2 3 2 4 4 3 4" xfId="34406"/>
    <cellStyle name="Normal 2 3 2 4 4 3 5" xfId="46635"/>
    <cellStyle name="Normal 2 3 2 4 4 4" xfId="16021"/>
    <cellStyle name="Normal 2 3 2 4 4 4 2" xfId="28276"/>
    <cellStyle name="Normal 2 3 2 4 4 4 3" xfId="40517"/>
    <cellStyle name="Normal 2 3 2 4 4 5" xfId="22159"/>
    <cellStyle name="Normal 2 3 2 4 4 6" xfId="34403"/>
    <cellStyle name="Normal 2 3 2 4 4 7" xfId="46632"/>
    <cellStyle name="Normal 2 3 2 4 5" xfId="5014"/>
    <cellStyle name="Normal 2 3 2 4 5 2" xfId="5015"/>
    <cellStyle name="Normal 2 3 2 4 5 2 2" xfId="16026"/>
    <cellStyle name="Normal 2 3 2 4 5 2 2 2" xfId="28281"/>
    <cellStyle name="Normal 2 3 2 4 5 2 2 3" xfId="40522"/>
    <cellStyle name="Normal 2 3 2 4 5 2 3" xfId="22164"/>
    <cellStyle name="Normal 2 3 2 4 5 2 4" xfId="34408"/>
    <cellStyle name="Normal 2 3 2 4 5 2 5" xfId="46637"/>
    <cellStyle name="Normal 2 3 2 4 5 3" xfId="16025"/>
    <cellStyle name="Normal 2 3 2 4 5 3 2" xfId="28280"/>
    <cellStyle name="Normal 2 3 2 4 5 3 3" xfId="40521"/>
    <cellStyle name="Normal 2 3 2 4 5 4" xfId="22163"/>
    <cellStyle name="Normal 2 3 2 4 5 5" xfId="34407"/>
    <cellStyle name="Normal 2 3 2 4 5 6" xfId="46636"/>
    <cellStyle name="Normal 2 3 2 4 6" xfId="5016"/>
    <cellStyle name="Normal 2 3 2 4 6 2" xfId="16027"/>
    <cellStyle name="Normal 2 3 2 4 6 2 2" xfId="28282"/>
    <cellStyle name="Normal 2 3 2 4 6 2 3" xfId="40523"/>
    <cellStyle name="Normal 2 3 2 4 6 3" xfId="22165"/>
    <cellStyle name="Normal 2 3 2 4 6 4" xfId="34409"/>
    <cellStyle name="Normal 2 3 2 4 6 5" xfId="46638"/>
    <cellStyle name="Normal 2 3 2 4 7" xfId="15996"/>
    <cellStyle name="Normal 2 3 2 4 7 2" xfId="28251"/>
    <cellStyle name="Normal 2 3 2 4 7 3" xfId="40492"/>
    <cellStyle name="Normal 2 3 2 4 8" xfId="22134"/>
    <cellStyle name="Normal 2 3 2 4 9" xfId="34378"/>
    <cellStyle name="Normal 2 3 2 5" xfId="5017"/>
    <cellStyle name="Normal 2 3 2 5 2" xfId="5018"/>
    <cellStyle name="Normal 2 3 2 5 2 2" xfId="5019"/>
    <cellStyle name="Normal 2 3 2 5 2 2 2" xfId="5020"/>
    <cellStyle name="Normal 2 3 2 5 2 2 2 2" xfId="5021"/>
    <cellStyle name="Normal 2 3 2 5 2 2 2 2 2" xfId="16032"/>
    <cellStyle name="Normal 2 3 2 5 2 2 2 2 2 2" xfId="28287"/>
    <cellStyle name="Normal 2 3 2 5 2 2 2 2 2 3" xfId="40528"/>
    <cellStyle name="Normal 2 3 2 5 2 2 2 2 3" xfId="22170"/>
    <cellStyle name="Normal 2 3 2 5 2 2 2 2 4" xfId="34414"/>
    <cellStyle name="Normal 2 3 2 5 2 2 2 2 5" xfId="46643"/>
    <cellStyle name="Normal 2 3 2 5 2 2 2 3" xfId="16031"/>
    <cellStyle name="Normal 2 3 2 5 2 2 2 3 2" xfId="28286"/>
    <cellStyle name="Normal 2 3 2 5 2 2 2 3 3" xfId="40527"/>
    <cellStyle name="Normal 2 3 2 5 2 2 2 4" xfId="22169"/>
    <cellStyle name="Normal 2 3 2 5 2 2 2 5" xfId="34413"/>
    <cellStyle name="Normal 2 3 2 5 2 2 2 6" xfId="46642"/>
    <cellStyle name="Normal 2 3 2 5 2 2 3" xfId="5022"/>
    <cellStyle name="Normal 2 3 2 5 2 2 3 2" xfId="16033"/>
    <cellStyle name="Normal 2 3 2 5 2 2 3 2 2" xfId="28288"/>
    <cellStyle name="Normal 2 3 2 5 2 2 3 2 3" xfId="40529"/>
    <cellStyle name="Normal 2 3 2 5 2 2 3 3" xfId="22171"/>
    <cellStyle name="Normal 2 3 2 5 2 2 3 4" xfId="34415"/>
    <cellStyle name="Normal 2 3 2 5 2 2 3 5" xfId="46644"/>
    <cellStyle name="Normal 2 3 2 5 2 2 4" xfId="16030"/>
    <cellStyle name="Normal 2 3 2 5 2 2 4 2" xfId="28285"/>
    <cellStyle name="Normal 2 3 2 5 2 2 4 3" xfId="40526"/>
    <cellStyle name="Normal 2 3 2 5 2 2 5" xfId="22168"/>
    <cellStyle name="Normal 2 3 2 5 2 2 6" xfId="34412"/>
    <cellStyle name="Normal 2 3 2 5 2 2 7" xfId="46641"/>
    <cellStyle name="Normal 2 3 2 5 2 3" xfId="5023"/>
    <cellStyle name="Normal 2 3 2 5 2 3 2" xfId="5024"/>
    <cellStyle name="Normal 2 3 2 5 2 3 2 2" xfId="16035"/>
    <cellStyle name="Normal 2 3 2 5 2 3 2 2 2" xfId="28290"/>
    <cellStyle name="Normal 2 3 2 5 2 3 2 2 3" xfId="40531"/>
    <cellStyle name="Normal 2 3 2 5 2 3 2 3" xfId="22173"/>
    <cellStyle name="Normal 2 3 2 5 2 3 2 4" xfId="34417"/>
    <cellStyle name="Normal 2 3 2 5 2 3 2 5" xfId="46646"/>
    <cellStyle name="Normal 2 3 2 5 2 3 3" xfId="16034"/>
    <cellStyle name="Normal 2 3 2 5 2 3 3 2" xfId="28289"/>
    <cellStyle name="Normal 2 3 2 5 2 3 3 3" xfId="40530"/>
    <cellStyle name="Normal 2 3 2 5 2 3 4" xfId="22172"/>
    <cellStyle name="Normal 2 3 2 5 2 3 5" xfId="34416"/>
    <cellStyle name="Normal 2 3 2 5 2 3 6" xfId="46645"/>
    <cellStyle name="Normal 2 3 2 5 2 4" xfId="5025"/>
    <cellStyle name="Normal 2 3 2 5 2 4 2" xfId="16036"/>
    <cellStyle name="Normal 2 3 2 5 2 4 2 2" xfId="28291"/>
    <cellStyle name="Normal 2 3 2 5 2 4 2 3" xfId="40532"/>
    <cellStyle name="Normal 2 3 2 5 2 4 3" xfId="22174"/>
    <cellStyle name="Normal 2 3 2 5 2 4 4" xfId="34418"/>
    <cellStyle name="Normal 2 3 2 5 2 4 5" xfId="46647"/>
    <cellStyle name="Normal 2 3 2 5 2 5" xfId="16029"/>
    <cellStyle name="Normal 2 3 2 5 2 5 2" xfId="28284"/>
    <cellStyle name="Normal 2 3 2 5 2 5 3" xfId="40525"/>
    <cellStyle name="Normal 2 3 2 5 2 6" xfId="22167"/>
    <cellStyle name="Normal 2 3 2 5 2 7" xfId="34411"/>
    <cellStyle name="Normal 2 3 2 5 2 8" xfId="46640"/>
    <cellStyle name="Normal 2 3 2 5 3" xfId="5026"/>
    <cellStyle name="Normal 2 3 2 5 3 2" xfId="5027"/>
    <cellStyle name="Normal 2 3 2 5 3 2 2" xfId="5028"/>
    <cellStyle name="Normal 2 3 2 5 3 2 2 2" xfId="16039"/>
    <cellStyle name="Normal 2 3 2 5 3 2 2 2 2" xfId="28294"/>
    <cellStyle name="Normal 2 3 2 5 3 2 2 2 3" xfId="40535"/>
    <cellStyle name="Normal 2 3 2 5 3 2 2 3" xfId="22177"/>
    <cellStyle name="Normal 2 3 2 5 3 2 2 4" xfId="34421"/>
    <cellStyle name="Normal 2 3 2 5 3 2 2 5" xfId="46650"/>
    <cellStyle name="Normal 2 3 2 5 3 2 3" xfId="16038"/>
    <cellStyle name="Normal 2 3 2 5 3 2 3 2" xfId="28293"/>
    <cellStyle name="Normal 2 3 2 5 3 2 3 3" xfId="40534"/>
    <cellStyle name="Normal 2 3 2 5 3 2 4" xfId="22176"/>
    <cellStyle name="Normal 2 3 2 5 3 2 5" xfId="34420"/>
    <cellStyle name="Normal 2 3 2 5 3 2 6" xfId="46649"/>
    <cellStyle name="Normal 2 3 2 5 3 3" xfId="5029"/>
    <cellStyle name="Normal 2 3 2 5 3 3 2" xfId="16040"/>
    <cellStyle name="Normal 2 3 2 5 3 3 2 2" xfId="28295"/>
    <cellStyle name="Normal 2 3 2 5 3 3 2 3" xfId="40536"/>
    <cellStyle name="Normal 2 3 2 5 3 3 3" xfId="22178"/>
    <cellStyle name="Normal 2 3 2 5 3 3 4" xfId="34422"/>
    <cellStyle name="Normal 2 3 2 5 3 3 5" xfId="46651"/>
    <cellStyle name="Normal 2 3 2 5 3 4" xfId="16037"/>
    <cellStyle name="Normal 2 3 2 5 3 4 2" xfId="28292"/>
    <cellStyle name="Normal 2 3 2 5 3 4 3" xfId="40533"/>
    <cellStyle name="Normal 2 3 2 5 3 5" xfId="22175"/>
    <cellStyle name="Normal 2 3 2 5 3 6" xfId="34419"/>
    <cellStyle name="Normal 2 3 2 5 3 7" xfId="46648"/>
    <cellStyle name="Normal 2 3 2 5 4" xfId="5030"/>
    <cellStyle name="Normal 2 3 2 5 4 2" xfId="5031"/>
    <cellStyle name="Normal 2 3 2 5 4 2 2" xfId="16042"/>
    <cellStyle name="Normal 2 3 2 5 4 2 2 2" xfId="28297"/>
    <cellStyle name="Normal 2 3 2 5 4 2 2 3" xfId="40538"/>
    <cellStyle name="Normal 2 3 2 5 4 2 3" xfId="22180"/>
    <cellStyle name="Normal 2 3 2 5 4 2 4" xfId="34424"/>
    <cellStyle name="Normal 2 3 2 5 4 2 5" xfId="46653"/>
    <cellStyle name="Normal 2 3 2 5 4 3" xfId="16041"/>
    <cellStyle name="Normal 2 3 2 5 4 3 2" xfId="28296"/>
    <cellStyle name="Normal 2 3 2 5 4 3 3" xfId="40537"/>
    <cellStyle name="Normal 2 3 2 5 4 4" xfId="22179"/>
    <cellStyle name="Normal 2 3 2 5 4 5" xfId="34423"/>
    <cellStyle name="Normal 2 3 2 5 4 6" xfId="46652"/>
    <cellStyle name="Normal 2 3 2 5 5" xfId="5032"/>
    <cellStyle name="Normal 2 3 2 5 5 2" xfId="16043"/>
    <cellStyle name="Normal 2 3 2 5 5 2 2" xfId="28298"/>
    <cellStyle name="Normal 2 3 2 5 5 2 3" xfId="40539"/>
    <cellStyle name="Normal 2 3 2 5 5 3" xfId="22181"/>
    <cellStyle name="Normal 2 3 2 5 5 4" xfId="34425"/>
    <cellStyle name="Normal 2 3 2 5 5 5" xfId="46654"/>
    <cellStyle name="Normal 2 3 2 5 6" xfId="16028"/>
    <cellStyle name="Normal 2 3 2 5 6 2" xfId="28283"/>
    <cellStyle name="Normal 2 3 2 5 6 3" xfId="40524"/>
    <cellStyle name="Normal 2 3 2 5 7" xfId="22166"/>
    <cellStyle name="Normal 2 3 2 5 8" xfId="34410"/>
    <cellStyle name="Normal 2 3 2 5 9" xfId="46639"/>
    <cellStyle name="Normal 2 3 2 6" xfId="5033"/>
    <cellStyle name="Normal 2 3 2 6 2" xfId="5034"/>
    <cellStyle name="Normal 2 3 2 6 2 2" xfId="5035"/>
    <cellStyle name="Normal 2 3 2 6 2 2 2" xfId="5036"/>
    <cellStyle name="Normal 2 3 2 6 2 2 2 2" xfId="16047"/>
    <cellStyle name="Normal 2 3 2 6 2 2 2 2 2" xfId="28302"/>
    <cellStyle name="Normal 2 3 2 6 2 2 2 2 3" xfId="40543"/>
    <cellStyle name="Normal 2 3 2 6 2 2 2 3" xfId="22185"/>
    <cellStyle name="Normal 2 3 2 6 2 2 2 4" xfId="34429"/>
    <cellStyle name="Normal 2 3 2 6 2 2 2 5" xfId="46658"/>
    <cellStyle name="Normal 2 3 2 6 2 2 3" xfId="16046"/>
    <cellStyle name="Normal 2 3 2 6 2 2 3 2" xfId="28301"/>
    <cellStyle name="Normal 2 3 2 6 2 2 3 3" xfId="40542"/>
    <cellStyle name="Normal 2 3 2 6 2 2 4" xfId="22184"/>
    <cellStyle name="Normal 2 3 2 6 2 2 5" xfId="34428"/>
    <cellStyle name="Normal 2 3 2 6 2 2 6" xfId="46657"/>
    <cellStyle name="Normal 2 3 2 6 2 3" xfId="5037"/>
    <cellStyle name="Normal 2 3 2 6 2 3 2" xfId="16048"/>
    <cellStyle name="Normal 2 3 2 6 2 3 2 2" xfId="28303"/>
    <cellStyle name="Normal 2 3 2 6 2 3 2 3" xfId="40544"/>
    <cellStyle name="Normal 2 3 2 6 2 3 3" xfId="22186"/>
    <cellStyle name="Normal 2 3 2 6 2 3 4" xfId="34430"/>
    <cellStyle name="Normal 2 3 2 6 2 3 5" xfId="46659"/>
    <cellStyle name="Normal 2 3 2 6 2 4" xfId="16045"/>
    <cellStyle name="Normal 2 3 2 6 2 4 2" xfId="28300"/>
    <cellStyle name="Normal 2 3 2 6 2 4 3" xfId="40541"/>
    <cellStyle name="Normal 2 3 2 6 2 5" xfId="22183"/>
    <cellStyle name="Normal 2 3 2 6 2 6" xfId="34427"/>
    <cellStyle name="Normal 2 3 2 6 2 7" xfId="46656"/>
    <cellStyle name="Normal 2 3 2 6 3" xfId="5038"/>
    <cellStyle name="Normal 2 3 2 6 3 2" xfId="5039"/>
    <cellStyle name="Normal 2 3 2 6 3 2 2" xfId="16050"/>
    <cellStyle name="Normal 2 3 2 6 3 2 2 2" xfId="28305"/>
    <cellStyle name="Normal 2 3 2 6 3 2 2 3" xfId="40546"/>
    <cellStyle name="Normal 2 3 2 6 3 2 3" xfId="22188"/>
    <cellStyle name="Normal 2 3 2 6 3 2 4" xfId="34432"/>
    <cellStyle name="Normal 2 3 2 6 3 2 5" xfId="46661"/>
    <cellStyle name="Normal 2 3 2 6 3 3" xfId="16049"/>
    <cellStyle name="Normal 2 3 2 6 3 3 2" xfId="28304"/>
    <cellStyle name="Normal 2 3 2 6 3 3 3" xfId="40545"/>
    <cellStyle name="Normal 2 3 2 6 3 4" xfId="22187"/>
    <cellStyle name="Normal 2 3 2 6 3 5" xfId="34431"/>
    <cellStyle name="Normal 2 3 2 6 3 6" xfId="46660"/>
    <cellStyle name="Normal 2 3 2 6 4" xfId="5040"/>
    <cellStyle name="Normal 2 3 2 6 4 2" xfId="16051"/>
    <cellStyle name="Normal 2 3 2 6 4 2 2" xfId="28306"/>
    <cellStyle name="Normal 2 3 2 6 4 2 3" xfId="40547"/>
    <cellStyle name="Normal 2 3 2 6 4 3" xfId="22189"/>
    <cellStyle name="Normal 2 3 2 6 4 4" xfId="34433"/>
    <cellStyle name="Normal 2 3 2 6 4 5" xfId="46662"/>
    <cellStyle name="Normal 2 3 2 6 5" xfId="16044"/>
    <cellStyle name="Normal 2 3 2 6 5 2" xfId="28299"/>
    <cellStyle name="Normal 2 3 2 6 5 3" xfId="40540"/>
    <cellStyle name="Normal 2 3 2 6 6" xfId="22182"/>
    <cellStyle name="Normal 2 3 2 6 7" xfId="34426"/>
    <cellStyle name="Normal 2 3 2 6 8" xfId="46655"/>
    <cellStyle name="Normal 2 3 2 7" xfId="5041"/>
    <cellStyle name="Normal 2 3 2 7 2" xfId="5042"/>
    <cellStyle name="Normal 2 3 2 7 2 2" xfId="5043"/>
    <cellStyle name="Normal 2 3 2 7 2 2 2" xfId="16054"/>
    <cellStyle name="Normal 2 3 2 7 2 2 2 2" xfId="28309"/>
    <cellStyle name="Normal 2 3 2 7 2 2 2 3" xfId="40550"/>
    <cellStyle name="Normal 2 3 2 7 2 2 3" xfId="22192"/>
    <cellStyle name="Normal 2 3 2 7 2 2 4" xfId="34436"/>
    <cellStyle name="Normal 2 3 2 7 2 2 5" xfId="46665"/>
    <cellStyle name="Normal 2 3 2 7 2 3" xfId="16053"/>
    <cellStyle name="Normal 2 3 2 7 2 3 2" xfId="28308"/>
    <cellStyle name="Normal 2 3 2 7 2 3 3" xfId="40549"/>
    <cellStyle name="Normal 2 3 2 7 2 4" xfId="22191"/>
    <cellStyle name="Normal 2 3 2 7 2 5" xfId="34435"/>
    <cellStyle name="Normal 2 3 2 7 2 6" xfId="46664"/>
    <cellStyle name="Normal 2 3 2 7 3" xfId="5044"/>
    <cellStyle name="Normal 2 3 2 7 3 2" xfId="16055"/>
    <cellStyle name="Normal 2 3 2 7 3 2 2" xfId="28310"/>
    <cellStyle name="Normal 2 3 2 7 3 2 3" xfId="40551"/>
    <cellStyle name="Normal 2 3 2 7 3 3" xfId="22193"/>
    <cellStyle name="Normal 2 3 2 7 3 4" xfId="34437"/>
    <cellStyle name="Normal 2 3 2 7 3 5" xfId="46666"/>
    <cellStyle name="Normal 2 3 2 7 4" xfId="16052"/>
    <cellStyle name="Normal 2 3 2 7 4 2" xfId="28307"/>
    <cellStyle name="Normal 2 3 2 7 4 3" xfId="40548"/>
    <cellStyle name="Normal 2 3 2 7 5" xfId="22190"/>
    <cellStyle name="Normal 2 3 2 7 6" xfId="34434"/>
    <cellStyle name="Normal 2 3 2 7 7" xfId="46663"/>
    <cellStyle name="Normal 2 3 2 8" xfId="5045"/>
    <cellStyle name="Normal 2 3 2 8 2" xfId="5046"/>
    <cellStyle name="Normal 2 3 2 8 2 2" xfId="5047"/>
    <cellStyle name="Normal 2 3 2 8 2 2 2" xfId="16058"/>
    <cellStyle name="Normal 2 3 2 8 2 2 2 2" xfId="28313"/>
    <cellStyle name="Normal 2 3 2 8 2 2 2 3" xfId="40554"/>
    <cellStyle name="Normal 2 3 2 8 2 2 3" xfId="22196"/>
    <cellStyle name="Normal 2 3 2 8 2 2 4" xfId="34440"/>
    <cellStyle name="Normal 2 3 2 8 2 2 5" xfId="46669"/>
    <cellStyle name="Normal 2 3 2 8 2 3" xfId="16057"/>
    <cellStyle name="Normal 2 3 2 8 2 3 2" xfId="28312"/>
    <cellStyle name="Normal 2 3 2 8 2 3 3" xfId="40553"/>
    <cellStyle name="Normal 2 3 2 8 2 4" xfId="22195"/>
    <cellStyle name="Normal 2 3 2 8 2 5" xfId="34439"/>
    <cellStyle name="Normal 2 3 2 8 2 6" xfId="46668"/>
    <cellStyle name="Normal 2 3 2 8 3" xfId="5048"/>
    <cellStyle name="Normal 2 3 2 8 3 2" xfId="16059"/>
    <cellStyle name="Normal 2 3 2 8 3 2 2" xfId="28314"/>
    <cellStyle name="Normal 2 3 2 8 3 2 3" xfId="40555"/>
    <cellStyle name="Normal 2 3 2 8 3 3" xfId="22197"/>
    <cellStyle name="Normal 2 3 2 8 3 4" xfId="34441"/>
    <cellStyle name="Normal 2 3 2 8 3 5" xfId="46670"/>
    <cellStyle name="Normal 2 3 2 8 4" xfId="16056"/>
    <cellStyle name="Normal 2 3 2 8 4 2" xfId="28311"/>
    <cellStyle name="Normal 2 3 2 8 4 3" xfId="40552"/>
    <cellStyle name="Normal 2 3 2 8 5" xfId="22194"/>
    <cellStyle name="Normal 2 3 2 8 6" xfId="34438"/>
    <cellStyle name="Normal 2 3 2 8 7" xfId="46667"/>
    <cellStyle name="Normal 2 3 2 9" xfId="5049"/>
    <cellStyle name="Normal 2 3 2 9 2" xfId="5050"/>
    <cellStyle name="Normal 2 3 2 9 2 2" xfId="16061"/>
    <cellStyle name="Normal 2 3 2 9 2 2 2" xfId="28316"/>
    <cellStyle name="Normal 2 3 2 9 2 2 3" xfId="40557"/>
    <cellStyle name="Normal 2 3 2 9 2 3" xfId="22199"/>
    <cellStyle name="Normal 2 3 2 9 2 4" xfId="34443"/>
    <cellStyle name="Normal 2 3 2 9 2 5" xfId="46672"/>
    <cellStyle name="Normal 2 3 2 9 3" xfId="16060"/>
    <cellStyle name="Normal 2 3 2 9 3 2" xfId="28315"/>
    <cellStyle name="Normal 2 3 2 9 3 3" xfId="40556"/>
    <cellStyle name="Normal 2 3 2 9 4" xfId="22198"/>
    <cellStyle name="Normal 2 3 2 9 5" xfId="34442"/>
    <cellStyle name="Normal 2 3 2 9 6" xfId="46671"/>
    <cellStyle name="Normal 2 3 3" xfId="5051"/>
    <cellStyle name="Normal 2 3 3 10" xfId="16062"/>
    <cellStyle name="Normal 2 3 3 10 2" xfId="28317"/>
    <cellStyle name="Normal 2 3 3 10 3" xfId="40558"/>
    <cellStyle name="Normal 2 3 3 11" xfId="22200"/>
    <cellStyle name="Normal 2 3 3 12" xfId="34444"/>
    <cellStyle name="Normal 2 3 3 13" xfId="46673"/>
    <cellStyle name="Normal 2 3 3 2" xfId="5052"/>
    <cellStyle name="Normal 2 3 3 2 10" xfId="34445"/>
    <cellStyle name="Normal 2 3 3 2 11" xfId="46674"/>
    <cellStyle name="Normal 2 3 3 2 2" xfId="5053"/>
    <cellStyle name="Normal 2 3 3 2 2 10" xfId="46675"/>
    <cellStyle name="Normal 2 3 3 2 2 2" xfId="5054"/>
    <cellStyle name="Normal 2 3 3 2 2 2 2" xfId="5055"/>
    <cellStyle name="Normal 2 3 3 2 2 2 2 2" xfId="5056"/>
    <cellStyle name="Normal 2 3 3 2 2 2 2 2 2" xfId="5057"/>
    <cellStyle name="Normal 2 3 3 2 2 2 2 2 2 2" xfId="5058"/>
    <cellStyle name="Normal 2 3 3 2 2 2 2 2 2 2 2" xfId="16069"/>
    <cellStyle name="Normal 2 3 3 2 2 2 2 2 2 2 2 2" xfId="28324"/>
    <cellStyle name="Normal 2 3 3 2 2 2 2 2 2 2 2 3" xfId="40565"/>
    <cellStyle name="Normal 2 3 3 2 2 2 2 2 2 2 3" xfId="22207"/>
    <cellStyle name="Normal 2 3 3 2 2 2 2 2 2 2 4" xfId="34451"/>
    <cellStyle name="Normal 2 3 3 2 2 2 2 2 2 2 5" xfId="46680"/>
    <cellStyle name="Normal 2 3 3 2 2 2 2 2 2 3" xfId="16068"/>
    <cellStyle name="Normal 2 3 3 2 2 2 2 2 2 3 2" xfId="28323"/>
    <cellStyle name="Normal 2 3 3 2 2 2 2 2 2 3 3" xfId="40564"/>
    <cellStyle name="Normal 2 3 3 2 2 2 2 2 2 4" xfId="22206"/>
    <cellStyle name="Normal 2 3 3 2 2 2 2 2 2 5" xfId="34450"/>
    <cellStyle name="Normal 2 3 3 2 2 2 2 2 2 6" xfId="46679"/>
    <cellStyle name="Normal 2 3 3 2 2 2 2 2 3" xfId="5059"/>
    <cellStyle name="Normal 2 3 3 2 2 2 2 2 3 2" xfId="16070"/>
    <cellStyle name="Normal 2 3 3 2 2 2 2 2 3 2 2" xfId="28325"/>
    <cellStyle name="Normal 2 3 3 2 2 2 2 2 3 2 3" xfId="40566"/>
    <cellStyle name="Normal 2 3 3 2 2 2 2 2 3 3" xfId="22208"/>
    <cellStyle name="Normal 2 3 3 2 2 2 2 2 3 4" xfId="34452"/>
    <cellStyle name="Normal 2 3 3 2 2 2 2 2 3 5" xfId="46681"/>
    <cellStyle name="Normal 2 3 3 2 2 2 2 2 4" xfId="16067"/>
    <cellStyle name="Normal 2 3 3 2 2 2 2 2 4 2" xfId="28322"/>
    <cellStyle name="Normal 2 3 3 2 2 2 2 2 4 3" xfId="40563"/>
    <cellStyle name="Normal 2 3 3 2 2 2 2 2 5" xfId="22205"/>
    <cellStyle name="Normal 2 3 3 2 2 2 2 2 6" xfId="34449"/>
    <cellStyle name="Normal 2 3 3 2 2 2 2 2 7" xfId="46678"/>
    <cellStyle name="Normal 2 3 3 2 2 2 2 3" xfId="5060"/>
    <cellStyle name="Normal 2 3 3 2 2 2 2 3 2" xfId="5061"/>
    <cellStyle name="Normal 2 3 3 2 2 2 2 3 2 2" xfId="16072"/>
    <cellStyle name="Normal 2 3 3 2 2 2 2 3 2 2 2" xfId="28327"/>
    <cellStyle name="Normal 2 3 3 2 2 2 2 3 2 2 3" xfId="40568"/>
    <cellStyle name="Normal 2 3 3 2 2 2 2 3 2 3" xfId="22210"/>
    <cellStyle name="Normal 2 3 3 2 2 2 2 3 2 4" xfId="34454"/>
    <cellStyle name="Normal 2 3 3 2 2 2 2 3 2 5" xfId="46683"/>
    <cellStyle name="Normal 2 3 3 2 2 2 2 3 3" xfId="16071"/>
    <cellStyle name="Normal 2 3 3 2 2 2 2 3 3 2" xfId="28326"/>
    <cellStyle name="Normal 2 3 3 2 2 2 2 3 3 3" xfId="40567"/>
    <cellStyle name="Normal 2 3 3 2 2 2 2 3 4" xfId="22209"/>
    <cellStyle name="Normal 2 3 3 2 2 2 2 3 5" xfId="34453"/>
    <cellStyle name="Normal 2 3 3 2 2 2 2 3 6" xfId="46682"/>
    <cellStyle name="Normal 2 3 3 2 2 2 2 4" xfId="5062"/>
    <cellStyle name="Normal 2 3 3 2 2 2 2 4 2" xfId="16073"/>
    <cellStyle name="Normal 2 3 3 2 2 2 2 4 2 2" xfId="28328"/>
    <cellStyle name="Normal 2 3 3 2 2 2 2 4 2 3" xfId="40569"/>
    <cellStyle name="Normal 2 3 3 2 2 2 2 4 3" xfId="22211"/>
    <cellStyle name="Normal 2 3 3 2 2 2 2 4 4" xfId="34455"/>
    <cellStyle name="Normal 2 3 3 2 2 2 2 4 5" xfId="46684"/>
    <cellStyle name="Normal 2 3 3 2 2 2 2 5" xfId="16066"/>
    <cellStyle name="Normal 2 3 3 2 2 2 2 5 2" xfId="28321"/>
    <cellStyle name="Normal 2 3 3 2 2 2 2 5 3" xfId="40562"/>
    <cellStyle name="Normal 2 3 3 2 2 2 2 6" xfId="22204"/>
    <cellStyle name="Normal 2 3 3 2 2 2 2 7" xfId="34448"/>
    <cellStyle name="Normal 2 3 3 2 2 2 2 8" xfId="46677"/>
    <cellStyle name="Normal 2 3 3 2 2 2 3" xfId="5063"/>
    <cellStyle name="Normal 2 3 3 2 2 2 3 2" xfId="5064"/>
    <cellStyle name="Normal 2 3 3 2 2 2 3 2 2" xfId="5065"/>
    <cellStyle name="Normal 2 3 3 2 2 2 3 2 2 2" xfId="16076"/>
    <cellStyle name="Normal 2 3 3 2 2 2 3 2 2 2 2" xfId="28331"/>
    <cellStyle name="Normal 2 3 3 2 2 2 3 2 2 2 3" xfId="40572"/>
    <cellStyle name="Normal 2 3 3 2 2 2 3 2 2 3" xfId="22214"/>
    <cellStyle name="Normal 2 3 3 2 2 2 3 2 2 4" xfId="34458"/>
    <cellStyle name="Normal 2 3 3 2 2 2 3 2 2 5" xfId="46687"/>
    <cellStyle name="Normal 2 3 3 2 2 2 3 2 3" xfId="16075"/>
    <cellStyle name="Normal 2 3 3 2 2 2 3 2 3 2" xfId="28330"/>
    <cellStyle name="Normal 2 3 3 2 2 2 3 2 3 3" xfId="40571"/>
    <cellStyle name="Normal 2 3 3 2 2 2 3 2 4" xfId="22213"/>
    <cellStyle name="Normal 2 3 3 2 2 2 3 2 5" xfId="34457"/>
    <cellStyle name="Normal 2 3 3 2 2 2 3 2 6" xfId="46686"/>
    <cellStyle name="Normal 2 3 3 2 2 2 3 3" xfId="5066"/>
    <cellStyle name="Normal 2 3 3 2 2 2 3 3 2" xfId="16077"/>
    <cellStyle name="Normal 2 3 3 2 2 2 3 3 2 2" xfId="28332"/>
    <cellStyle name="Normal 2 3 3 2 2 2 3 3 2 3" xfId="40573"/>
    <cellStyle name="Normal 2 3 3 2 2 2 3 3 3" xfId="22215"/>
    <cellStyle name="Normal 2 3 3 2 2 2 3 3 4" xfId="34459"/>
    <cellStyle name="Normal 2 3 3 2 2 2 3 3 5" xfId="46688"/>
    <cellStyle name="Normal 2 3 3 2 2 2 3 4" xfId="16074"/>
    <cellStyle name="Normal 2 3 3 2 2 2 3 4 2" xfId="28329"/>
    <cellStyle name="Normal 2 3 3 2 2 2 3 4 3" xfId="40570"/>
    <cellStyle name="Normal 2 3 3 2 2 2 3 5" xfId="22212"/>
    <cellStyle name="Normal 2 3 3 2 2 2 3 6" xfId="34456"/>
    <cellStyle name="Normal 2 3 3 2 2 2 3 7" xfId="46685"/>
    <cellStyle name="Normal 2 3 3 2 2 2 4" xfId="5067"/>
    <cellStyle name="Normal 2 3 3 2 2 2 4 2" xfId="5068"/>
    <cellStyle name="Normal 2 3 3 2 2 2 4 2 2" xfId="16079"/>
    <cellStyle name="Normal 2 3 3 2 2 2 4 2 2 2" xfId="28334"/>
    <cellStyle name="Normal 2 3 3 2 2 2 4 2 2 3" xfId="40575"/>
    <cellStyle name="Normal 2 3 3 2 2 2 4 2 3" xfId="22217"/>
    <cellStyle name="Normal 2 3 3 2 2 2 4 2 4" xfId="34461"/>
    <cellStyle name="Normal 2 3 3 2 2 2 4 2 5" xfId="46690"/>
    <cellStyle name="Normal 2 3 3 2 2 2 4 3" xfId="16078"/>
    <cellStyle name="Normal 2 3 3 2 2 2 4 3 2" xfId="28333"/>
    <cellStyle name="Normal 2 3 3 2 2 2 4 3 3" xfId="40574"/>
    <cellStyle name="Normal 2 3 3 2 2 2 4 4" xfId="22216"/>
    <cellStyle name="Normal 2 3 3 2 2 2 4 5" xfId="34460"/>
    <cellStyle name="Normal 2 3 3 2 2 2 4 6" xfId="46689"/>
    <cellStyle name="Normal 2 3 3 2 2 2 5" xfId="5069"/>
    <cellStyle name="Normal 2 3 3 2 2 2 5 2" xfId="16080"/>
    <cellStyle name="Normal 2 3 3 2 2 2 5 2 2" xfId="28335"/>
    <cellStyle name="Normal 2 3 3 2 2 2 5 2 3" xfId="40576"/>
    <cellStyle name="Normal 2 3 3 2 2 2 5 3" xfId="22218"/>
    <cellStyle name="Normal 2 3 3 2 2 2 5 4" xfId="34462"/>
    <cellStyle name="Normal 2 3 3 2 2 2 5 5" xfId="46691"/>
    <cellStyle name="Normal 2 3 3 2 2 2 6" xfId="16065"/>
    <cellStyle name="Normal 2 3 3 2 2 2 6 2" xfId="28320"/>
    <cellStyle name="Normal 2 3 3 2 2 2 6 3" xfId="40561"/>
    <cellStyle name="Normal 2 3 3 2 2 2 7" xfId="22203"/>
    <cellStyle name="Normal 2 3 3 2 2 2 8" xfId="34447"/>
    <cellStyle name="Normal 2 3 3 2 2 2 9" xfId="46676"/>
    <cellStyle name="Normal 2 3 3 2 2 3" xfId="5070"/>
    <cellStyle name="Normal 2 3 3 2 2 3 2" xfId="5071"/>
    <cellStyle name="Normal 2 3 3 2 2 3 2 2" xfId="5072"/>
    <cellStyle name="Normal 2 3 3 2 2 3 2 2 2" xfId="5073"/>
    <cellStyle name="Normal 2 3 3 2 2 3 2 2 2 2" xfId="16084"/>
    <cellStyle name="Normal 2 3 3 2 2 3 2 2 2 2 2" xfId="28339"/>
    <cellStyle name="Normal 2 3 3 2 2 3 2 2 2 2 3" xfId="40580"/>
    <cellStyle name="Normal 2 3 3 2 2 3 2 2 2 3" xfId="22222"/>
    <cellStyle name="Normal 2 3 3 2 2 3 2 2 2 4" xfId="34466"/>
    <cellStyle name="Normal 2 3 3 2 2 3 2 2 2 5" xfId="46695"/>
    <cellStyle name="Normal 2 3 3 2 2 3 2 2 3" xfId="16083"/>
    <cellStyle name="Normal 2 3 3 2 2 3 2 2 3 2" xfId="28338"/>
    <cellStyle name="Normal 2 3 3 2 2 3 2 2 3 3" xfId="40579"/>
    <cellStyle name="Normal 2 3 3 2 2 3 2 2 4" xfId="22221"/>
    <cellStyle name="Normal 2 3 3 2 2 3 2 2 5" xfId="34465"/>
    <cellStyle name="Normal 2 3 3 2 2 3 2 2 6" xfId="46694"/>
    <cellStyle name="Normal 2 3 3 2 2 3 2 3" xfId="5074"/>
    <cellStyle name="Normal 2 3 3 2 2 3 2 3 2" xfId="16085"/>
    <cellStyle name="Normal 2 3 3 2 2 3 2 3 2 2" xfId="28340"/>
    <cellStyle name="Normal 2 3 3 2 2 3 2 3 2 3" xfId="40581"/>
    <cellStyle name="Normal 2 3 3 2 2 3 2 3 3" xfId="22223"/>
    <cellStyle name="Normal 2 3 3 2 2 3 2 3 4" xfId="34467"/>
    <cellStyle name="Normal 2 3 3 2 2 3 2 3 5" xfId="46696"/>
    <cellStyle name="Normal 2 3 3 2 2 3 2 4" xfId="16082"/>
    <cellStyle name="Normal 2 3 3 2 2 3 2 4 2" xfId="28337"/>
    <cellStyle name="Normal 2 3 3 2 2 3 2 4 3" xfId="40578"/>
    <cellStyle name="Normal 2 3 3 2 2 3 2 5" xfId="22220"/>
    <cellStyle name="Normal 2 3 3 2 2 3 2 6" xfId="34464"/>
    <cellStyle name="Normal 2 3 3 2 2 3 2 7" xfId="46693"/>
    <cellStyle name="Normal 2 3 3 2 2 3 3" xfId="5075"/>
    <cellStyle name="Normal 2 3 3 2 2 3 3 2" xfId="5076"/>
    <cellStyle name="Normal 2 3 3 2 2 3 3 2 2" xfId="16087"/>
    <cellStyle name="Normal 2 3 3 2 2 3 3 2 2 2" xfId="28342"/>
    <cellStyle name="Normal 2 3 3 2 2 3 3 2 2 3" xfId="40583"/>
    <cellStyle name="Normal 2 3 3 2 2 3 3 2 3" xfId="22225"/>
    <cellStyle name="Normal 2 3 3 2 2 3 3 2 4" xfId="34469"/>
    <cellStyle name="Normal 2 3 3 2 2 3 3 2 5" xfId="46698"/>
    <cellStyle name="Normal 2 3 3 2 2 3 3 3" xfId="16086"/>
    <cellStyle name="Normal 2 3 3 2 2 3 3 3 2" xfId="28341"/>
    <cellStyle name="Normal 2 3 3 2 2 3 3 3 3" xfId="40582"/>
    <cellStyle name="Normal 2 3 3 2 2 3 3 4" xfId="22224"/>
    <cellStyle name="Normal 2 3 3 2 2 3 3 5" xfId="34468"/>
    <cellStyle name="Normal 2 3 3 2 2 3 3 6" xfId="46697"/>
    <cellStyle name="Normal 2 3 3 2 2 3 4" xfId="5077"/>
    <cellStyle name="Normal 2 3 3 2 2 3 4 2" xfId="16088"/>
    <cellStyle name="Normal 2 3 3 2 2 3 4 2 2" xfId="28343"/>
    <cellStyle name="Normal 2 3 3 2 2 3 4 2 3" xfId="40584"/>
    <cellStyle name="Normal 2 3 3 2 2 3 4 3" xfId="22226"/>
    <cellStyle name="Normal 2 3 3 2 2 3 4 4" xfId="34470"/>
    <cellStyle name="Normal 2 3 3 2 2 3 4 5" xfId="46699"/>
    <cellStyle name="Normal 2 3 3 2 2 3 5" xfId="16081"/>
    <cellStyle name="Normal 2 3 3 2 2 3 5 2" xfId="28336"/>
    <cellStyle name="Normal 2 3 3 2 2 3 5 3" xfId="40577"/>
    <cellStyle name="Normal 2 3 3 2 2 3 6" xfId="22219"/>
    <cellStyle name="Normal 2 3 3 2 2 3 7" xfId="34463"/>
    <cellStyle name="Normal 2 3 3 2 2 3 8" xfId="46692"/>
    <cellStyle name="Normal 2 3 3 2 2 4" xfId="5078"/>
    <cellStyle name="Normal 2 3 3 2 2 4 2" xfId="5079"/>
    <cellStyle name="Normal 2 3 3 2 2 4 2 2" xfId="5080"/>
    <cellStyle name="Normal 2 3 3 2 2 4 2 2 2" xfId="16091"/>
    <cellStyle name="Normal 2 3 3 2 2 4 2 2 2 2" xfId="28346"/>
    <cellStyle name="Normal 2 3 3 2 2 4 2 2 2 3" xfId="40587"/>
    <cellStyle name="Normal 2 3 3 2 2 4 2 2 3" xfId="22229"/>
    <cellStyle name="Normal 2 3 3 2 2 4 2 2 4" xfId="34473"/>
    <cellStyle name="Normal 2 3 3 2 2 4 2 2 5" xfId="46702"/>
    <cellStyle name="Normal 2 3 3 2 2 4 2 3" xfId="16090"/>
    <cellStyle name="Normal 2 3 3 2 2 4 2 3 2" xfId="28345"/>
    <cellStyle name="Normal 2 3 3 2 2 4 2 3 3" xfId="40586"/>
    <cellStyle name="Normal 2 3 3 2 2 4 2 4" xfId="22228"/>
    <cellStyle name="Normal 2 3 3 2 2 4 2 5" xfId="34472"/>
    <cellStyle name="Normal 2 3 3 2 2 4 2 6" xfId="46701"/>
    <cellStyle name="Normal 2 3 3 2 2 4 3" xfId="5081"/>
    <cellStyle name="Normal 2 3 3 2 2 4 3 2" xfId="16092"/>
    <cellStyle name="Normal 2 3 3 2 2 4 3 2 2" xfId="28347"/>
    <cellStyle name="Normal 2 3 3 2 2 4 3 2 3" xfId="40588"/>
    <cellStyle name="Normal 2 3 3 2 2 4 3 3" xfId="22230"/>
    <cellStyle name="Normal 2 3 3 2 2 4 3 4" xfId="34474"/>
    <cellStyle name="Normal 2 3 3 2 2 4 3 5" xfId="46703"/>
    <cellStyle name="Normal 2 3 3 2 2 4 4" xfId="16089"/>
    <cellStyle name="Normal 2 3 3 2 2 4 4 2" xfId="28344"/>
    <cellStyle name="Normal 2 3 3 2 2 4 4 3" xfId="40585"/>
    <cellStyle name="Normal 2 3 3 2 2 4 5" xfId="22227"/>
    <cellStyle name="Normal 2 3 3 2 2 4 6" xfId="34471"/>
    <cellStyle name="Normal 2 3 3 2 2 4 7" xfId="46700"/>
    <cellStyle name="Normal 2 3 3 2 2 5" xfId="5082"/>
    <cellStyle name="Normal 2 3 3 2 2 5 2" xfId="5083"/>
    <cellStyle name="Normal 2 3 3 2 2 5 2 2" xfId="16094"/>
    <cellStyle name="Normal 2 3 3 2 2 5 2 2 2" xfId="28349"/>
    <cellStyle name="Normal 2 3 3 2 2 5 2 2 3" xfId="40590"/>
    <cellStyle name="Normal 2 3 3 2 2 5 2 3" xfId="22232"/>
    <cellStyle name="Normal 2 3 3 2 2 5 2 4" xfId="34476"/>
    <cellStyle name="Normal 2 3 3 2 2 5 2 5" xfId="46705"/>
    <cellStyle name="Normal 2 3 3 2 2 5 3" xfId="16093"/>
    <cellStyle name="Normal 2 3 3 2 2 5 3 2" xfId="28348"/>
    <cellStyle name="Normal 2 3 3 2 2 5 3 3" xfId="40589"/>
    <cellStyle name="Normal 2 3 3 2 2 5 4" xfId="22231"/>
    <cellStyle name="Normal 2 3 3 2 2 5 5" xfId="34475"/>
    <cellStyle name="Normal 2 3 3 2 2 5 6" xfId="46704"/>
    <cellStyle name="Normal 2 3 3 2 2 6" xfId="5084"/>
    <cellStyle name="Normal 2 3 3 2 2 6 2" xfId="16095"/>
    <cellStyle name="Normal 2 3 3 2 2 6 2 2" xfId="28350"/>
    <cellStyle name="Normal 2 3 3 2 2 6 2 3" xfId="40591"/>
    <cellStyle name="Normal 2 3 3 2 2 6 3" xfId="22233"/>
    <cellStyle name="Normal 2 3 3 2 2 6 4" xfId="34477"/>
    <cellStyle name="Normal 2 3 3 2 2 6 5" xfId="46706"/>
    <cellStyle name="Normal 2 3 3 2 2 7" xfId="16064"/>
    <cellStyle name="Normal 2 3 3 2 2 7 2" xfId="28319"/>
    <cellStyle name="Normal 2 3 3 2 2 7 3" xfId="40560"/>
    <cellStyle name="Normal 2 3 3 2 2 8" xfId="22202"/>
    <cellStyle name="Normal 2 3 3 2 2 9" xfId="34446"/>
    <cellStyle name="Normal 2 3 3 2 3" xfId="5085"/>
    <cellStyle name="Normal 2 3 3 2 3 2" xfId="5086"/>
    <cellStyle name="Normal 2 3 3 2 3 2 2" xfId="5087"/>
    <cellStyle name="Normal 2 3 3 2 3 2 2 2" xfId="5088"/>
    <cellStyle name="Normal 2 3 3 2 3 2 2 2 2" xfId="5089"/>
    <cellStyle name="Normal 2 3 3 2 3 2 2 2 2 2" xfId="16100"/>
    <cellStyle name="Normal 2 3 3 2 3 2 2 2 2 2 2" xfId="28355"/>
    <cellStyle name="Normal 2 3 3 2 3 2 2 2 2 2 3" xfId="40596"/>
    <cellStyle name="Normal 2 3 3 2 3 2 2 2 2 3" xfId="22238"/>
    <cellStyle name="Normal 2 3 3 2 3 2 2 2 2 4" xfId="34482"/>
    <cellStyle name="Normal 2 3 3 2 3 2 2 2 2 5" xfId="46711"/>
    <cellStyle name="Normal 2 3 3 2 3 2 2 2 3" xfId="16099"/>
    <cellStyle name="Normal 2 3 3 2 3 2 2 2 3 2" xfId="28354"/>
    <cellStyle name="Normal 2 3 3 2 3 2 2 2 3 3" xfId="40595"/>
    <cellStyle name="Normal 2 3 3 2 3 2 2 2 4" xfId="22237"/>
    <cellStyle name="Normal 2 3 3 2 3 2 2 2 5" xfId="34481"/>
    <cellStyle name="Normal 2 3 3 2 3 2 2 2 6" xfId="46710"/>
    <cellStyle name="Normal 2 3 3 2 3 2 2 3" xfId="5090"/>
    <cellStyle name="Normal 2 3 3 2 3 2 2 3 2" xfId="16101"/>
    <cellStyle name="Normal 2 3 3 2 3 2 2 3 2 2" xfId="28356"/>
    <cellStyle name="Normal 2 3 3 2 3 2 2 3 2 3" xfId="40597"/>
    <cellStyle name="Normal 2 3 3 2 3 2 2 3 3" xfId="22239"/>
    <cellStyle name="Normal 2 3 3 2 3 2 2 3 4" xfId="34483"/>
    <cellStyle name="Normal 2 3 3 2 3 2 2 3 5" xfId="46712"/>
    <cellStyle name="Normal 2 3 3 2 3 2 2 4" xfId="16098"/>
    <cellStyle name="Normal 2 3 3 2 3 2 2 4 2" xfId="28353"/>
    <cellStyle name="Normal 2 3 3 2 3 2 2 4 3" xfId="40594"/>
    <cellStyle name="Normal 2 3 3 2 3 2 2 5" xfId="22236"/>
    <cellStyle name="Normal 2 3 3 2 3 2 2 6" xfId="34480"/>
    <cellStyle name="Normal 2 3 3 2 3 2 2 7" xfId="46709"/>
    <cellStyle name="Normal 2 3 3 2 3 2 3" xfId="5091"/>
    <cellStyle name="Normal 2 3 3 2 3 2 3 2" xfId="5092"/>
    <cellStyle name="Normal 2 3 3 2 3 2 3 2 2" xfId="16103"/>
    <cellStyle name="Normal 2 3 3 2 3 2 3 2 2 2" xfId="28358"/>
    <cellStyle name="Normal 2 3 3 2 3 2 3 2 2 3" xfId="40599"/>
    <cellStyle name="Normal 2 3 3 2 3 2 3 2 3" xfId="22241"/>
    <cellStyle name="Normal 2 3 3 2 3 2 3 2 4" xfId="34485"/>
    <cellStyle name="Normal 2 3 3 2 3 2 3 2 5" xfId="46714"/>
    <cellStyle name="Normal 2 3 3 2 3 2 3 3" xfId="16102"/>
    <cellStyle name="Normal 2 3 3 2 3 2 3 3 2" xfId="28357"/>
    <cellStyle name="Normal 2 3 3 2 3 2 3 3 3" xfId="40598"/>
    <cellStyle name="Normal 2 3 3 2 3 2 3 4" xfId="22240"/>
    <cellStyle name="Normal 2 3 3 2 3 2 3 5" xfId="34484"/>
    <cellStyle name="Normal 2 3 3 2 3 2 3 6" xfId="46713"/>
    <cellStyle name="Normal 2 3 3 2 3 2 4" xfId="5093"/>
    <cellStyle name="Normal 2 3 3 2 3 2 4 2" xfId="16104"/>
    <cellStyle name="Normal 2 3 3 2 3 2 4 2 2" xfId="28359"/>
    <cellStyle name="Normal 2 3 3 2 3 2 4 2 3" xfId="40600"/>
    <cellStyle name="Normal 2 3 3 2 3 2 4 3" xfId="22242"/>
    <cellStyle name="Normal 2 3 3 2 3 2 4 4" xfId="34486"/>
    <cellStyle name="Normal 2 3 3 2 3 2 4 5" xfId="46715"/>
    <cellStyle name="Normal 2 3 3 2 3 2 5" xfId="16097"/>
    <cellStyle name="Normal 2 3 3 2 3 2 5 2" xfId="28352"/>
    <cellStyle name="Normal 2 3 3 2 3 2 5 3" xfId="40593"/>
    <cellStyle name="Normal 2 3 3 2 3 2 6" xfId="22235"/>
    <cellStyle name="Normal 2 3 3 2 3 2 7" xfId="34479"/>
    <cellStyle name="Normal 2 3 3 2 3 2 8" xfId="46708"/>
    <cellStyle name="Normal 2 3 3 2 3 3" xfId="5094"/>
    <cellStyle name="Normal 2 3 3 2 3 3 2" xfId="5095"/>
    <cellStyle name="Normal 2 3 3 2 3 3 2 2" xfId="5096"/>
    <cellStyle name="Normal 2 3 3 2 3 3 2 2 2" xfId="16107"/>
    <cellStyle name="Normal 2 3 3 2 3 3 2 2 2 2" xfId="28362"/>
    <cellStyle name="Normal 2 3 3 2 3 3 2 2 2 3" xfId="40603"/>
    <cellStyle name="Normal 2 3 3 2 3 3 2 2 3" xfId="22245"/>
    <cellStyle name="Normal 2 3 3 2 3 3 2 2 4" xfId="34489"/>
    <cellStyle name="Normal 2 3 3 2 3 3 2 2 5" xfId="46718"/>
    <cellStyle name="Normal 2 3 3 2 3 3 2 3" xfId="16106"/>
    <cellStyle name="Normal 2 3 3 2 3 3 2 3 2" xfId="28361"/>
    <cellStyle name="Normal 2 3 3 2 3 3 2 3 3" xfId="40602"/>
    <cellStyle name="Normal 2 3 3 2 3 3 2 4" xfId="22244"/>
    <cellStyle name="Normal 2 3 3 2 3 3 2 5" xfId="34488"/>
    <cellStyle name="Normal 2 3 3 2 3 3 2 6" xfId="46717"/>
    <cellStyle name="Normal 2 3 3 2 3 3 3" xfId="5097"/>
    <cellStyle name="Normal 2 3 3 2 3 3 3 2" xfId="16108"/>
    <cellStyle name="Normal 2 3 3 2 3 3 3 2 2" xfId="28363"/>
    <cellStyle name="Normal 2 3 3 2 3 3 3 2 3" xfId="40604"/>
    <cellStyle name="Normal 2 3 3 2 3 3 3 3" xfId="22246"/>
    <cellStyle name="Normal 2 3 3 2 3 3 3 4" xfId="34490"/>
    <cellStyle name="Normal 2 3 3 2 3 3 3 5" xfId="46719"/>
    <cellStyle name="Normal 2 3 3 2 3 3 4" xfId="16105"/>
    <cellStyle name="Normal 2 3 3 2 3 3 4 2" xfId="28360"/>
    <cellStyle name="Normal 2 3 3 2 3 3 4 3" xfId="40601"/>
    <cellStyle name="Normal 2 3 3 2 3 3 5" xfId="22243"/>
    <cellStyle name="Normal 2 3 3 2 3 3 6" xfId="34487"/>
    <cellStyle name="Normal 2 3 3 2 3 3 7" xfId="46716"/>
    <cellStyle name="Normal 2 3 3 2 3 4" xfId="5098"/>
    <cellStyle name="Normal 2 3 3 2 3 4 2" xfId="5099"/>
    <cellStyle name="Normal 2 3 3 2 3 4 2 2" xfId="16110"/>
    <cellStyle name="Normal 2 3 3 2 3 4 2 2 2" xfId="28365"/>
    <cellStyle name="Normal 2 3 3 2 3 4 2 2 3" xfId="40606"/>
    <cellStyle name="Normal 2 3 3 2 3 4 2 3" xfId="22248"/>
    <cellStyle name="Normal 2 3 3 2 3 4 2 4" xfId="34492"/>
    <cellStyle name="Normal 2 3 3 2 3 4 2 5" xfId="46721"/>
    <cellStyle name="Normal 2 3 3 2 3 4 3" xfId="16109"/>
    <cellStyle name="Normal 2 3 3 2 3 4 3 2" xfId="28364"/>
    <cellStyle name="Normal 2 3 3 2 3 4 3 3" xfId="40605"/>
    <cellStyle name="Normal 2 3 3 2 3 4 4" xfId="22247"/>
    <cellStyle name="Normal 2 3 3 2 3 4 5" xfId="34491"/>
    <cellStyle name="Normal 2 3 3 2 3 4 6" xfId="46720"/>
    <cellStyle name="Normal 2 3 3 2 3 5" xfId="5100"/>
    <cellStyle name="Normal 2 3 3 2 3 5 2" xfId="16111"/>
    <cellStyle name="Normal 2 3 3 2 3 5 2 2" xfId="28366"/>
    <cellStyle name="Normal 2 3 3 2 3 5 2 3" xfId="40607"/>
    <cellStyle name="Normal 2 3 3 2 3 5 3" xfId="22249"/>
    <cellStyle name="Normal 2 3 3 2 3 5 4" xfId="34493"/>
    <cellStyle name="Normal 2 3 3 2 3 5 5" xfId="46722"/>
    <cellStyle name="Normal 2 3 3 2 3 6" xfId="16096"/>
    <cellStyle name="Normal 2 3 3 2 3 6 2" xfId="28351"/>
    <cellStyle name="Normal 2 3 3 2 3 6 3" xfId="40592"/>
    <cellStyle name="Normal 2 3 3 2 3 7" xfId="22234"/>
    <cellStyle name="Normal 2 3 3 2 3 8" xfId="34478"/>
    <cellStyle name="Normal 2 3 3 2 3 9" xfId="46707"/>
    <cellStyle name="Normal 2 3 3 2 4" xfId="5101"/>
    <cellStyle name="Normal 2 3 3 2 4 2" xfId="5102"/>
    <cellStyle name="Normal 2 3 3 2 4 2 2" xfId="5103"/>
    <cellStyle name="Normal 2 3 3 2 4 2 2 2" xfId="5104"/>
    <cellStyle name="Normal 2 3 3 2 4 2 2 2 2" xfId="16115"/>
    <cellStyle name="Normal 2 3 3 2 4 2 2 2 2 2" xfId="28370"/>
    <cellStyle name="Normal 2 3 3 2 4 2 2 2 2 3" xfId="40611"/>
    <cellStyle name="Normal 2 3 3 2 4 2 2 2 3" xfId="22253"/>
    <cellStyle name="Normal 2 3 3 2 4 2 2 2 4" xfId="34497"/>
    <cellStyle name="Normal 2 3 3 2 4 2 2 2 5" xfId="46726"/>
    <cellStyle name="Normal 2 3 3 2 4 2 2 3" xfId="16114"/>
    <cellStyle name="Normal 2 3 3 2 4 2 2 3 2" xfId="28369"/>
    <cellStyle name="Normal 2 3 3 2 4 2 2 3 3" xfId="40610"/>
    <cellStyle name="Normal 2 3 3 2 4 2 2 4" xfId="22252"/>
    <cellStyle name="Normal 2 3 3 2 4 2 2 5" xfId="34496"/>
    <cellStyle name="Normal 2 3 3 2 4 2 2 6" xfId="46725"/>
    <cellStyle name="Normal 2 3 3 2 4 2 3" xfId="5105"/>
    <cellStyle name="Normal 2 3 3 2 4 2 3 2" xfId="16116"/>
    <cellStyle name="Normal 2 3 3 2 4 2 3 2 2" xfId="28371"/>
    <cellStyle name="Normal 2 3 3 2 4 2 3 2 3" xfId="40612"/>
    <cellStyle name="Normal 2 3 3 2 4 2 3 3" xfId="22254"/>
    <cellStyle name="Normal 2 3 3 2 4 2 3 4" xfId="34498"/>
    <cellStyle name="Normal 2 3 3 2 4 2 3 5" xfId="46727"/>
    <cellStyle name="Normal 2 3 3 2 4 2 4" xfId="16113"/>
    <cellStyle name="Normal 2 3 3 2 4 2 4 2" xfId="28368"/>
    <cellStyle name="Normal 2 3 3 2 4 2 4 3" xfId="40609"/>
    <cellStyle name="Normal 2 3 3 2 4 2 5" xfId="22251"/>
    <cellStyle name="Normal 2 3 3 2 4 2 6" xfId="34495"/>
    <cellStyle name="Normal 2 3 3 2 4 2 7" xfId="46724"/>
    <cellStyle name="Normal 2 3 3 2 4 3" xfId="5106"/>
    <cellStyle name="Normal 2 3 3 2 4 3 2" xfId="5107"/>
    <cellStyle name="Normal 2 3 3 2 4 3 2 2" xfId="16118"/>
    <cellStyle name="Normal 2 3 3 2 4 3 2 2 2" xfId="28373"/>
    <cellStyle name="Normal 2 3 3 2 4 3 2 2 3" xfId="40614"/>
    <cellStyle name="Normal 2 3 3 2 4 3 2 3" xfId="22256"/>
    <cellStyle name="Normal 2 3 3 2 4 3 2 4" xfId="34500"/>
    <cellStyle name="Normal 2 3 3 2 4 3 2 5" xfId="46729"/>
    <cellStyle name="Normal 2 3 3 2 4 3 3" xfId="16117"/>
    <cellStyle name="Normal 2 3 3 2 4 3 3 2" xfId="28372"/>
    <cellStyle name="Normal 2 3 3 2 4 3 3 3" xfId="40613"/>
    <cellStyle name="Normal 2 3 3 2 4 3 4" xfId="22255"/>
    <cellStyle name="Normal 2 3 3 2 4 3 5" xfId="34499"/>
    <cellStyle name="Normal 2 3 3 2 4 3 6" xfId="46728"/>
    <cellStyle name="Normal 2 3 3 2 4 4" xfId="5108"/>
    <cellStyle name="Normal 2 3 3 2 4 4 2" xfId="16119"/>
    <cellStyle name="Normal 2 3 3 2 4 4 2 2" xfId="28374"/>
    <cellStyle name="Normal 2 3 3 2 4 4 2 3" xfId="40615"/>
    <cellStyle name="Normal 2 3 3 2 4 4 3" xfId="22257"/>
    <cellStyle name="Normal 2 3 3 2 4 4 4" xfId="34501"/>
    <cellStyle name="Normal 2 3 3 2 4 4 5" xfId="46730"/>
    <cellStyle name="Normal 2 3 3 2 4 5" xfId="16112"/>
    <cellStyle name="Normal 2 3 3 2 4 5 2" xfId="28367"/>
    <cellStyle name="Normal 2 3 3 2 4 5 3" xfId="40608"/>
    <cellStyle name="Normal 2 3 3 2 4 6" xfId="22250"/>
    <cellStyle name="Normal 2 3 3 2 4 7" xfId="34494"/>
    <cellStyle name="Normal 2 3 3 2 4 8" xfId="46723"/>
    <cellStyle name="Normal 2 3 3 2 5" xfId="5109"/>
    <cellStyle name="Normal 2 3 3 2 5 2" xfId="5110"/>
    <cellStyle name="Normal 2 3 3 2 5 2 2" xfId="5111"/>
    <cellStyle name="Normal 2 3 3 2 5 2 2 2" xfId="16122"/>
    <cellStyle name="Normal 2 3 3 2 5 2 2 2 2" xfId="28377"/>
    <cellStyle name="Normal 2 3 3 2 5 2 2 2 3" xfId="40618"/>
    <cellStyle name="Normal 2 3 3 2 5 2 2 3" xfId="22260"/>
    <cellStyle name="Normal 2 3 3 2 5 2 2 4" xfId="34504"/>
    <cellStyle name="Normal 2 3 3 2 5 2 2 5" xfId="46733"/>
    <cellStyle name="Normal 2 3 3 2 5 2 3" xfId="16121"/>
    <cellStyle name="Normal 2 3 3 2 5 2 3 2" xfId="28376"/>
    <cellStyle name="Normal 2 3 3 2 5 2 3 3" xfId="40617"/>
    <cellStyle name="Normal 2 3 3 2 5 2 4" xfId="22259"/>
    <cellStyle name="Normal 2 3 3 2 5 2 5" xfId="34503"/>
    <cellStyle name="Normal 2 3 3 2 5 2 6" xfId="46732"/>
    <cellStyle name="Normal 2 3 3 2 5 3" xfId="5112"/>
    <cellStyle name="Normal 2 3 3 2 5 3 2" xfId="16123"/>
    <cellStyle name="Normal 2 3 3 2 5 3 2 2" xfId="28378"/>
    <cellStyle name="Normal 2 3 3 2 5 3 2 3" xfId="40619"/>
    <cellStyle name="Normal 2 3 3 2 5 3 3" xfId="22261"/>
    <cellStyle name="Normal 2 3 3 2 5 3 4" xfId="34505"/>
    <cellStyle name="Normal 2 3 3 2 5 3 5" xfId="46734"/>
    <cellStyle name="Normal 2 3 3 2 5 4" xfId="16120"/>
    <cellStyle name="Normal 2 3 3 2 5 4 2" xfId="28375"/>
    <cellStyle name="Normal 2 3 3 2 5 4 3" xfId="40616"/>
    <cellStyle name="Normal 2 3 3 2 5 5" xfId="22258"/>
    <cellStyle name="Normal 2 3 3 2 5 6" xfId="34502"/>
    <cellStyle name="Normal 2 3 3 2 5 7" xfId="46731"/>
    <cellStyle name="Normal 2 3 3 2 6" xfId="5113"/>
    <cellStyle name="Normal 2 3 3 2 6 2" xfId="5114"/>
    <cellStyle name="Normal 2 3 3 2 6 2 2" xfId="16125"/>
    <cellStyle name="Normal 2 3 3 2 6 2 2 2" xfId="28380"/>
    <cellStyle name="Normal 2 3 3 2 6 2 2 3" xfId="40621"/>
    <cellStyle name="Normal 2 3 3 2 6 2 3" xfId="22263"/>
    <cellStyle name="Normal 2 3 3 2 6 2 4" xfId="34507"/>
    <cellStyle name="Normal 2 3 3 2 6 2 5" xfId="46736"/>
    <cellStyle name="Normal 2 3 3 2 6 3" xfId="16124"/>
    <cellStyle name="Normal 2 3 3 2 6 3 2" xfId="28379"/>
    <cellStyle name="Normal 2 3 3 2 6 3 3" xfId="40620"/>
    <cellStyle name="Normal 2 3 3 2 6 4" xfId="22262"/>
    <cellStyle name="Normal 2 3 3 2 6 5" xfId="34506"/>
    <cellStyle name="Normal 2 3 3 2 6 6" xfId="46735"/>
    <cellStyle name="Normal 2 3 3 2 7" xfId="5115"/>
    <cellStyle name="Normal 2 3 3 2 7 2" xfId="16126"/>
    <cellStyle name="Normal 2 3 3 2 7 2 2" xfId="28381"/>
    <cellStyle name="Normal 2 3 3 2 7 2 3" xfId="40622"/>
    <cellStyle name="Normal 2 3 3 2 7 3" xfId="22264"/>
    <cellStyle name="Normal 2 3 3 2 7 4" xfId="34508"/>
    <cellStyle name="Normal 2 3 3 2 7 5" xfId="46737"/>
    <cellStyle name="Normal 2 3 3 2 8" xfId="16063"/>
    <cellStyle name="Normal 2 3 3 2 8 2" xfId="28318"/>
    <cellStyle name="Normal 2 3 3 2 8 3" xfId="40559"/>
    <cellStyle name="Normal 2 3 3 2 9" xfId="22201"/>
    <cellStyle name="Normal 2 3 3 3" xfId="5116"/>
    <cellStyle name="Normal 2 3 3 3 10" xfId="46738"/>
    <cellStyle name="Normal 2 3 3 3 2" xfId="5117"/>
    <cellStyle name="Normal 2 3 3 3 2 2" xfId="5118"/>
    <cellStyle name="Normal 2 3 3 3 2 2 2" xfId="5119"/>
    <cellStyle name="Normal 2 3 3 3 2 2 2 2" xfId="5120"/>
    <cellStyle name="Normal 2 3 3 3 2 2 2 2 2" xfId="5121"/>
    <cellStyle name="Normal 2 3 3 3 2 2 2 2 2 2" xfId="16132"/>
    <cellStyle name="Normal 2 3 3 3 2 2 2 2 2 2 2" xfId="28387"/>
    <cellStyle name="Normal 2 3 3 3 2 2 2 2 2 2 3" xfId="40628"/>
    <cellStyle name="Normal 2 3 3 3 2 2 2 2 2 3" xfId="22270"/>
    <cellStyle name="Normal 2 3 3 3 2 2 2 2 2 4" xfId="34514"/>
    <cellStyle name="Normal 2 3 3 3 2 2 2 2 2 5" xfId="46743"/>
    <cellStyle name="Normal 2 3 3 3 2 2 2 2 3" xfId="16131"/>
    <cellStyle name="Normal 2 3 3 3 2 2 2 2 3 2" xfId="28386"/>
    <cellStyle name="Normal 2 3 3 3 2 2 2 2 3 3" xfId="40627"/>
    <cellStyle name="Normal 2 3 3 3 2 2 2 2 4" xfId="22269"/>
    <cellStyle name="Normal 2 3 3 3 2 2 2 2 5" xfId="34513"/>
    <cellStyle name="Normal 2 3 3 3 2 2 2 2 6" xfId="46742"/>
    <cellStyle name="Normal 2 3 3 3 2 2 2 3" xfId="5122"/>
    <cellStyle name="Normal 2 3 3 3 2 2 2 3 2" xfId="16133"/>
    <cellStyle name="Normal 2 3 3 3 2 2 2 3 2 2" xfId="28388"/>
    <cellStyle name="Normal 2 3 3 3 2 2 2 3 2 3" xfId="40629"/>
    <cellStyle name="Normal 2 3 3 3 2 2 2 3 3" xfId="22271"/>
    <cellStyle name="Normal 2 3 3 3 2 2 2 3 4" xfId="34515"/>
    <cellStyle name="Normal 2 3 3 3 2 2 2 3 5" xfId="46744"/>
    <cellStyle name="Normal 2 3 3 3 2 2 2 4" xfId="16130"/>
    <cellStyle name="Normal 2 3 3 3 2 2 2 4 2" xfId="28385"/>
    <cellStyle name="Normal 2 3 3 3 2 2 2 4 3" xfId="40626"/>
    <cellStyle name="Normal 2 3 3 3 2 2 2 5" xfId="22268"/>
    <cellStyle name="Normal 2 3 3 3 2 2 2 6" xfId="34512"/>
    <cellStyle name="Normal 2 3 3 3 2 2 2 7" xfId="46741"/>
    <cellStyle name="Normal 2 3 3 3 2 2 3" xfId="5123"/>
    <cellStyle name="Normal 2 3 3 3 2 2 3 2" xfId="5124"/>
    <cellStyle name="Normal 2 3 3 3 2 2 3 2 2" xfId="16135"/>
    <cellStyle name="Normal 2 3 3 3 2 2 3 2 2 2" xfId="28390"/>
    <cellStyle name="Normal 2 3 3 3 2 2 3 2 2 3" xfId="40631"/>
    <cellStyle name="Normal 2 3 3 3 2 2 3 2 3" xfId="22273"/>
    <cellStyle name="Normal 2 3 3 3 2 2 3 2 4" xfId="34517"/>
    <cellStyle name="Normal 2 3 3 3 2 2 3 2 5" xfId="46746"/>
    <cellStyle name="Normal 2 3 3 3 2 2 3 3" xfId="16134"/>
    <cellStyle name="Normal 2 3 3 3 2 2 3 3 2" xfId="28389"/>
    <cellStyle name="Normal 2 3 3 3 2 2 3 3 3" xfId="40630"/>
    <cellStyle name="Normal 2 3 3 3 2 2 3 4" xfId="22272"/>
    <cellStyle name="Normal 2 3 3 3 2 2 3 5" xfId="34516"/>
    <cellStyle name="Normal 2 3 3 3 2 2 3 6" xfId="46745"/>
    <cellStyle name="Normal 2 3 3 3 2 2 4" xfId="5125"/>
    <cellStyle name="Normal 2 3 3 3 2 2 4 2" xfId="16136"/>
    <cellStyle name="Normal 2 3 3 3 2 2 4 2 2" xfId="28391"/>
    <cellStyle name="Normal 2 3 3 3 2 2 4 2 3" xfId="40632"/>
    <cellStyle name="Normal 2 3 3 3 2 2 4 3" xfId="22274"/>
    <cellStyle name="Normal 2 3 3 3 2 2 4 4" xfId="34518"/>
    <cellStyle name="Normal 2 3 3 3 2 2 4 5" xfId="46747"/>
    <cellStyle name="Normal 2 3 3 3 2 2 5" xfId="16129"/>
    <cellStyle name="Normal 2 3 3 3 2 2 5 2" xfId="28384"/>
    <cellStyle name="Normal 2 3 3 3 2 2 5 3" xfId="40625"/>
    <cellStyle name="Normal 2 3 3 3 2 2 6" xfId="22267"/>
    <cellStyle name="Normal 2 3 3 3 2 2 7" xfId="34511"/>
    <cellStyle name="Normal 2 3 3 3 2 2 8" xfId="46740"/>
    <cellStyle name="Normal 2 3 3 3 2 3" xfId="5126"/>
    <cellStyle name="Normal 2 3 3 3 2 3 2" xfId="5127"/>
    <cellStyle name="Normal 2 3 3 3 2 3 2 2" xfId="5128"/>
    <cellStyle name="Normal 2 3 3 3 2 3 2 2 2" xfId="16139"/>
    <cellStyle name="Normal 2 3 3 3 2 3 2 2 2 2" xfId="28394"/>
    <cellStyle name="Normal 2 3 3 3 2 3 2 2 2 3" xfId="40635"/>
    <cellStyle name="Normal 2 3 3 3 2 3 2 2 3" xfId="22277"/>
    <cellStyle name="Normal 2 3 3 3 2 3 2 2 4" xfId="34521"/>
    <cellStyle name="Normal 2 3 3 3 2 3 2 2 5" xfId="46750"/>
    <cellStyle name="Normal 2 3 3 3 2 3 2 3" xfId="16138"/>
    <cellStyle name="Normal 2 3 3 3 2 3 2 3 2" xfId="28393"/>
    <cellStyle name="Normal 2 3 3 3 2 3 2 3 3" xfId="40634"/>
    <cellStyle name="Normal 2 3 3 3 2 3 2 4" xfId="22276"/>
    <cellStyle name="Normal 2 3 3 3 2 3 2 5" xfId="34520"/>
    <cellStyle name="Normal 2 3 3 3 2 3 2 6" xfId="46749"/>
    <cellStyle name="Normal 2 3 3 3 2 3 3" xfId="5129"/>
    <cellStyle name="Normal 2 3 3 3 2 3 3 2" xfId="16140"/>
    <cellStyle name="Normal 2 3 3 3 2 3 3 2 2" xfId="28395"/>
    <cellStyle name="Normal 2 3 3 3 2 3 3 2 3" xfId="40636"/>
    <cellStyle name="Normal 2 3 3 3 2 3 3 3" xfId="22278"/>
    <cellStyle name="Normal 2 3 3 3 2 3 3 4" xfId="34522"/>
    <cellStyle name="Normal 2 3 3 3 2 3 3 5" xfId="46751"/>
    <cellStyle name="Normal 2 3 3 3 2 3 4" xfId="16137"/>
    <cellStyle name="Normal 2 3 3 3 2 3 4 2" xfId="28392"/>
    <cellStyle name="Normal 2 3 3 3 2 3 4 3" xfId="40633"/>
    <cellStyle name="Normal 2 3 3 3 2 3 5" xfId="22275"/>
    <cellStyle name="Normal 2 3 3 3 2 3 6" xfId="34519"/>
    <cellStyle name="Normal 2 3 3 3 2 3 7" xfId="46748"/>
    <cellStyle name="Normal 2 3 3 3 2 4" xfId="5130"/>
    <cellStyle name="Normal 2 3 3 3 2 4 2" xfId="5131"/>
    <cellStyle name="Normal 2 3 3 3 2 4 2 2" xfId="16142"/>
    <cellStyle name="Normal 2 3 3 3 2 4 2 2 2" xfId="28397"/>
    <cellStyle name="Normal 2 3 3 3 2 4 2 2 3" xfId="40638"/>
    <cellStyle name="Normal 2 3 3 3 2 4 2 3" xfId="22280"/>
    <cellStyle name="Normal 2 3 3 3 2 4 2 4" xfId="34524"/>
    <cellStyle name="Normal 2 3 3 3 2 4 2 5" xfId="46753"/>
    <cellStyle name="Normal 2 3 3 3 2 4 3" xfId="16141"/>
    <cellStyle name="Normal 2 3 3 3 2 4 3 2" xfId="28396"/>
    <cellStyle name="Normal 2 3 3 3 2 4 3 3" xfId="40637"/>
    <cellStyle name="Normal 2 3 3 3 2 4 4" xfId="22279"/>
    <cellStyle name="Normal 2 3 3 3 2 4 5" xfId="34523"/>
    <cellStyle name="Normal 2 3 3 3 2 4 6" xfId="46752"/>
    <cellStyle name="Normal 2 3 3 3 2 5" xfId="5132"/>
    <cellStyle name="Normal 2 3 3 3 2 5 2" xfId="16143"/>
    <cellStyle name="Normal 2 3 3 3 2 5 2 2" xfId="28398"/>
    <cellStyle name="Normal 2 3 3 3 2 5 2 3" xfId="40639"/>
    <cellStyle name="Normal 2 3 3 3 2 5 3" xfId="22281"/>
    <cellStyle name="Normal 2 3 3 3 2 5 4" xfId="34525"/>
    <cellStyle name="Normal 2 3 3 3 2 5 5" xfId="46754"/>
    <cellStyle name="Normal 2 3 3 3 2 6" xfId="16128"/>
    <cellStyle name="Normal 2 3 3 3 2 6 2" xfId="28383"/>
    <cellStyle name="Normal 2 3 3 3 2 6 3" xfId="40624"/>
    <cellStyle name="Normal 2 3 3 3 2 7" xfId="22266"/>
    <cellStyle name="Normal 2 3 3 3 2 8" xfId="34510"/>
    <cellStyle name="Normal 2 3 3 3 2 9" xfId="46739"/>
    <cellStyle name="Normal 2 3 3 3 3" xfId="5133"/>
    <cellStyle name="Normal 2 3 3 3 3 2" xfId="5134"/>
    <cellStyle name="Normal 2 3 3 3 3 2 2" xfId="5135"/>
    <cellStyle name="Normal 2 3 3 3 3 2 2 2" xfId="5136"/>
    <cellStyle name="Normal 2 3 3 3 3 2 2 2 2" xfId="16147"/>
    <cellStyle name="Normal 2 3 3 3 3 2 2 2 2 2" xfId="28402"/>
    <cellStyle name="Normal 2 3 3 3 3 2 2 2 2 3" xfId="40643"/>
    <cellStyle name="Normal 2 3 3 3 3 2 2 2 3" xfId="22285"/>
    <cellStyle name="Normal 2 3 3 3 3 2 2 2 4" xfId="34529"/>
    <cellStyle name="Normal 2 3 3 3 3 2 2 2 5" xfId="46758"/>
    <cellStyle name="Normal 2 3 3 3 3 2 2 3" xfId="16146"/>
    <cellStyle name="Normal 2 3 3 3 3 2 2 3 2" xfId="28401"/>
    <cellStyle name="Normal 2 3 3 3 3 2 2 3 3" xfId="40642"/>
    <cellStyle name="Normal 2 3 3 3 3 2 2 4" xfId="22284"/>
    <cellStyle name="Normal 2 3 3 3 3 2 2 5" xfId="34528"/>
    <cellStyle name="Normal 2 3 3 3 3 2 2 6" xfId="46757"/>
    <cellStyle name="Normal 2 3 3 3 3 2 3" xfId="5137"/>
    <cellStyle name="Normal 2 3 3 3 3 2 3 2" xfId="16148"/>
    <cellStyle name="Normal 2 3 3 3 3 2 3 2 2" xfId="28403"/>
    <cellStyle name="Normal 2 3 3 3 3 2 3 2 3" xfId="40644"/>
    <cellStyle name="Normal 2 3 3 3 3 2 3 3" xfId="22286"/>
    <cellStyle name="Normal 2 3 3 3 3 2 3 4" xfId="34530"/>
    <cellStyle name="Normal 2 3 3 3 3 2 3 5" xfId="46759"/>
    <cellStyle name="Normal 2 3 3 3 3 2 4" xfId="16145"/>
    <cellStyle name="Normal 2 3 3 3 3 2 4 2" xfId="28400"/>
    <cellStyle name="Normal 2 3 3 3 3 2 4 3" xfId="40641"/>
    <cellStyle name="Normal 2 3 3 3 3 2 5" xfId="22283"/>
    <cellStyle name="Normal 2 3 3 3 3 2 6" xfId="34527"/>
    <cellStyle name="Normal 2 3 3 3 3 2 7" xfId="46756"/>
    <cellStyle name="Normal 2 3 3 3 3 3" xfId="5138"/>
    <cellStyle name="Normal 2 3 3 3 3 3 2" xfId="5139"/>
    <cellStyle name="Normal 2 3 3 3 3 3 2 2" xfId="16150"/>
    <cellStyle name="Normal 2 3 3 3 3 3 2 2 2" xfId="28405"/>
    <cellStyle name="Normal 2 3 3 3 3 3 2 2 3" xfId="40646"/>
    <cellStyle name="Normal 2 3 3 3 3 3 2 3" xfId="22288"/>
    <cellStyle name="Normal 2 3 3 3 3 3 2 4" xfId="34532"/>
    <cellStyle name="Normal 2 3 3 3 3 3 2 5" xfId="46761"/>
    <cellStyle name="Normal 2 3 3 3 3 3 3" xfId="16149"/>
    <cellStyle name="Normal 2 3 3 3 3 3 3 2" xfId="28404"/>
    <cellStyle name="Normal 2 3 3 3 3 3 3 3" xfId="40645"/>
    <cellStyle name="Normal 2 3 3 3 3 3 4" xfId="22287"/>
    <cellStyle name="Normal 2 3 3 3 3 3 5" xfId="34531"/>
    <cellStyle name="Normal 2 3 3 3 3 3 6" xfId="46760"/>
    <cellStyle name="Normal 2 3 3 3 3 4" xfId="5140"/>
    <cellStyle name="Normal 2 3 3 3 3 4 2" xfId="16151"/>
    <cellStyle name="Normal 2 3 3 3 3 4 2 2" xfId="28406"/>
    <cellStyle name="Normal 2 3 3 3 3 4 2 3" xfId="40647"/>
    <cellStyle name="Normal 2 3 3 3 3 4 3" xfId="22289"/>
    <cellStyle name="Normal 2 3 3 3 3 4 4" xfId="34533"/>
    <cellStyle name="Normal 2 3 3 3 3 4 5" xfId="46762"/>
    <cellStyle name="Normal 2 3 3 3 3 5" xfId="16144"/>
    <cellStyle name="Normal 2 3 3 3 3 5 2" xfId="28399"/>
    <cellStyle name="Normal 2 3 3 3 3 5 3" xfId="40640"/>
    <cellStyle name="Normal 2 3 3 3 3 6" xfId="22282"/>
    <cellStyle name="Normal 2 3 3 3 3 7" xfId="34526"/>
    <cellStyle name="Normal 2 3 3 3 3 8" xfId="46755"/>
    <cellStyle name="Normal 2 3 3 3 4" xfId="5141"/>
    <cellStyle name="Normal 2 3 3 3 4 2" xfId="5142"/>
    <cellStyle name="Normal 2 3 3 3 4 2 2" xfId="5143"/>
    <cellStyle name="Normal 2 3 3 3 4 2 2 2" xfId="16154"/>
    <cellStyle name="Normal 2 3 3 3 4 2 2 2 2" xfId="28409"/>
    <cellStyle name="Normal 2 3 3 3 4 2 2 2 3" xfId="40650"/>
    <cellStyle name="Normal 2 3 3 3 4 2 2 3" xfId="22292"/>
    <cellStyle name="Normal 2 3 3 3 4 2 2 4" xfId="34536"/>
    <cellStyle name="Normal 2 3 3 3 4 2 2 5" xfId="46765"/>
    <cellStyle name="Normal 2 3 3 3 4 2 3" xfId="16153"/>
    <cellStyle name="Normal 2 3 3 3 4 2 3 2" xfId="28408"/>
    <cellStyle name="Normal 2 3 3 3 4 2 3 3" xfId="40649"/>
    <cellStyle name="Normal 2 3 3 3 4 2 4" xfId="22291"/>
    <cellStyle name="Normal 2 3 3 3 4 2 5" xfId="34535"/>
    <cellStyle name="Normal 2 3 3 3 4 2 6" xfId="46764"/>
    <cellStyle name="Normal 2 3 3 3 4 3" xfId="5144"/>
    <cellStyle name="Normal 2 3 3 3 4 3 2" xfId="16155"/>
    <cellStyle name="Normal 2 3 3 3 4 3 2 2" xfId="28410"/>
    <cellStyle name="Normal 2 3 3 3 4 3 2 3" xfId="40651"/>
    <cellStyle name="Normal 2 3 3 3 4 3 3" xfId="22293"/>
    <cellStyle name="Normal 2 3 3 3 4 3 4" xfId="34537"/>
    <cellStyle name="Normal 2 3 3 3 4 3 5" xfId="46766"/>
    <cellStyle name="Normal 2 3 3 3 4 4" xfId="16152"/>
    <cellStyle name="Normal 2 3 3 3 4 4 2" xfId="28407"/>
    <cellStyle name="Normal 2 3 3 3 4 4 3" xfId="40648"/>
    <cellStyle name="Normal 2 3 3 3 4 5" xfId="22290"/>
    <cellStyle name="Normal 2 3 3 3 4 6" xfId="34534"/>
    <cellStyle name="Normal 2 3 3 3 4 7" xfId="46763"/>
    <cellStyle name="Normal 2 3 3 3 5" xfId="5145"/>
    <cellStyle name="Normal 2 3 3 3 5 2" xfId="5146"/>
    <cellStyle name="Normal 2 3 3 3 5 2 2" xfId="16157"/>
    <cellStyle name="Normal 2 3 3 3 5 2 2 2" xfId="28412"/>
    <cellStyle name="Normal 2 3 3 3 5 2 2 3" xfId="40653"/>
    <cellStyle name="Normal 2 3 3 3 5 2 3" xfId="22295"/>
    <cellStyle name="Normal 2 3 3 3 5 2 4" xfId="34539"/>
    <cellStyle name="Normal 2 3 3 3 5 2 5" xfId="46768"/>
    <cellStyle name="Normal 2 3 3 3 5 3" xfId="16156"/>
    <cellStyle name="Normal 2 3 3 3 5 3 2" xfId="28411"/>
    <cellStyle name="Normal 2 3 3 3 5 3 3" xfId="40652"/>
    <cellStyle name="Normal 2 3 3 3 5 4" xfId="22294"/>
    <cellStyle name="Normal 2 3 3 3 5 5" xfId="34538"/>
    <cellStyle name="Normal 2 3 3 3 5 6" xfId="46767"/>
    <cellStyle name="Normal 2 3 3 3 6" xfId="5147"/>
    <cellStyle name="Normal 2 3 3 3 6 2" xfId="16158"/>
    <cellStyle name="Normal 2 3 3 3 6 2 2" xfId="28413"/>
    <cellStyle name="Normal 2 3 3 3 6 2 3" xfId="40654"/>
    <cellStyle name="Normal 2 3 3 3 6 3" xfId="22296"/>
    <cellStyle name="Normal 2 3 3 3 6 4" xfId="34540"/>
    <cellStyle name="Normal 2 3 3 3 6 5" xfId="46769"/>
    <cellStyle name="Normal 2 3 3 3 7" xfId="16127"/>
    <cellStyle name="Normal 2 3 3 3 7 2" xfId="28382"/>
    <cellStyle name="Normal 2 3 3 3 7 3" xfId="40623"/>
    <cellStyle name="Normal 2 3 3 3 8" xfId="22265"/>
    <cellStyle name="Normal 2 3 3 3 9" xfId="34509"/>
    <cellStyle name="Normal 2 3 3 4" xfId="5148"/>
    <cellStyle name="Normal 2 3 3 4 2" xfId="5149"/>
    <cellStyle name="Normal 2 3 3 4 2 2" xfId="5150"/>
    <cellStyle name="Normal 2 3 3 4 2 2 2" xfId="5151"/>
    <cellStyle name="Normal 2 3 3 4 2 2 2 2" xfId="5152"/>
    <cellStyle name="Normal 2 3 3 4 2 2 2 2 2" xfId="16163"/>
    <cellStyle name="Normal 2 3 3 4 2 2 2 2 2 2" xfId="28418"/>
    <cellStyle name="Normal 2 3 3 4 2 2 2 2 2 3" xfId="40659"/>
    <cellStyle name="Normal 2 3 3 4 2 2 2 2 3" xfId="22301"/>
    <cellStyle name="Normal 2 3 3 4 2 2 2 2 4" xfId="34545"/>
    <cellStyle name="Normal 2 3 3 4 2 2 2 2 5" xfId="46774"/>
    <cellStyle name="Normal 2 3 3 4 2 2 2 3" xfId="16162"/>
    <cellStyle name="Normal 2 3 3 4 2 2 2 3 2" xfId="28417"/>
    <cellStyle name="Normal 2 3 3 4 2 2 2 3 3" xfId="40658"/>
    <cellStyle name="Normal 2 3 3 4 2 2 2 4" xfId="22300"/>
    <cellStyle name="Normal 2 3 3 4 2 2 2 5" xfId="34544"/>
    <cellStyle name="Normal 2 3 3 4 2 2 2 6" xfId="46773"/>
    <cellStyle name="Normal 2 3 3 4 2 2 3" xfId="5153"/>
    <cellStyle name="Normal 2 3 3 4 2 2 3 2" xfId="16164"/>
    <cellStyle name="Normal 2 3 3 4 2 2 3 2 2" xfId="28419"/>
    <cellStyle name="Normal 2 3 3 4 2 2 3 2 3" xfId="40660"/>
    <cellStyle name="Normal 2 3 3 4 2 2 3 3" xfId="22302"/>
    <cellStyle name="Normal 2 3 3 4 2 2 3 4" xfId="34546"/>
    <cellStyle name="Normal 2 3 3 4 2 2 3 5" xfId="46775"/>
    <cellStyle name="Normal 2 3 3 4 2 2 4" xfId="16161"/>
    <cellStyle name="Normal 2 3 3 4 2 2 4 2" xfId="28416"/>
    <cellStyle name="Normal 2 3 3 4 2 2 4 3" xfId="40657"/>
    <cellStyle name="Normal 2 3 3 4 2 2 5" xfId="22299"/>
    <cellStyle name="Normal 2 3 3 4 2 2 6" xfId="34543"/>
    <cellStyle name="Normal 2 3 3 4 2 2 7" xfId="46772"/>
    <cellStyle name="Normal 2 3 3 4 2 3" xfId="5154"/>
    <cellStyle name="Normal 2 3 3 4 2 3 2" xfId="5155"/>
    <cellStyle name="Normal 2 3 3 4 2 3 2 2" xfId="16166"/>
    <cellStyle name="Normal 2 3 3 4 2 3 2 2 2" xfId="28421"/>
    <cellStyle name="Normal 2 3 3 4 2 3 2 2 3" xfId="40662"/>
    <cellStyle name="Normal 2 3 3 4 2 3 2 3" xfId="22304"/>
    <cellStyle name="Normal 2 3 3 4 2 3 2 4" xfId="34548"/>
    <cellStyle name="Normal 2 3 3 4 2 3 2 5" xfId="46777"/>
    <cellStyle name="Normal 2 3 3 4 2 3 3" xfId="16165"/>
    <cellStyle name="Normal 2 3 3 4 2 3 3 2" xfId="28420"/>
    <cellStyle name="Normal 2 3 3 4 2 3 3 3" xfId="40661"/>
    <cellStyle name="Normal 2 3 3 4 2 3 4" xfId="22303"/>
    <cellStyle name="Normal 2 3 3 4 2 3 5" xfId="34547"/>
    <cellStyle name="Normal 2 3 3 4 2 3 6" xfId="46776"/>
    <cellStyle name="Normal 2 3 3 4 2 4" xfId="5156"/>
    <cellStyle name="Normal 2 3 3 4 2 4 2" xfId="16167"/>
    <cellStyle name="Normal 2 3 3 4 2 4 2 2" xfId="28422"/>
    <cellStyle name="Normal 2 3 3 4 2 4 2 3" xfId="40663"/>
    <cellStyle name="Normal 2 3 3 4 2 4 3" xfId="22305"/>
    <cellStyle name="Normal 2 3 3 4 2 4 4" xfId="34549"/>
    <cellStyle name="Normal 2 3 3 4 2 4 5" xfId="46778"/>
    <cellStyle name="Normal 2 3 3 4 2 5" xfId="16160"/>
    <cellStyle name="Normal 2 3 3 4 2 5 2" xfId="28415"/>
    <cellStyle name="Normal 2 3 3 4 2 5 3" xfId="40656"/>
    <cellStyle name="Normal 2 3 3 4 2 6" xfId="22298"/>
    <cellStyle name="Normal 2 3 3 4 2 7" xfId="34542"/>
    <cellStyle name="Normal 2 3 3 4 2 8" xfId="46771"/>
    <cellStyle name="Normal 2 3 3 4 3" xfId="5157"/>
    <cellStyle name="Normal 2 3 3 4 3 2" xfId="5158"/>
    <cellStyle name="Normal 2 3 3 4 3 2 2" xfId="5159"/>
    <cellStyle name="Normal 2 3 3 4 3 2 2 2" xfId="16170"/>
    <cellStyle name="Normal 2 3 3 4 3 2 2 2 2" xfId="28425"/>
    <cellStyle name="Normal 2 3 3 4 3 2 2 2 3" xfId="40666"/>
    <cellStyle name="Normal 2 3 3 4 3 2 2 3" xfId="22308"/>
    <cellStyle name="Normal 2 3 3 4 3 2 2 4" xfId="34552"/>
    <cellStyle name="Normal 2 3 3 4 3 2 2 5" xfId="46781"/>
    <cellStyle name="Normal 2 3 3 4 3 2 3" xfId="16169"/>
    <cellStyle name="Normal 2 3 3 4 3 2 3 2" xfId="28424"/>
    <cellStyle name="Normal 2 3 3 4 3 2 3 3" xfId="40665"/>
    <cellStyle name="Normal 2 3 3 4 3 2 4" xfId="22307"/>
    <cellStyle name="Normal 2 3 3 4 3 2 5" xfId="34551"/>
    <cellStyle name="Normal 2 3 3 4 3 2 6" xfId="46780"/>
    <cellStyle name="Normal 2 3 3 4 3 3" xfId="5160"/>
    <cellStyle name="Normal 2 3 3 4 3 3 2" xfId="16171"/>
    <cellStyle name="Normal 2 3 3 4 3 3 2 2" xfId="28426"/>
    <cellStyle name="Normal 2 3 3 4 3 3 2 3" xfId="40667"/>
    <cellStyle name="Normal 2 3 3 4 3 3 3" xfId="22309"/>
    <cellStyle name="Normal 2 3 3 4 3 3 4" xfId="34553"/>
    <cellStyle name="Normal 2 3 3 4 3 3 5" xfId="46782"/>
    <cellStyle name="Normal 2 3 3 4 3 4" xfId="16168"/>
    <cellStyle name="Normal 2 3 3 4 3 4 2" xfId="28423"/>
    <cellStyle name="Normal 2 3 3 4 3 4 3" xfId="40664"/>
    <cellStyle name="Normal 2 3 3 4 3 5" xfId="22306"/>
    <cellStyle name="Normal 2 3 3 4 3 6" xfId="34550"/>
    <cellStyle name="Normal 2 3 3 4 3 7" xfId="46779"/>
    <cellStyle name="Normal 2 3 3 4 4" xfId="5161"/>
    <cellStyle name="Normal 2 3 3 4 4 2" xfId="5162"/>
    <cellStyle name="Normal 2 3 3 4 4 2 2" xfId="16173"/>
    <cellStyle name="Normal 2 3 3 4 4 2 2 2" xfId="28428"/>
    <cellStyle name="Normal 2 3 3 4 4 2 2 3" xfId="40669"/>
    <cellStyle name="Normal 2 3 3 4 4 2 3" xfId="22311"/>
    <cellStyle name="Normal 2 3 3 4 4 2 4" xfId="34555"/>
    <cellStyle name="Normal 2 3 3 4 4 2 5" xfId="46784"/>
    <cellStyle name="Normal 2 3 3 4 4 3" xfId="16172"/>
    <cellStyle name="Normal 2 3 3 4 4 3 2" xfId="28427"/>
    <cellStyle name="Normal 2 3 3 4 4 3 3" xfId="40668"/>
    <cellStyle name="Normal 2 3 3 4 4 4" xfId="22310"/>
    <cellStyle name="Normal 2 3 3 4 4 5" xfId="34554"/>
    <cellStyle name="Normal 2 3 3 4 4 6" xfId="46783"/>
    <cellStyle name="Normal 2 3 3 4 5" xfId="5163"/>
    <cellStyle name="Normal 2 3 3 4 5 2" xfId="16174"/>
    <cellStyle name="Normal 2 3 3 4 5 2 2" xfId="28429"/>
    <cellStyle name="Normal 2 3 3 4 5 2 3" xfId="40670"/>
    <cellStyle name="Normal 2 3 3 4 5 3" xfId="22312"/>
    <cellStyle name="Normal 2 3 3 4 5 4" xfId="34556"/>
    <cellStyle name="Normal 2 3 3 4 5 5" xfId="46785"/>
    <cellStyle name="Normal 2 3 3 4 6" xfId="16159"/>
    <cellStyle name="Normal 2 3 3 4 6 2" xfId="28414"/>
    <cellStyle name="Normal 2 3 3 4 6 3" xfId="40655"/>
    <cellStyle name="Normal 2 3 3 4 7" xfId="22297"/>
    <cellStyle name="Normal 2 3 3 4 8" xfId="34541"/>
    <cellStyle name="Normal 2 3 3 4 9" xfId="46770"/>
    <cellStyle name="Normal 2 3 3 5" xfId="5164"/>
    <cellStyle name="Normal 2 3 3 5 2" xfId="5165"/>
    <cellStyle name="Normal 2 3 3 5 2 2" xfId="5166"/>
    <cellStyle name="Normal 2 3 3 5 2 2 2" xfId="5167"/>
    <cellStyle name="Normal 2 3 3 5 2 2 2 2" xfId="16178"/>
    <cellStyle name="Normal 2 3 3 5 2 2 2 2 2" xfId="28433"/>
    <cellStyle name="Normal 2 3 3 5 2 2 2 2 3" xfId="40674"/>
    <cellStyle name="Normal 2 3 3 5 2 2 2 3" xfId="22316"/>
    <cellStyle name="Normal 2 3 3 5 2 2 2 4" xfId="34560"/>
    <cellStyle name="Normal 2 3 3 5 2 2 2 5" xfId="46789"/>
    <cellStyle name="Normal 2 3 3 5 2 2 3" xfId="16177"/>
    <cellStyle name="Normal 2 3 3 5 2 2 3 2" xfId="28432"/>
    <cellStyle name="Normal 2 3 3 5 2 2 3 3" xfId="40673"/>
    <cellStyle name="Normal 2 3 3 5 2 2 4" xfId="22315"/>
    <cellStyle name="Normal 2 3 3 5 2 2 5" xfId="34559"/>
    <cellStyle name="Normal 2 3 3 5 2 2 6" xfId="46788"/>
    <cellStyle name="Normal 2 3 3 5 2 3" xfId="5168"/>
    <cellStyle name="Normal 2 3 3 5 2 3 2" xfId="16179"/>
    <cellStyle name="Normal 2 3 3 5 2 3 2 2" xfId="28434"/>
    <cellStyle name="Normal 2 3 3 5 2 3 2 3" xfId="40675"/>
    <cellStyle name="Normal 2 3 3 5 2 3 3" xfId="22317"/>
    <cellStyle name="Normal 2 3 3 5 2 3 4" xfId="34561"/>
    <cellStyle name="Normal 2 3 3 5 2 3 5" xfId="46790"/>
    <cellStyle name="Normal 2 3 3 5 2 4" xfId="16176"/>
    <cellStyle name="Normal 2 3 3 5 2 4 2" xfId="28431"/>
    <cellStyle name="Normal 2 3 3 5 2 4 3" xfId="40672"/>
    <cellStyle name="Normal 2 3 3 5 2 5" xfId="22314"/>
    <cellStyle name="Normal 2 3 3 5 2 6" xfId="34558"/>
    <cellStyle name="Normal 2 3 3 5 2 7" xfId="46787"/>
    <cellStyle name="Normal 2 3 3 5 3" xfId="5169"/>
    <cellStyle name="Normal 2 3 3 5 3 2" xfId="5170"/>
    <cellStyle name="Normal 2 3 3 5 3 2 2" xfId="16181"/>
    <cellStyle name="Normal 2 3 3 5 3 2 2 2" xfId="28436"/>
    <cellStyle name="Normal 2 3 3 5 3 2 2 3" xfId="40677"/>
    <cellStyle name="Normal 2 3 3 5 3 2 3" xfId="22319"/>
    <cellStyle name="Normal 2 3 3 5 3 2 4" xfId="34563"/>
    <cellStyle name="Normal 2 3 3 5 3 2 5" xfId="46792"/>
    <cellStyle name="Normal 2 3 3 5 3 3" xfId="16180"/>
    <cellStyle name="Normal 2 3 3 5 3 3 2" xfId="28435"/>
    <cellStyle name="Normal 2 3 3 5 3 3 3" xfId="40676"/>
    <cellStyle name="Normal 2 3 3 5 3 4" xfId="22318"/>
    <cellStyle name="Normal 2 3 3 5 3 5" xfId="34562"/>
    <cellStyle name="Normal 2 3 3 5 3 6" xfId="46791"/>
    <cellStyle name="Normal 2 3 3 5 4" xfId="5171"/>
    <cellStyle name="Normal 2 3 3 5 4 2" xfId="16182"/>
    <cellStyle name="Normal 2 3 3 5 4 2 2" xfId="28437"/>
    <cellStyle name="Normal 2 3 3 5 4 2 3" xfId="40678"/>
    <cellStyle name="Normal 2 3 3 5 4 3" xfId="22320"/>
    <cellStyle name="Normal 2 3 3 5 4 4" xfId="34564"/>
    <cellStyle name="Normal 2 3 3 5 4 5" xfId="46793"/>
    <cellStyle name="Normal 2 3 3 5 5" xfId="16175"/>
    <cellStyle name="Normal 2 3 3 5 5 2" xfId="28430"/>
    <cellStyle name="Normal 2 3 3 5 5 3" xfId="40671"/>
    <cellStyle name="Normal 2 3 3 5 6" xfId="22313"/>
    <cellStyle name="Normal 2 3 3 5 7" xfId="34557"/>
    <cellStyle name="Normal 2 3 3 5 8" xfId="46786"/>
    <cellStyle name="Normal 2 3 3 6" xfId="5172"/>
    <cellStyle name="Normal 2 3 3 6 2" xfId="5173"/>
    <cellStyle name="Normal 2 3 3 6 2 2" xfId="5174"/>
    <cellStyle name="Normal 2 3 3 6 2 2 2" xfId="16185"/>
    <cellStyle name="Normal 2 3 3 6 2 2 2 2" xfId="28440"/>
    <cellStyle name="Normal 2 3 3 6 2 2 2 3" xfId="40681"/>
    <cellStyle name="Normal 2 3 3 6 2 2 3" xfId="22323"/>
    <cellStyle name="Normal 2 3 3 6 2 2 4" xfId="34567"/>
    <cellStyle name="Normal 2 3 3 6 2 2 5" xfId="46796"/>
    <cellStyle name="Normal 2 3 3 6 2 3" xfId="16184"/>
    <cellStyle name="Normal 2 3 3 6 2 3 2" xfId="28439"/>
    <cellStyle name="Normal 2 3 3 6 2 3 3" xfId="40680"/>
    <cellStyle name="Normal 2 3 3 6 2 4" xfId="22322"/>
    <cellStyle name="Normal 2 3 3 6 2 5" xfId="34566"/>
    <cellStyle name="Normal 2 3 3 6 2 6" xfId="46795"/>
    <cellStyle name="Normal 2 3 3 6 3" xfId="5175"/>
    <cellStyle name="Normal 2 3 3 6 3 2" xfId="16186"/>
    <cellStyle name="Normal 2 3 3 6 3 2 2" xfId="28441"/>
    <cellStyle name="Normal 2 3 3 6 3 2 3" xfId="40682"/>
    <cellStyle name="Normal 2 3 3 6 3 3" xfId="22324"/>
    <cellStyle name="Normal 2 3 3 6 3 4" xfId="34568"/>
    <cellStyle name="Normal 2 3 3 6 3 5" xfId="46797"/>
    <cellStyle name="Normal 2 3 3 6 4" xfId="16183"/>
    <cellStyle name="Normal 2 3 3 6 4 2" xfId="28438"/>
    <cellStyle name="Normal 2 3 3 6 4 3" xfId="40679"/>
    <cellStyle name="Normal 2 3 3 6 5" xfId="22321"/>
    <cellStyle name="Normal 2 3 3 6 6" xfId="34565"/>
    <cellStyle name="Normal 2 3 3 6 7" xfId="46794"/>
    <cellStyle name="Normal 2 3 3 7" xfId="5176"/>
    <cellStyle name="Normal 2 3 3 7 2" xfId="5177"/>
    <cellStyle name="Normal 2 3 3 7 2 2" xfId="5178"/>
    <cellStyle name="Normal 2 3 3 7 2 2 2" xfId="16189"/>
    <cellStyle name="Normal 2 3 3 7 2 2 2 2" xfId="28444"/>
    <cellStyle name="Normal 2 3 3 7 2 2 2 3" xfId="40685"/>
    <cellStyle name="Normal 2 3 3 7 2 2 3" xfId="22327"/>
    <cellStyle name="Normal 2 3 3 7 2 2 4" xfId="34571"/>
    <cellStyle name="Normal 2 3 3 7 2 2 5" xfId="46800"/>
    <cellStyle name="Normal 2 3 3 7 2 3" xfId="16188"/>
    <cellStyle name="Normal 2 3 3 7 2 3 2" xfId="28443"/>
    <cellStyle name="Normal 2 3 3 7 2 3 3" xfId="40684"/>
    <cellStyle name="Normal 2 3 3 7 2 4" xfId="22326"/>
    <cellStyle name="Normal 2 3 3 7 2 5" xfId="34570"/>
    <cellStyle name="Normal 2 3 3 7 2 6" xfId="46799"/>
    <cellStyle name="Normal 2 3 3 7 3" xfId="5179"/>
    <cellStyle name="Normal 2 3 3 7 3 2" xfId="16190"/>
    <cellStyle name="Normal 2 3 3 7 3 2 2" xfId="28445"/>
    <cellStyle name="Normal 2 3 3 7 3 2 3" xfId="40686"/>
    <cellStyle name="Normal 2 3 3 7 3 3" xfId="22328"/>
    <cellStyle name="Normal 2 3 3 7 3 4" xfId="34572"/>
    <cellStyle name="Normal 2 3 3 7 3 5" xfId="46801"/>
    <cellStyle name="Normal 2 3 3 7 4" xfId="16187"/>
    <cellStyle name="Normal 2 3 3 7 4 2" xfId="28442"/>
    <cellStyle name="Normal 2 3 3 7 4 3" xfId="40683"/>
    <cellStyle name="Normal 2 3 3 7 5" xfId="22325"/>
    <cellStyle name="Normal 2 3 3 7 6" xfId="34569"/>
    <cellStyle name="Normal 2 3 3 7 7" xfId="46798"/>
    <cellStyle name="Normal 2 3 3 8" xfId="5180"/>
    <cellStyle name="Normal 2 3 3 8 2" xfId="5181"/>
    <cellStyle name="Normal 2 3 3 8 2 2" xfId="16192"/>
    <cellStyle name="Normal 2 3 3 8 2 2 2" xfId="28447"/>
    <cellStyle name="Normal 2 3 3 8 2 2 3" xfId="40688"/>
    <cellStyle name="Normal 2 3 3 8 2 3" xfId="22330"/>
    <cellStyle name="Normal 2 3 3 8 2 4" xfId="34574"/>
    <cellStyle name="Normal 2 3 3 8 2 5" xfId="46803"/>
    <cellStyle name="Normal 2 3 3 8 3" xfId="16191"/>
    <cellStyle name="Normal 2 3 3 8 3 2" xfId="28446"/>
    <cellStyle name="Normal 2 3 3 8 3 3" xfId="40687"/>
    <cellStyle name="Normal 2 3 3 8 4" xfId="22329"/>
    <cellStyle name="Normal 2 3 3 8 5" xfId="34573"/>
    <cellStyle name="Normal 2 3 3 8 6" xfId="46802"/>
    <cellStyle name="Normal 2 3 3 9" xfId="5182"/>
    <cellStyle name="Normal 2 3 3 9 2" xfId="16193"/>
    <cellStyle name="Normal 2 3 3 9 2 2" xfId="28448"/>
    <cellStyle name="Normal 2 3 3 9 2 3" xfId="40689"/>
    <cellStyle name="Normal 2 3 3 9 3" xfId="22331"/>
    <cellStyle name="Normal 2 3 3 9 4" xfId="34575"/>
    <cellStyle name="Normal 2 3 3 9 5" xfId="46804"/>
    <cellStyle name="Normal 2 3 4" xfId="5183"/>
    <cellStyle name="Normal 2 3 4 10" xfId="34576"/>
    <cellStyle name="Normal 2 3 4 11" xfId="46805"/>
    <cellStyle name="Normal 2 3 4 2" xfId="5184"/>
    <cellStyle name="Normal 2 3 4 2 10" xfId="46806"/>
    <cellStyle name="Normal 2 3 4 2 2" xfId="5185"/>
    <cellStyle name="Normal 2 3 4 2 2 2" xfId="5186"/>
    <cellStyle name="Normal 2 3 4 2 2 2 2" xfId="5187"/>
    <cellStyle name="Normal 2 3 4 2 2 2 2 2" xfId="5188"/>
    <cellStyle name="Normal 2 3 4 2 2 2 2 2 2" xfId="5189"/>
    <cellStyle name="Normal 2 3 4 2 2 2 2 2 2 2" xfId="16200"/>
    <cellStyle name="Normal 2 3 4 2 2 2 2 2 2 2 2" xfId="28455"/>
    <cellStyle name="Normal 2 3 4 2 2 2 2 2 2 2 3" xfId="40696"/>
    <cellStyle name="Normal 2 3 4 2 2 2 2 2 2 3" xfId="22338"/>
    <cellStyle name="Normal 2 3 4 2 2 2 2 2 2 4" xfId="34582"/>
    <cellStyle name="Normal 2 3 4 2 2 2 2 2 2 5" xfId="46811"/>
    <cellStyle name="Normal 2 3 4 2 2 2 2 2 3" xfId="16199"/>
    <cellStyle name="Normal 2 3 4 2 2 2 2 2 3 2" xfId="28454"/>
    <cellStyle name="Normal 2 3 4 2 2 2 2 2 3 3" xfId="40695"/>
    <cellStyle name="Normal 2 3 4 2 2 2 2 2 4" xfId="22337"/>
    <cellStyle name="Normal 2 3 4 2 2 2 2 2 5" xfId="34581"/>
    <cellStyle name="Normal 2 3 4 2 2 2 2 2 6" xfId="46810"/>
    <cellStyle name="Normal 2 3 4 2 2 2 2 3" xfId="5190"/>
    <cellStyle name="Normal 2 3 4 2 2 2 2 3 2" xfId="16201"/>
    <cellStyle name="Normal 2 3 4 2 2 2 2 3 2 2" xfId="28456"/>
    <cellStyle name="Normal 2 3 4 2 2 2 2 3 2 3" xfId="40697"/>
    <cellStyle name="Normal 2 3 4 2 2 2 2 3 3" xfId="22339"/>
    <cellStyle name="Normal 2 3 4 2 2 2 2 3 4" xfId="34583"/>
    <cellStyle name="Normal 2 3 4 2 2 2 2 3 5" xfId="46812"/>
    <cellStyle name="Normal 2 3 4 2 2 2 2 4" xfId="16198"/>
    <cellStyle name="Normal 2 3 4 2 2 2 2 4 2" xfId="28453"/>
    <cellStyle name="Normal 2 3 4 2 2 2 2 4 3" xfId="40694"/>
    <cellStyle name="Normal 2 3 4 2 2 2 2 5" xfId="22336"/>
    <cellStyle name="Normal 2 3 4 2 2 2 2 6" xfId="34580"/>
    <cellStyle name="Normal 2 3 4 2 2 2 2 7" xfId="46809"/>
    <cellStyle name="Normal 2 3 4 2 2 2 3" xfId="5191"/>
    <cellStyle name="Normal 2 3 4 2 2 2 3 2" xfId="5192"/>
    <cellStyle name="Normal 2 3 4 2 2 2 3 2 2" xfId="16203"/>
    <cellStyle name="Normal 2 3 4 2 2 2 3 2 2 2" xfId="28458"/>
    <cellStyle name="Normal 2 3 4 2 2 2 3 2 2 3" xfId="40699"/>
    <cellStyle name="Normal 2 3 4 2 2 2 3 2 3" xfId="22341"/>
    <cellStyle name="Normal 2 3 4 2 2 2 3 2 4" xfId="34585"/>
    <cellStyle name="Normal 2 3 4 2 2 2 3 2 5" xfId="46814"/>
    <cellStyle name="Normal 2 3 4 2 2 2 3 3" xfId="16202"/>
    <cellStyle name="Normal 2 3 4 2 2 2 3 3 2" xfId="28457"/>
    <cellStyle name="Normal 2 3 4 2 2 2 3 3 3" xfId="40698"/>
    <cellStyle name="Normal 2 3 4 2 2 2 3 4" xfId="22340"/>
    <cellStyle name="Normal 2 3 4 2 2 2 3 5" xfId="34584"/>
    <cellStyle name="Normal 2 3 4 2 2 2 3 6" xfId="46813"/>
    <cellStyle name="Normal 2 3 4 2 2 2 4" xfId="5193"/>
    <cellStyle name="Normal 2 3 4 2 2 2 4 2" xfId="16204"/>
    <cellStyle name="Normal 2 3 4 2 2 2 4 2 2" xfId="28459"/>
    <cellStyle name="Normal 2 3 4 2 2 2 4 2 3" xfId="40700"/>
    <cellStyle name="Normal 2 3 4 2 2 2 4 3" xfId="22342"/>
    <cellStyle name="Normal 2 3 4 2 2 2 4 4" xfId="34586"/>
    <cellStyle name="Normal 2 3 4 2 2 2 4 5" xfId="46815"/>
    <cellStyle name="Normal 2 3 4 2 2 2 5" xfId="16197"/>
    <cellStyle name="Normal 2 3 4 2 2 2 5 2" xfId="28452"/>
    <cellStyle name="Normal 2 3 4 2 2 2 5 3" xfId="40693"/>
    <cellStyle name="Normal 2 3 4 2 2 2 6" xfId="22335"/>
    <cellStyle name="Normal 2 3 4 2 2 2 7" xfId="34579"/>
    <cellStyle name="Normal 2 3 4 2 2 2 8" xfId="46808"/>
    <cellStyle name="Normal 2 3 4 2 2 3" xfId="5194"/>
    <cellStyle name="Normal 2 3 4 2 2 3 2" xfId="5195"/>
    <cellStyle name="Normal 2 3 4 2 2 3 2 2" xfId="5196"/>
    <cellStyle name="Normal 2 3 4 2 2 3 2 2 2" xfId="16207"/>
    <cellStyle name="Normal 2 3 4 2 2 3 2 2 2 2" xfId="28462"/>
    <cellStyle name="Normal 2 3 4 2 2 3 2 2 2 3" xfId="40703"/>
    <cellStyle name="Normal 2 3 4 2 2 3 2 2 3" xfId="22345"/>
    <cellStyle name="Normal 2 3 4 2 2 3 2 2 4" xfId="34589"/>
    <cellStyle name="Normal 2 3 4 2 2 3 2 2 5" xfId="46818"/>
    <cellStyle name="Normal 2 3 4 2 2 3 2 3" xfId="16206"/>
    <cellStyle name="Normal 2 3 4 2 2 3 2 3 2" xfId="28461"/>
    <cellStyle name="Normal 2 3 4 2 2 3 2 3 3" xfId="40702"/>
    <cellStyle name="Normal 2 3 4 2 2 3 2 4" xfId="22344"/>
    <cellStyle name="Normal 2 3 4 2 2 3 2 5" xfId="34588"/>
    <cellStyle name="Normal 2 3 4 2 2 3 2 6" xfId="46817"/>
    <cellStyle name="Normal 2 3 4 2 2 3 3" xfId="5197"/>
    <cellStyle name="Normal 2 3 4 2 2 3 3 2" xfId="16208"/>
    <cellStyle name="Normal 2 3 4 2 2 3 3 2 2" xfId="28463"/>
    <cellStyle name="Normal 2 3 4 2 2 3 3 2 3" xfId="40704"/>
    <cellStyle name="Normal 2 3 4 2 2 3 3 3" xfId="22346"/>
    <cellStyle name="Normal 2 3 4 2 2 3 3 4" xfId="34590"/>
    <cellStyle name="Normal 2 3 4 2 2 3 3 5" xfId="46819"/>
    <cellStyle name="Normal 2 3 4 2 2 3 4" xfId="16205"/>
    <cellStyle name="Normal 2 3 4 2 2 3 4 2" xfId="28460"/>
    <cellStyle name="Normal 2 3 4 2 2 3 4 3" xfId="40701"/>
    <cellStyle name="Normal 2 3 4 2 2 3 5" xfId="22343"/>
    <cellStyle name="Normal 2 3 4 2 2 3 6" xfId="34587"/>
    <cellStyle name="Normal 2 3 4 2 2 3 7" xfId="46816"/>
    <cellStyle name="Normal 2 3 4 2 2 4" xfId="5198"/>
    <cellStyle name="Normal 2 3 4 2 2 4 2" xfId="5199"/>
    <cellStyle name="Normal 2 3 4 2 2 4 2 2" xfId="16210"/>
    <cellStyle name="Normal 2 3 4 2 2 4 2 2 2" xfId="28465"/>
    <cellStyle name="Normal 2 3 4 2 2 4 2 2 3" xfId="40706"/>
    <cellStyle name="Normal 2 3 4 2 2 4 2 3" xfId="22348"/>
    <cellStyle name="Normal 2 3 4 2 2 4 2 4" xfId="34592"/>
    <cellStyle name="Normal 2 3 4 2 2 4 2 5" xfId="46821"/>
    <cellStyle name="Normal 2 3 4 2 2 4 3" xfId="16209"/>
    <cellStyle name="Normal 2 3 4 2 2 4 3 2" xfId="28464"/>
    <cellStyle name="Normal 2 3 4 2 2 4 3 3" xfId="40705"/>
    <cellStyle name="Normal 2 3 4 2 2 4 4" xfId="22347"/>
    <cellStyle name="Normal 2 3 4 2 2 4 5" xfId="34591"/>
    <cellStyle name="Normal 2 3 4 2 2 4 6" xfId="46820"/>
    <cellStyle name="Normal 2 3 4 2 2 5" xfId="5200"/>
    <cellStyle name="Normal 2 3 4 2 2 5 2" xfId="16211"/>
    <cellStyle name="Normal 2 3 4 2 2 5 2 2" xfId="28466"/>
    <cellStyle name="Normal 2 3 4 2 2 5 2 3" xfId="40707"/>
    <cellStyle name="Normal 2 3 4 2 2 5 3" xfId="22349"/>
    <cellStyle name="Normal 2 3 4 2 2 5 4" xfId="34593"/>
    <cellStyle name="Normal 2 3 4 2 2 5 5" xfId="46822"/>
    <cellStyle name="Normal 2 3 4 2 2 6" xfId="16196"/>
    <cellStyle name="Normal 2 3 4 2 2 6 2" xfId="28451"/>
    <cellStyle name="Normal 2 3 4 2 2 6 3" xfId="40692"/>
    <cellStyle name="Normal 2 3 4 2 2 7" xfId="22334"/>
    <cellStyle name="Normal 2 3 4 2 2 8" xfId="34578"/>
    <cellStyle name="Normal 2 3 4 2 2 9" xfId="46807"/>
    <cellStyle name="Normal 2 3 4 2 3" xfId="5201"/>
    <cellStyle name="Normal 2 3 4 2 3 2" xfId="5202"/>
    <cellStyle name="Normal 2 3 4 2 3 2 2" xfId="5203"/>
    <cellStyle name="Normal 2 3 4 2 3 2 2 2" xfId="5204"/>
    <cellStyle name="Normal 2 3 4 2 3 2 2 2 2" xfId="16215"/>
    <cellStyle name="Normal 2 3 4 2 3 2 2 2 2 2" xfId="28470"/>
    <cellStyle name="Normal 2 3 4 2 3 2 2 2 2 3" xfId="40711"/>
    <cellStyle name="Normal 2 3 4 2 3 2 2 2 3" xfId="22353"/>
    <cellStyle name="Normal 2 3 4 2 3 2 2 2 4" xfId="34597"/>
    <cellStyle name="Normal 2 3 4 2 3 2 2 2 5" xfId="46826"/>
    <cellStyle name="Normal 2 3 4 2 3 2 2 3" xfId="16214"/>
    <cellStyle name="Normal 2 3 4 2 3 2 2 3 2" xfId="28469"/>
    <cellStyle name="Normal 2 3 4 2 3 2 2 3 3" xfId="40710"/>
    <cellStyle name="Normal 2 3 4 2 3 2 2 4" xfId="22352"/>
    <cellStyle name="Normal 2 3 4 2 3 2 2 5" xfId="34596"/>
    <cellStyle name="Normal 2 3 4 2 3 2 2 6" xfId="46825"/>
    <cellStyle name="Normal 2 3 4 2 3 2 3" xfId="5205"/>
    <cellStyle name="Normal 2 3 4 2 3 2 3 2" xfId="16216"/>
    <cellStyle name="Normal 2 3 4 2 3 2 3 2 2" xfId="28471"/>
    <cellStyle name="Normal 2 3 4 2 3 2 3 2 3" xfId="40712"/>
    <cellStyle name="Normal 2 3 4 2 3 2 3 3" xfId="22354"/>
    <cellStyle name="Normal 2 3 4 2 3 2 3 4" xfId="34598"/>
    <cellStyle name="Normal 2 3 4 2 3 2 3 5" xfId="46827"/>
    <cellStyle name="Normal 2 3 4 2 3 2 4" xfId="16213"/>
    <cellStyle name="Normal 2 3 4 2 3 2 4 2" xfId="28468"/>
    <cellStyle name="Normal 2 3 4 2 3 2 4 3" xfId="40709"/>
    <cellStyle name="Normal 2 3 4 2 3 2 5" xfId="22351"/>
    <cellStyle name="Normal 2 3 4 2 3 2 6" xfId="34595"/>
    <cellStyle name="Normal 2 3 4 2 3 2 7" xfId="46824"/>
    <cellStyle name="Normal 2 3 4 2 3 3" xfId="5206"/>
    <cellStyle name="Normal 2 3 4 2 3 3 2" xfId="5207"/>
    <cellStyle name="Normal 2 3 4 2 3 3 2 2" xfId="16218"/>
    <cellStyle name="Normal 2 3 4 2 3 3 2 2 2" xfId="28473"/>
    <cellStyle name="Normal 2 3 4 2 3 3 2 2 3" xfId="40714"/>
    <cellStyle name="Normal 2 3 4 2 3 3 2 3" xfId="22356"/>
    <cellStyle name="Normal 2 3 4 2 3 3 2 4" xfId="34600"/>
    <cellStyle name="Normal 2 3 4 2 3 3 2 5" xfId="46829"/>
    <cellStyle name="Normal 2 3 4 2 3 3 3" xfId="16217"/>
    <cellStyle name="Normal 2 3 4 2 3 3 3 2" xfId="28472"/>
    <cellStyle name="Normal 2 3 4 2 3 3 3 3" xfId="40713"/>
    <cellStyle name="Normal 2 3 4 2 3 3 4" xfId="22355"/>
    <cellStyle name="Normal 2 3 4 2 3 3 5" xfId="34599"/>
    <cellStyle name="Normal 2 3 4 2 3 3 6" xfId="46828"/>
    <cellStyle name="Normal 2 3 4 2 3 4" xfId="5208"/>
    <cellStyle name="Normal 2 3 4 2 3 4 2" xfId="16219"/>
    <cellStyle name="Normal 2 3 4 2 3 4 2 2" xfId="28474"/>
    <cellStyle name="Normal 2 3 4 2 3 4 2 3" xfId="40715"/>
    <cellStyle name="Normal 2 3 4 2 3 4 3" xfId="22357"/>
    <cellStyle name="Normal 2 3 4 2 3 4 4" xfId="34601"/>
    <cellStyle name="Normal 2 3 4 2 3 4 5" xfId="46830"/>
    <cellStyle name="Normal 2 3 4 2 3 5" xfId="16212"/>
    <cellStyle name="Normal 2 3 4 2 3 5 2" xfId="28467"/>
    <cellStyle name="Normal 2 3 4 2 3 5 3" xfId="40708"/>
    <cellStyle name="Normal 2 3 4 2 3 6" xfId="22350"/>
    <cellStyle name="Normal 2 3 4 2 3 7" xfId="34594"/>
    <cellStyle name="Normal 2 3 4 2 3 8" xfId="46823"/>
    <cellStyle name="Normal 2 3 4 2 4" xfId="5209"/>
    <cellStyle name="Normal 2 3 4 2 4 2" xfId="5210"/>
    <cellStyle name="Normal 2 3 4 2 4 2 2" xfId="5211"/>
    <cellStyle name="Normal 2 3 4 2 4 2 2 2" xfId="16222"/>
    <cellStyle name="Normal 2 3 4 2 4 2 2 2 2" xfId="28477"/>
    <cellStyle name="Normal 2 3 4 2 4 2 2 2 3" xfId="40718"/>
    <cellStyle name="Normal 2 3 4 2 4 2 2 3" xfId="22360"/>
    <cellStyle name="Normal 2 3 4 2 4 2 2 4" xfId="34604"/>
    <cellStyle name="Normal 2 3 4 2 4 2 2 5" xfId="46833"/>
    <cellStyle name="Normal 2 3 4 2 4 2 3" xfId="16221"/>
    <cellStyle name="Normal 2 3 4 2 4 2 3 2" xfId="28476"/>
    <cellStyle name="Normal 2 3 4 2 4 2 3 3" xfId="40717"/>
    <cellStyle name="Normal 2 3 4 2 4 2 4" xfId="22359"/>
    <cellStyle name="Normal 2 3 4 2 4 2 5" xfId="34603"/>
    <cellStyle name="Normal 2 3 4 2 4 2 6" xfId="46832"/>
    <cellStyle name="Normal 2 3 4 2 4 3" xfId="5212"/>
    <cellStyle name="Normal 2 3 4 2 4 3 2" xfId="16223"/>
    <cellStyle name="Normal 2 3 4 2 4 3 2 2" xfId="28478"/>
    <cellStyle name="Normal 2 3 4 2 4 3 2 3" xfId="40719"/>
    <cellStyle name="Normal 2 3 4 2 4 3 3" xfId="22361"/>
    <cellStyle name="Normal 2 3 4 2 4 3 4" xfId="34605"/>
    <cellStyle name="Normal 2 3 4 2 4 3 5" xfId="46834"/>
    <cellStyle name="Normal 2 3 4 2 4 4" xfId="16220"/>
    <cellStyle name="Normal 2 3 4 2 4 4 2" xfId="28475"/>
    <cellStyle name="Normal 2 3 4 2 4 4 3" xfId="40716"/>
    <cellStyle name="Normal 2 3 4 2 4 5" xfId="22358"/>
    <cellStyle name="Normal 2 3 4 2 4 6" xfId="34602"/>
    <cellStyle name="Normal 2 3 4 2 4 7" xfId="46831"/>
    <cellStyle name="Normal 2 3 4 2 5" xfId="5213"/>
    <cellStyle name="Normal 2 3 4 2 5 2" xfId="5214"/>
    <cellStyle name="Normal 2 3 4 2 5 2 2" xfId="16225"/>
    <cellStyle name="Normal 2 3 4 2 5 2 2 2" xfId="28480"/>
    <cellStyle name="Normal 2 3 4 2 5 2 2 3" xfId="40721"/>
    <cellStyle name="Normal 2 3 4 2 5 2 3" xfId="22363"/>
    <cellStyle name="Normal 2 3 4 2 5 2 4" xfId="34607"/>
    <cellStyle name="Normal 2 3 4 2 5 2 5" xfId="46836"/>
    <cellStyle name="Normal 2 3 4 2 5 3" xfId="16224"/>
    <cellStyle name="Normal 2 3 4 2 5 3 2" xfId="28479"/>
    <cellStyle name="Normal 2 3 4 2 5 3 3" xfId="40720"/>
    <cellStyle name="Normal 2 3 4 2 5 4" xfId="22362"/>
    <cellStyle name="Normal 2 3 4 2 5 5" xfId="34606"/>
    <cellStyle name="Normal 2 3 4 2 5 6" xfId="46835"/>
    <cellStyle name="Normal 2 3 4 2 6" xfId="5215"/>
    <cellStyle name="Normal 2 3 4 2 6 2" xfId="16226"/>
    <cellStyle name="Normal 2 3 4 2 6 2 2" xfId="28481"/>
    <cellStyle name="Normal 2 3 4 2 6 2 3" xfId="40722"/>
    <cellStyle name="Normal 2 3 4 2 6 3" xfId="22364"/>
    <cellStyle name="Normal 2 3 4 2 6 4" xfId="34608"/>
    <cellStyle name="Normal 2 3 4 2 6 5" xfId="46837"/>
    <cellStyle name="Normal 2 3 4 2 7" xfId="16195"/>
    <cellStyle name="Normal 2 3 4 2 7 2" xfId="28450"/>
    <cellStyle name="Normal 2 3 4 2 7 3" xfId="40691"/>
    <cellStyle name="Normal 2 3 4 2 8" xfId="22333"/>
    <cellStyle name="Normal 2 3 4 2 9" xfId="34577"/>
    <cellStyle name="Normal 2 3 4 3" xfId="5216"/>
    <cellStyle name="Normal 2 3 4 3 2" xfId="5217"/>
    <cellStyle name="Normal 2 3 4 3 2 2" xfId="5218"/>
    <cellStyle name="Normal 2 3 4 3 2 2 2" xfId="5219"/>
    <cellStyle name="Normal 2 3 4 3 2 2 2 2" xfId="5220"/>
    <cellStyle name="Normal 2 3 4 3 2 2 2 2 2" xfId="16231"/>
    <cellStyle name="Normal 2 3 4 3 2 2 2 2 2 2" xfId="28486"/>
    <cellStyle name="Normal 2 3 4 3 2 2 2 2 2 3" xfId="40727"/>
    <cellStyle name="Normal 2 3 4 3 2 2 2 2 3" xfId="22369"/>
    <cellStyle name="Normal 2 3 4 3 2 2 2 2 4" xfId="34613"/>
    <cellStyle name="Normal 2 3 4 3 2 2 2 2 5" xfId="46842"/>
    <cellStyle name="Normal 2 3 4 3 2 2 2 3" xfId="16230"/>
    <cellStyle name="Normal 2 3 4 3 2 2 2 3 2" xfId="28485"/>
    <cellStyle name="Normal 2 3 4 3 2 2 2 3 3" xfId="40726"/>
    <cellStyle name="Normal 2 3 4 3 2 2 2 4" xfId="22368"/>
    <cellStyle name="Normal 2 3 4 3 2 2 2 5" xfId="34612"/>
    <cellStyle name="Normal 2 3 4 3 2 2 2 6" xfId="46841"/>
    <cellStyle name="Normal 2 3 4 3 2 2 3" xfId="5221"/>
    <cellStyle name="Normal 2 3 4 3 2 2 3 2" xfId="16232"/>
    <cellStyle name="Normal 2 3 4 3 2 2 3 2 2" xfId="28487"/>
    <cellStyle name="Normal 2 3 4 3 2 2 3 2 3" xfId="40728"/>
    <cellStyle name="Normal 2 3 4 3 2 2 3 3" xfId="22370"/>
    <cellStyle name="Normal 2 3 4 3 2 2 3 4" xfId="34614"/>
    <cellStyle name="Normal 2 3 4 3 2 2 3 5" xfId="46843"/>
    <cellStyle name="Normal 2 3 4 3 2 2 4" xfId="16229"/>
    <cellStyle name="Normal 2 3 4 3 2 2 4 2" xfId="28484"/>
    <cellStyle name="Normal 2 3 4 3 2 2 4 3" xfId="40725"/>
    <cellStyle name="Normal 2 3 4 3 2 2 5" xfId="22367"/>
    <cellStyle name="Normal 2 3 4 3 2 2 6" xfId="34611"/>
    <cellStyle name="Normal 2 3 4 3 2 2 7" xfId="46840"/>
    <cellStyle name="Normal 2 3 4 3 2 3" xfId="5222"/>
    <cellStyle name="Normal 2 3 4 3 2 3 2" xfId="5223"/>
    <cellStyle name="Normal 2 3 4 3 2 3 2 2" xfId="16234"/>
    <cellStyle name="Normal 2 3 4 3 2 3 2 2 2" xfId="28489"/>
    <cellStyle name="Normal 2 3 4 3 2 3 2 2 3" xfId="40730"/>
    <cellStyle name="Normal 2 3 4 3 2 3 2 3" xfId="22372"/>
    <cellStyle name="Normal 2 3 4 3 2 3 2 4" xfId="34616"/>
    <cellStyle name="Normal 2 3 4 3 2 3 2 5" xfId="46845"/>
    <cellStyle name="Normal 2 3 4 3 2 3 3" xfId="16233"/>
    <cellStyle name="Normal 2 3 4 3 2 3 3 2" xfId="28488"/>
    <cellStyle name="Normal 2 3 4 3 2 3 3 3" xfId="40729"/>
    <cellStyle name="Normal 2 3 4 3 2 3 4" xfId="22371"/>
    <cellStyle name="Normal 2 3 4 3 2 3 5" xfId="34615"/>
    <cellStyle name="Normal 2 3 4 3 2 3 6" xfId="46844"/>
    <cellStyle name="Normal 2 3 4 3 2 4" xfId="5224"/>
    <cellStyle name="Normal 2 3 4 3 2 4 2" xfId="16235"/>
    <cellStyle name="Normal 2 3 4 3 2 4 2 2" xfId="28490"/>
    <cellStyle name="Normal 2 3 4 3 2 4 2 3" xfId="40731"/>
    <cellStyle name="Normal 2 3 4 3 2 4 3" xfId="22373"/>
    <cellStyle name="Normal 2 3 4 3 2 4 4" xfId="34617"/>
    <cellStyle name="Normal 2 3 4 3 2 4 5" xfId="46846"/>
    <cellStyle name="Normal 2 3 4 3 2 5" xfId="16228"/>
    <cellStyle name="Normal 2 3 4 3 2 5 2" xfId="28483"/>
    <cellStyle name="Normal 2 3 4 3 2 5 3" xfId="40724"/>
    <cellStyle name="Normal 2 3 4 3 2 6" xfId="22366"/>
    <cellStyle name="Normal 2 3 4 3 2 7" xfId="34610"/>
    <cellStyle name="Normal 2 3 4 3 2 8" xfId="46839"/>
    <cellStyle name="Normal 2 3 4 3 3" xfId="5225"/>
    <cellStyle name="Normal 2 3 4 3 3 2" xfId="5226"/>
    <cellStyle name="Normal 2 3 4 3 3 2 2" xfId="5227"/>
    <cellStyle name="Normal 2 3 4 3 3 2 2 2" xfId="16238"/>
    <cellStyle name="Normal 2 3 4 3 3 2 2 2 2" xfId="28493"/>
    <cellStyle name="Normal 2 3 4 3 3 2 2 2 3" xfId="40734"/>
    <cellStyle name="Normal 2 3 4 3 3 2 2 3" xfId="22376"/>
    <cellStyle name="Normal 2 3 4 3 3 2 2 4" xfId="34620"/>
    <cellStyle name="Normal 2 3 4 3 3 2 2 5" xfId="46849"/>
    <cellStyle name="Normal 2 3 4 3 3 2 3" xfId="16237"/>
    <cellStyle name="Normal 2 3 4 3 3 2 3 2" xfId="28492"/>
    <cellStyle name="Normal 2 3 4 3 3 2 3 3" xfId="40733"/>
    <cellStyle name="Normal 2 3 4 3 3 2 4" xfId="22375"/>
    <cellStyle name="Normal 2 3 4 3 3 2 5" xfId="34619"/>
    <cellStyle name="Normal 2 3 4 3 3 2 6" xfId="46848"/>
    <cellStyle name="Normal 2 3 4 3 3 3" xfId="5228"/>
    <cellStyle name="Normal 2 3 4 3 3 3 2" xfId="16239"/>
    <cellStyle name="Normal 2 3 4 3 3 3 2 2" xfId="28494"/>
    <cellStyle name="Normal 2 3 4 3 3 3 2 3" xfId="40735"/>
    <cellStyle name="Normal 2 3 4 3 3 3 3" xfId="22377"/>
    <cellStyle name="Normal 2 3 4 3 3 3 4" xfId="34621"/>
    <cellStyle name="Normal 2 3 4 3 3 3 5" xfId="46850"/>
    <cellStyle name="Normal 2 3 4 3 3 4" xfId="16236"/>
    <cellStyle name="Normal 2 3 4 3 3 4 2" xfId="28491"/>
    <cellStyle name="Normal 2 3 4 3 3 4 3" xfId="40732"/>
    <cellStyle name="Normal 2 3 4 3 3 5" xfId="22374"/>
    <cellStyle name="Normal 2 3 4 3 3 6" xfId="34618"/>
    <cellStyle name="Normal 2 3 4 3 3 7" xfId="46847"/>
    <cellStyle name="Normal 2 3 4 3 4" xfId="5229"/>
    <cellStyle name="Normal 2 3 4 3 4 2" xfId="5230"/>
    <cellStyle name="Normal 2 3 4 3 4 2 2" xfId="16241"/>
    <cellStyle name="Normal 2 3 4 3 4 2 2 2" xfId="28496"/>
    <cellStyle name="Normal 2 3 4 3 4 2 2 3" xfId="40737"/>
    <cellStyle name="Normal 2 3 4 3 4 2 3" xfId="22379"/>
    <cellStyle name="Normal 2 3 4 3 4 2 4" xfId="34623"/>
    <cellStyle name="Normal 2 3 4 3 4 2 5" xfId="46852"/>
    <cellStyle name="Normal 2 3 4 3 4 3" xfId="16240"/>
    <cellStyle name="Normal 2 3 4 3 4 3 2" xfId="28495"/>
    <cellStyle name="Normal 2 3 4 3 4 3 3" xfId="40736"/>
    <cellStyle name="Normal 2 3 4 3 4 4" xfId="22378"/>
    <cellStyle name="Normal 2 3 4 3 4 5" xfId="34622"/>
    <cellStyle name="Normal 2 3 4 3 4 6" xfId="46851"/>
    <cellStyle name="Normal 2 3 4 3 5" xfId="5231"/>
    <cellStyle name="Normal 2 3 4 3 5 2" xfId="16242"/>
    <cellStyle name="Normal 2 3 4 3 5 2 2" xfId="28497"/>
    <cellStyle name="Normal 2 3 4 3 5 2 3" xfId="40738"/>
    <cellStyle name="Normal 2 3 4 3 5 3" xfId="22380"/>
    <cellStyle name="Normal 2 3 4 3 5 4" xfId="34624"/>
    <cellStyle name="Normal 2 3 4 3 5 5" xfId="46853"/>
    <cellStyle name="Normal 2 3 4 3 6" xfId="16227"/>
    <cellStyle name="Normal 2 3 4 3 6 2" xfId="28482"/>
    <cellStyle name="Normal 2 3 4 3 6 3" xfId="40723"/>
    <cellStyle name="Normal 2 3 4 3 7" xfId="22365"/>
    <cellStyle name="Normal 2 3 4 3 8" xfId="34609"/>
    <cellStyle name="Normal 2 3 4 3 9" xfId="46838"/>
    <cellStyle name="Normal 2 3 4 4" xfId="5232"/>
    <cellStyle name="Normal 2 3 4 4 2" xfId="5233"/>
    <cellStyle name="Normal 2 3 4 4 2 2" xfId="5234"/>
    <cellStyle name="Normal 2 3 4 4 2 2 2" xfId="5235"/>
    <cellStyle name="Normal 2 3 4 4 2 2 2 2" xfId="16246"/>
    <cellStyle name="Normal 2 3 4 4 2 2 2 2 2" xfId="28501"/>
    <cellStyle name="Normal 2 3 4 4 2 2 2 2 3" xfId="40742"/>
    <cellStyle name="Normal 2 3 4 4 2 2 2 3" xfId="22384"/>
    <cellStyle name="Normal 2 3 4 4 2 2 2 4" xfId="34628"/>
    <cellStyle name="Normal 2 3 4 4 2 2 2 5" xfId="46857"/>
    <cellStyle name="Normal 2 3 4 4 2 2 3" xfId="16245"/>
    <cellStyle name="Normal 2 3 4 4 2 2 3 2" xfId="28500"/>
    <cellStyle name="Normal 2 3 4 4 2 2 3 3" xfId="40741"/>
    <cellStyle name="Normal 2 3 4 4 2 2 4" xfId="22383"/>
    <cellStyle name="Normal 2 3 4 4 2 2 5" xfId="34627"/>
    <cellStyle name="Normal 2 3 4 4 2 2 6" xfId="46856"/>
    <cellStyle name="Normal 2 3 4 4 2 3" xfId="5236"/>
    <cellStyle name="Normal 2 3 4 4 2 3 2" xfId="16247"/>
    <cellStyle name="Normal 2 3 4 4 2 3 2 2" xfId="28502"/>
    <cellStyle name="Normal 2 3 4 4 2 3 2 3" xfId="40743"/>
    <cellStyle name="Normal 2 3 4 4 2 3 3" xfId="22385"/>
    <cellStyle name="Normal 2 3 4 4 2 3 4" xfId="34629"/>
    <cellStyle name="Normal 2 3 4 4 2 3 5" xfId="46858"/>
    <cellStyle name="Normal 2 3 4 4 2 4" xfId="16244"/>
    <cellStyle name="Normal 2 3 4 4 2 4 2" xfId="28499"/>
    <cellStyle name="Normal 2 3 4 4 2 4 3" xfId="40740"/>
    <cellStyle name="Normal 2 3 4 4 2 5" xfId="22382"/>
    <cellStyle name="Normal 2 3 4 4 2 6" xfId="34626"/>
    <cellStyle name="Normal 2 3 4 4 2 7" xfId="46855"/>
    <cellStyle name="Normal 2 3 4 4 3" xfId="5237"/>
    <cellStyle name="Normal 2 3 4 4 3 2" xfId="5238"/>
    <cellStyle name="Normal 2 3 4 4 3 2 2" xfId="16249"/>
    <cellStyle name="Normal 2 3 4 4 3 2 2 2" xfId="28504"/>
    <cellStyle name="Normal 2 3 4 4 3 2 2 3" xfId="40745"/>
    <cellStyle name="Normal 2 3 4 4 3 2 3" xfId="22387"/>
    <cellStyle name="Normal 2 3 4 4 3 2 4" xfId="34631"/>
    <cellStyle name="Normal 2 3 4 4 3 2 5" xfId="46860"/>
    <cellStyle name="Normal 2 3 4 4 3 3" xfId="16248"/>
    <cellStyle name="Normal 2 3 4 4 3 3 2" xfId="28503"/>
    <cellStyle name="Normal 2 3 4 4 3 3 3" xfId="40744"/>
    <cellStyle name="Normal 2 3 4 4 3 4" xfId="22386"/>
    <cellStyle name="Normal 2 3 4 4 3 5" xfId="34630"/>
    <cellStyle name="Normal 2 3 4 4 3 6" xfId="46859"/>
    <cellStyle name="Normal 2 3 4 4 4" xfId="5239"/>
    <cellStyle name="Normal 2 3 4 4 4 2" xfId="16250"/>
    <cellStyle name="Normal 2 3 4 4 4 2 2" xfId="28505"/>
    <cellStyle name="Normal 2 3 4 4 4 2 3" xfId="40746"/>
    <cellStyle name="Normal 2 3 4 4 4 3" xfId="22388"/>
    <cellStyle name="Normal 2 3 4 4 4 4" xfId="34632"/>
    <cellStyle name="Normal 2 3 4 4 4 5" xfId="46861"/>
    <cellStyle name="Normal 2 3 4 4 5" xfId="16243"/>
    <cellStyle name="Normal 2 3 4 4 5 2" xfId="28498"/>
    <cellStyle name="Normal 2 3 4 4 5 3" xfId="40739"/>
    <cellStyle name="Normal 2 3 4 4 6" xfId="22381"/>
    <cellStyle name="Normal 2 3 4 4 7" xfId="34625"/>
    <cellStyle name="Normal 2 3 4 4 8" xfId="46854"/>
    <cellStyle name="Normal 2 3 4 5" xfId="5240"/>
    <cellStyle name="Normal 2 3 4 5 2" xfId="5241"/>
    <cellStyle name="Normal 2 3 4 5 2 2" xfId="5242"/>
    <cellStyle name="Normal 2 3 4 5 2 2 2" xfId="16253"/>
    <cellStyle name="Normal 2 3 4 5 2 2 2 2" xfId="28508"/>
    <cellStyle name="Normal 2 3 4 5 2 2 2 3" xfId="40749"/>
    <cellStyle name="Normal 2 3 4 5 2 2 3" xfId="22391"/>
    <cellStyle name="Normal 2 3 4 5 2 2 4" xfId="34635"/>
    <cellStyle name="Normal 2 3 4 5 2 2 5" xfId="46864"/>
    <cellStyle name="Normal 2 3 4 5 2 3" xfId="16252"/>
    <cellStyle name="Normal 2 3 4 5 2 3 2" xfId="28507"/>
    <cellStyle name="Normal 2 3 4 5 2 3 3" xfId="40748"/>
    <cellStyle name="Normal 2 3 4 5 2 4" xfId="22390"/>
    <cellStyle name="Normal 2 3 4 5 2 5" xfId="34634"/>
    <cellStyle name="Normal 2 3 4 5 2 6" xfId="46863"/>
    <cellStyle name="Normal 2 3 4 5 3" xfId="5243"/>
    <cellStyle name="Normal 2 3 4 5 3 2" xfId="16254"/>
    <cellStyle name="Normal 2 3 4 5 3 2 2" xfId="28509"/>
    <cellStyle name="Normal 2 3 4 5 3 2 3" xfId="40750"/>
    <cellStyle name="Normal 2 3 4 5 3 3" xfId="22392"/>
    <cellStyle name="Normal 2 3 4 5 3 4" xfId="34636"/>
    <cellStyle name="Normal 2 3 4 5 3 5" xfId="46865"/>
    <cellStyle name="Normal 2 3 4 5 4" xfId="16251"/>
    <cellStyle name="Normal 2 3 4 5 4 2" xfId="28506"/>
    <cellStyle name="Normal 2 3 4 5 4 3" xfId="40747"/>
    <cellStyle name="Normal 2 3 4 5 5" xfId="22389"/>
    <cellStyle name="Normal 2 3 4 5 6" xfId="34633"/>
    <cellStyle name="Normal 2 3 4 5 7" xfId="46862"/>
    <cellStyle name="Normal 2 3 4 6" xfId="5244"/>
    <cellStyle name="Normal 2 3 4 6 2" xfId="5245"/>
    <cellStyle name="Normal 2 3 4 6 2 2" xfId="16256"/>
    <cellStyle name="Normal 2 3 4 6 2 2 2" xfId="28511"/>
    <cellStyle name="Normal 2 3 4 6 2 2 3" xfId="40752"/>
    <cellStyle name="Normal 2 3 4 6 2 3" xfId="22394"/>
    <cellStyle name="Normal 2 3 4 6 2 4" xfId="34638"/>
    <cellStyle name="Normal 2 3 4 6 2 5" xfId="46867"/>
    <cellStyle name="Normal 2 3 4 6 3" xfId="16255"/>
    <cellStyle name="Normal 2 3 4 6 3 2" xfId="28510"/>
    <cellStyle name="Normal 2 3 4 6 3 3" xfId="40751"/>
    <cellStyle name="Normal 2 3 4 6 4" xfId="22393"/>
    <cellStyle name="Normal 2 3 4 6 5" xfId="34637"/>
    <cellStyle name="Normal 2 3 4 6 6" xfId="46866"/>
    <cellStyle name="Normal 2 3 4 7" xfId="5246"/>
    <cellStyle name="Normal 2 3 4 7 2" xfId="16257"/>
    <cellStyle name="Normal 2 3 4 7 2 2" xfId="28512"/>
    <cellStyle name="Normal 2 3 4 7 2 3" xfId="40753"/>
    <cellStyle name="Normal 2 3 4 7 3" xfId="22395"/>
    <cellStyle name="Normal 2 3 4 7 4" xfId="34639"/>
    <cellStyle name="Normal 2 3 4 7 5" xfId="46868"/>
    <cellStyle name="Normal 2 3 4 8" xfId="16194"/>
    <cellStyle name="Normal 2 3 4 8 2" xfId="28449"/>
    <cellStyle name="Normal 2 3 4 8 3" xfId="40690"/>
    <cellStyle name="Normal 2 3 4 9" xfId="22332"/>
    <cellStyle name="Normal 2 3 5" xfId="5247"/>
    <cellStyle name="Normal 2 3 5 10" xfId="46869"/>
    <cellStyle name="Normal 2 3 5 2" xfId="5248"/>
    <cellStyle name="Normal 2 3 5 2 2" xfId="5249"/>
    <cellStyle name="Normal 2 3 5 2 2 2" xfId="5250"/>
    <cellStyle name="Normal 2 3 5 2 2 2 2" xfId="5251"/>
    <cellStyle name="Normal 2 3 5 2 2 2 2 2" xfId="5252"/>
    <cellStyle name="Normal 2 3 5 2 2 2 2 2 2" xfId="16263"/>
    <cellStyle name="Normal 2 3 5 2 2 2 2 2 2 2" xfId="28518"/>
    <cellStyle name="Normal 2 3 5 2 2 2 2 2 2 3" xfId="40759"/>
    <cellStyle name="Normal 2 3 5 2 2 2 2 2 3" xfId="22401"/>
    <cellStyle name="Normal 2 3 5 2 2 2 2 2 4" xfId="34645"/>
    <cellStyle name="Normal 2 3 5 2 2 2 2 2 5" xfId="46874"/>
    <cellStyle name="Normal 2 3 5 2 2 2 2 3" xfId="16262"/>
    <cellStyle name="Normal 2 3 5 2 2 2 2 3 2" xfId="28517"/>
    <cellStyle name="Normal 2 3 5 2 2 2 2 3 3" xfId="40758"/>
    <cellStyle name="Normal 2 3 5 2 2 2 2 4" xfId="22400"/>
    <cellStyle name="Normal 2 3 5 2 2 2 2 5" xfId="34644"/>
    <cellStyle name="Normal 2 3 5 2 2 2 2 6" xfId="46873"/>
    <cellStyle name="Normal 2 3 5 2 2 2 3" xfId="5253"/>
    <cellStyle name="Normal 2 3 5 2 2 2 3 2" xfId="16264"/>
    <cellStyle name="Normal 2 3 5 2 2 2 3 2 2" xfId="28519"/>
    <cellStyle name="Normal 2 3 5 2 2 2 3 2 3" xfId="40760"/>
    <cellStyle name="Normal 2 3 5 2 2 2 3 3" xfId="22402"/>
    <cellStyle name="Normal 2 3 5 2 2 2 3 4" xfId="34646"/>
    <cellStyle name="Normal 2 3 5 2 2 2 3 5" xfId="46875"/>
    <cellStyle name="Normal 2 3 5 2 2 2 4" xfId="16261"/>
    <cellStyle name="Normal 2 3 5 2 2 2 4 2" xfId="28516"/>
    <cellStyle name="Normal 2 3 5 2 2 2 4 3" xfId="40757"/>
    <cellStyle name="Normal 2 3 5 2 2 2 5" xfId="22399"/>
    <cellStyle name="Normal 2 3 5 2 2 2 6" xfId="34643"/>
    <cellStyle name="Normal 2 3 5 2 2 2 7" xfId="46872"/>
    <cellStyle name="Normal 2 3 5 2 2 3" xfId="5254"/>
    <cellStyle name="Normal 2 3 5 2 2 3 2" xfId="5255"/>
    <cellStyle name="Normal 2 3 5 2 2 3 2 2" xfId="16266"/>
    <cellStyle name="Normal 2 3 5 2 2 3 2 2 2" xfId="28521"/>
    <cellStyle name="Normal 2 3 5 2 2 3 2 2 3" xfId="40762"/>
    <cellStyle name="Normal 2 3 5 2 2 3 2 3" xfId="22404"/>
    <cellStyle name="Normal 2 3 5 2 2 3 2 4" xfId="34648"/>
    <cellStyle name="Normal 2 3 5 2 2 3 2 5" xfId="46877"/>
    <cellStyle name="Normal 2 3 5 2 2 3 3" xfId="16265"/>
    <cellStyle name="Normal 2 3 5 2 2 3 3 2" xfId="28520"/>
    <cellStyle name="Normal 2 3 5 2 2 3 3 3" xfId="40761"/>
    <cellStyle name="Normal 2 3 5 2 2 3 4" xfId="22403"/>
    <cellStyle name="Normal 2 3 5 2 2 3 5" xfId="34647"/>
    <cellStyle name="Normal 2 3 5 2 2 3 6" xfId="46876"/>
    <cellStyle name="Normal 2 3 5 2 2 4" xfId="5256"/>
    <cellStyle name="Normal 2 3 5 2 2 4 2" xfId="16267"/>
    <cellStyle name="Normal 2 3 5 2 2 4 2 2" xfId="28522"/>
    <cellStyle name="Normal 2 3 5 2 2 4 2 3" xfId="40763"/>
    <cellStyle name="Normal 2 3 5 2 2 4 3" xfId="22405"/>
    <cellStyle name="Normal 2 3 5 2 2 4 4" xfId="34649"/>
    <cellStyle name="Normal 2 3 5 2 2 4 5" xfId="46878"/>
    <cellStyle name="Normal 2 3 5 2 2 5" xfId="16260"/>
    <cellStyle name="Normal 2 3 5 2 2 5 2" xfId="28515"/>
    <cellStyle name="Normal 2 3 5 2 2 5 3" xfId="40756"/>
    <cellStyle name="Normal 2 3 5 2 2 6" xfId="22398"/>
    <cellStyle name="Normal 2 3 5 2 2 7" xfId="34642"/>
    <cellStyle name="Normal 2 3 5 2 2 8" xfId="46871"/>
    <cellStyle name="Normal 2 3 5 2 3" xfId="5257"/>
    <cellStyle name="Normal 2 3 5 2 3 2" xfId="5258"/>
    <cellStyle name="Normal 2 3 5 2 3 2 2" xfId="5259"/>
    <cellStyle name="Normal 2 3 5 2 3 2 2 2" xfId="16270"/>
    <cellStyle name="Normal 2 3 5 2 3 2 2 2 2" xfId="28525"/>
    <cellStyle name="Normal 2 3 5 2 3 2 2 2 3" xfId="40766"/>
    <cellStyle name="Normal 2 3 5 2 3 2 2 3" xfId="22408"/>
    <cellStyle name="Normal 2 3 5 2 3 2 2 4" xfId="34652"/>
    <cellStyle name="Normal 2 3 5 2 3 2 2 5" xfId="46881"/>
    <cellStyle name="Normal 2 3 5 2 3 2 3" xfId="16269"/>
    <cellStyle name="Normal 2 3 5 2 3 2 3 2" xfId="28524"/>
    <cellStyle name="Normal 2 3 5 2 3 2 3 3" xfId="40765"/>
    <cellStyle name="Normal 2 3 5 2 3 2 4" xfId="22407"/>
    <cellStyle name="Normal 2 3 5 2 3 2 5" xfId="34651"/>
    <cellStyle name="Normal 2 3 5 2 3 2 6" xfId="46880"/>
    <cellStyle name="Normal 2 3 5 2 3 3" xfId="5260"/>
    <cellStyle name="Normal 2 3 5 2 3 3 2" xfId="16271"/>
    <cellStyle name="Normal 2 3 5 2 3 3 2 2" xfId="28526"/>
    <cellStyle name="Normal 2 3 5 2 3 3 2 3" xfId="40767"/>
    <cellStyle name="Normal 2 3 5 2 3 3 3" xfId="22409"/>
    <cellStyle name="Normal 2 3 5 2 3 3 4" xfId="34653"/>
    <cellStyle name="Normal 2 3 5 2 3 3 5" xfId="46882"/>
    <cellStyle name="Normal 2 3 5 2 3 4" xfId="16268"/>
    <cellStyle name="Normal 2 3 5 2 3 4 2" xfId="28523"/>
    <cellStyle name="Normal 2 3 5 2 3 4 3" xfId="40764"/>
    <cellStyle name="Normal 2 3 5 2 3 5" xfId="22406"/>
    <cellStyle name="Normal 2 3 5 2 3 6" xfId="34650"/>
    <cellStyle name="Normal 2 3 5 2 3 7" xfId="46879"/>
    <cellStyle name="Normal 2 3 5 2 4" xfId="5261"/>
    <cellStyle name="Normal 2 3 5 2 4 2" xfId="5262"/>
    <cellStyle name="Normal 2 3 5 2 4 2 2" xfId="16273"/>
    <cellStyle name="Normal 2 3 5 2 4 2 2 2" xfId="28528"/>
    <cellStyle name="Normal 2 3 5 2 4 2 2 3" xfId="40769"/>
    <cellStyle name="Normal 2 3 5 2 4 2 3" xfId="22411"/>
    <cellStyle name="Normal 2 3 5 2 4 2 4" xfId="34655"/>
    <cellStyle name="Normal 2 3 5 2 4 2 5" xfId="46884"/>
    <cellStyle name="Normal 2 3 5 2 4 3" xfId="16272"/>
    <cellStyle name="Normal 2 3 5 2 4 3 2" xfId="28527"/>
    <cellStyle name="Normal 2 3 5 2 4 3 3" xfId="40768"/>
    <cellStyle name="Normal 2 3 5 2 4 4" xfId="22410"/>
    <cellStyle name="Normal 2 3 5 2 4 5" xfId="34654"/>
    <cellStyle name="Normal 2 3 5 2 4 6" xfId="46883"/>
    <cellStyle name="Normal 2 3 5 2 5" xfId="5263"/>
    <cellStyle name="Normal 2 3 5 2 5 2" xfId="16274"/>
    <cellStyle name="Normal 2 3 5 2 5 2 2" xfId="28529"/>
    <cellStyle name="Normal 2 3 5 2 5 2 3" xfId="40770"/>
    <cellStyle name="Normal 2 3 5 2 5 3" xfId="22412"/>
    <cellStyle name="Normal 2 3 5 2 5 4" xfId="34656"/>
    <cellStyle name="Normal 2 3 5 2 5 5" xfId="46885"/>
    <cellStyle name="Normal 2 3 5 2 6" xfId="16259"/>
    <cellStyle name="Normal 2 3 5 2 6 2" xfId="28514"/>
    <cellStyle name="Normal 2 3 5 2 6 3" xfId="40755"/>
    <cellStyle name="Normal 2 3 5 2 7" xfId="22397"/>
    <cellStyle name="Normal 2 3 5 2 8" xfId="34641"/>
    <cellStyle name="Normal 2 3 5 2 9" xfId="46870"/>
    <cellStyle name="Normal 2 3 5 3" xfId="5264"/>
    <cellStyle name="Normal 2 3 5 3 2" xfId="5265"/>
    <cellStyle name="Normal 2 3 5 3 2 2" xfId="5266"/>
    <cellStyle name="Normal 2 3 5 3 2 2 2" xfId="5267"/>
    <cellStyle name="Normal 2 3 5 3 2 2 2 2" xfId="16278"/>
    <cellStyle name="Normal 2 3 5 3 2 2 2 2 2" xfId="28533"/>
    <cellStyle name="Normal 2 3 5 3 2 2 2 2 3" xfId="40774"/>
    <cellStyle name="Normal 2 3 5 3 2 2 2 3" xfId="22416"/>
    <cellStyle name="Normal 2 3 5 3 2 2 2 4" xfId="34660"/>
    <cellStyle name="Normal 2 3 5 3 2 2 2 5" xfId="46889"/>
    <cellStyle name="Normal 2 3 5 3 2 2 3" xfId="16277"/>
    <cellStyle name="Normal 2 3 5 3 2 2 3 2" xfId="28532"/>
    <cellStyle name="Normal 2 3 5 3 2 2 3 3" xfId="40773"/>
    <cellStyle name="Normal 2 3 5 3 2 2 4" xfId="22415"/>
    <cellStyle name="Normal 2 3 5 3 2 2 5" xfId="34659"/>
    <cellStyle name="Normal 2 3 5 3 2 2 6" xfId="46888"/>
    <cellStyle name="Normal 2 3 5 3 2 3" xfId="5268"/>
    <cellStyle name="Normal 2 3 5 3 2 3 2" xfId="16279"/>
    <cellStyle name="Normal 2 3 5 3 2 3 2 2" xfId="28534"/>
    <cellStyle name="Normal 2 3 5 3 2 3 2 3" xfId="40775"/>
    <cellStyle name="Normal 2 3 5 3 2 3 3" xfId="22417"/>
    <cellStyle name="Normal 2 3 5 3 2 3 4" xfId="34661"/>
    <cellStyle name="Normal 2 3 5 3 2 3 5" xfId="46890"/>
    <cellStyle name="Normal 2 3 5 3 2 4" xfId="16276"/>
    <cellStyle name="Normal 2 3 5 3 2 4 2" xfId="28531"/>
    <cellStyle name="Normal 2 3 5 3 2 4 3" xfId="40772"/>
    <cellStyle name="Normal 2 3 5 3 2 5" xfId="22414"/>
    <cellStyle name="Normal 2 3 5 3 2 6" xfId="34658"/>
    <cellStyle name="Normal 2 3 5 3 2 7" xfId="46887"/>
    <cellStyle name="Normal 2 3 5 3 3" xfId="5269"/>
    <cellStyle name="Normal 2 3 5 3 3 2" xfId="5270"/>
    <cellStyle name="Normal 2 3 5 3 3 2 2" xfId="16281"/>
    <cellStyle name="Normal 2 3 5 3 3 2 2 2" xfId="28536"/>
    <cellStyle name="Normal 2 3 5 3 3 2 2 3" xfId="40777"/>
    <cellStyle name="Normal 2 3 5 3 3 2 3" xfId="22419"/>
    <cellStyle name="Normal 2 3 5 3 3 2 4" xfId="34663"/>
    <cellStyle name="Normal 2 3 5 3 3 2 5" xfId="46892"/>
    <cellStyle name="Normal 2 3 5 3 3 3" xfId="16280"/>
    <cellStyle name="Normal 2 3 5 3 3 3 2" xfId="28535"/>
    <cellStyle name="Normal 2 3 5 3 3 3 3" xfId="40776"/>
    <cellStyle name="Normal 2 3 5 3 3 4" xfId="22418"/>
    <cellStyle name="Normal 2 3 5 3 3 5" xfId="34662"/>
    <cellStyle name="Normal 2 3 5 3 3 6" xfId="46891"/>
    <cellStyle name="Normal 2 3 5 3 4" xfId="5271"/>
    <cellStyle name="Normal 2 3 5 3 4 2" xfId="16282"/>
    <cellStyle name="Normal 2 3 5 3 4 2 2" xfId="28537"/>
    <cellStyle name="Normal 2 3 5 3 4 2 3" xfId="40778"/>
    <cellStyle name="Normal 2 3 5 3 4 3" xfId="22420"/>
    <cellStyle name="Normal 2 3 5 3 4 4" xfId="34664"/>
    <cellStyle name="Normal 2 3 5 3 4 5" xfId="46893"/>
    <cellStyle name="Normal 2 3 5 3 5" xfId="16275"/>
    <cellStyle name="Normal 2 3 5 3 5 2" xfId="28530"/>
    <cellStyle name="Normal 2 3 5 3 5 3" xfId="40771"/>
    <cellStyle name="Normal 2 3 5 3 6" xfId="22413"/>
    <cellStyle name="Normal 2 3 5 3 7" xfId="34657"/>
    <cellStyle name="Normal 2 3 5 3 8" xfId="46886"/>
    <cellStyle name="Normal 2 3 5 4" xfId="5272"/>
    <cellStyle name="Normal 2 3 5 4 2" xfId="5273"/>
    <cellStyle name="Normal 2 3 5 4 2 2" xfId="5274"/>
    <cellStyle name="Normal 2 3 5 4 2 2 2" xfId="16285"/>
    <cellStyle name="Normal 2 3 5 4 2 2 2 2" xfId="28540"/>
    <cellStyle name="Normal 2 3 5 4 2 2 2 3" xfId="40781"/>
    <cellStyle name="Normal 2 3 5 4 2 2 3" xfId="22423"/>
    <cellStyle name="Normal 2 3 5 4 2 2 4" xfId="34667"/>
    <cellStyle name="Normal 2 3 5 4 2 2 5" xfId="46896"/>
    <cellStyle name="Normal 2 3 5 4 2 3" xfId="16284"/>
    <cellStyle name="Normal 2 3 5 4 2 3 2" xfId="28539"/>
    <cellStyle name="Normal 2 3 5 4 2 3 3" xfId="40780"/>
    <cellStyle name="Normal 2 3 5 4 2 4" xfId="22422"/>
    <cellStyle name="Normal 2 3 5 4 2 5" xfId="34666"/>
    <cellStyle name="Normal 2 3 5 4 2 6" xfId="46895"/>
    <cellStyle name="Normal 2 3 5 4 3" xfId="5275"/>
    <cellStyle name="Normal 2 3 5 4 3 2" xfId="16286"/>
    <cellStyle name="Normal 2 3 5 4 3 2 2" xfId="28541"/>
    <cellStyle name="Normal 2 3 5 4 3 2 3" xfId="40782"/>
    <cellStyle name="Normal 2 3 5 4 3 3" xfId="22424"/>
    <cellStyle name="Normal 2 3 5 4 3 4" xfId="34668"/>
    <cellStyle name="Normal 2 3 5 4 3 5" xfId="46897"/>
    <cellStyle name="Normal 2 3 5 4 4" xfId="16283"/>
    <cellStyle name="Normal 2 3 5 4 4 2" xfId="28538"/>
    <cellStyle name="Normal 2 3 5 4 4 3" xfId="40779"/>
    <cellStyle name="Normal 2 3 5 4 5" xfId="22421"/>
    <cellStyle name="Normal 2 3 5 4 6" xfId="34665"/>
    <cellStyle name="Normal 2 3 5 4 7" xfId="46894"/>
    <cellStyle name="Normal 2 3 5 5" xfId="5276"/>
    <cellStyle name="Normal 2 3 5 5 2" xfId="5277"/>
    <cellStyle name="Normal 2 3 5 5 2 2" xfId="16288"/>
    <cellStyle name="Normal 2 3 5 5 2 2 2" xfId="28543"/>
    <cellStyle name="Normal 2 3 5 5 2 2 3" xfId="40784"/>
    <cellStyle name="Normal 2 3 5 5 2 3" xfId="22426"/>
    <cellStyle name="Normal 2 3 5 5 2 4" xfId="34670"/>
    <cellStyle name="Normal 2 3 5 5 2 5" xfId="46899"/>
    <cellStyle name="Normal 2 3 5 5 3" xfId="16287"/>
    <cellStyle name="Normal 2 3 5 5 3 2" xfId="28542"/>
    <cellStyle name="Normal 2 3 5 5 3 3" xfId="40783"/>
    <cellStyle name="Normal 2 3 5 5 4" xfId="22425"/>
    <cellStyle name="Normal 2 3 5 5 5" xfId="34669"/>
    <cellStyle name="Normal 2 3 5 5 6" xfId="46898"/>
    <cellStyle name="Normal 2 3 5 6" xfId="5278"/>
    <cellStyle name="Normal 2 3 5 6 2" xfId="16289"/>
    <cellStyle name="Normal 2 3 5 6 2 2" xfId="28544"/>
    <cellStyle name="Normal 2 3 5 6 2 3" xfId="40785"/>
    <cellStyle name="Normal 2 3 5 6 3" xfId="22427"/>
    <cellStyle name="Normal 2 3 5 6 4" xfId="34671"/>
    <cellStyle name="Normal 2 3 5 6 5" xfId="46900"/>
    <cellStyle name="Normal 2 3 5 7" xfId="16258"/>
    <cellStyle name="Normal 2 3 5 7 2" xfId="28513"/>
    <cellStyle name="Normal 2 3 5 7 3" xfId="40754"/>
    <cellStyle name="Normal 2 3 5 8" xfId="22396"/>
    <cellStyle name="Normal 2 3 5 9" xfId="34640"/>
    <cellStyle name="Normal 2 3 6" xfId="5279"/>
    <cellStyle name="Normal 2 3 6 2" xfId="5280"/>
    <cellStyle name="Normal 2 3 6 2 2" xfId="5281"/>
    <cellStyle name="Normal 2 3 6 2 2 2" xfId="5282"/>
    <cellStyle name="Normal 2 3 6 2 2 2 2" xfId="5283"/>
    <cellStyle name="Normal 2 3 6 2 2 2 2 2" xfId="16294"/>
    <cellStyle name="Normal 2 3 6 2 2 2 2 2 2" xfId="28549"/>
    <cellStyle name="Normal 2 3 6 2 2 2 2 2 3" xfId="40790"/>
    <cellStyle name="Normal 2 3 6 2 2 2 2 3" xfId="22432"/>
    <cellStyle name="Normal 2 3 6 2 2 2 2 4" xfId="34676"/>
    <cellStyle name="Normal 2 3 6 2 2 2 2 5" xfId="46905"/>
    <cellStyle name="Normal 2 3 6 2 2 2 3" xfId="16293"/>
    <cellStyle name="Normal 2 3 6 2 2 2 3 2" xfId="28548"/>
    <cellStyle name="Normal 2 3 6 2 2 2 3 3" xfId="40789"/>
    <cellStyle name="Normal 2 3 6 2 2 2 4" xfId="22431"/>
    <cellStyle name="Normal 2 3 6 2 2 2 5" xfId="34675"/>
    <cellStyle name="Normal 2 3 6 2 2 2 6" xfId="46904"/>
    <cellStyle name="Normal 2 3 6 2 2 3" xfId="5284"/>
    <cellStyle name="Normal 2 3 6 2 2 3 2" xfId="16295"/>
    <cellStyle name="Normal 2 3 6 2 2 3 2 2" xfId="28550"/>
    <cellStyle name="Normal 2 3 6 2 2 3 2 3" xfId="40791"/>
    <cellStyle name="Normal 2 3 6 2 2 3 3" xfId="22433"/>
    <cellStyle name="Normal 2 3 6 2 2 3 4" xfId="34677"/>
    <cellStyle name="Normal 2 3 6 2 2 3 5" xfId="46906"/>
    <cellStyle name="Normal 2 3 6 2 2 4" xfId="16292"/>
    <cellStyle name="Normal 2 3 6 2 2 4 2" xfId="28547"/>
    <cellStyle name="Normal 2 3 6 2 2 4 3" xfId="40788"/>
    <cellStyle name="Normal 2 3 6 2 2 5" xfId="22430"/>
    <cellStyle name="Normal 2 3 6 2 2 6" xfId="34674"/>
    <cellStyle name="Normal 2 3 6 2 2 7" xfId="46903"/>
    <cellStyle name="Normal 2 3 6 2 3" xfId="5285"/>
    <cellStyle name="Normal 2 3 6 2 3 2" xfId="5286"/>
    <cellStyle name="Normal 2 3 6 2 3 2 2" xfId="16297"/>
    <cellStyle name="Normal 2 3 6 2 3 2 2 2" xfId="28552"/>
    <cellStyle name="Normal 2 3 6 2 3 2 2 3" xfId="40793"/>
    <cellStyle name="Normal 2 3 6 2 3 2 3" xfId="22435"/>
    <cellStyle name="Normal 2 3 6 2 3 2 4" xfId="34679"/>
    <cellStyle name="Normal 2 3 6 2 3 2 5" xfId="46908"/>
    <cellStyle name="Normal 2 3 6 2 3 3" xfId="16296"/>
    <cellStyle name="Normal 2 3 6 2 3 3 2" xfId="28551"/>
    <cellStyle name="Normal 2 3 6 2 3 3 3" xfId="40792"/>
    <cellStyle name="Normal 2 3 6 2 3 4" xfId="22434"/>
    <cellStyle name="Normal 2 3 6 2 3 5" xfId="34678"/>
    <cellStyle name="Normal 2 3 6 2 3 6" xfId="46907"/>
    <cellStyle name="Normal 2 3 6 2 4" xfId="5287"/>
    <cellStyle name="Normal 2 3 6 2 4 2" xfId="16298"/>
    <cellStyle name="Normal 2 3 6 2 4 2 2" xfId="28553"/>
    <cellStyle name="Normal 2 3 6 2 4 2 3" xfId="40794"/>
    <cellStyle name="Normal 2 3 6 2 4 3" xfId="22436"/>
    <cellStyle name="Normal 2 3 6 2 4 4" xfId="34680"/>
    <cellStyle name="Normal 2 3 6 2 4 5" xfId="46909"/>
    <cellStyle name="Normal 2 3 6 2 5" xfId="16291"/>
    <cellStyle name="Normal 2 3 6 2 5 2" xfId="28546"/>
    <cellStyle name="Normal 2 3 6 2 5 3" xfId="40787"/>
    <cellStyle name="Normal 2 3 6 2 6" xfId="22429"/>
    <cellStyle name="Normal 2 3 6 2 7" xfId="34673"/>
    <cellStyle name="Normal 2 3 6 2 8" xfId="46902"/>
    <cellStyle name="Normal 2 3 6 3" xfId="5288"/>
    <cellStyle name="Normal 2 3 6 3 2" xfId="5289"/>
    <cellStyle name="Normal 2 3 6 3 2 2" xfId="5290"/>
    <cellStyle name="Normal 2 3 6 3 2 2 2" xfId="16301"/>
    <cellStyle name="Normal 2 3 6 3 2 2 2 2" xfId="28556"/>
    <cellStyle name="Normal 2 3 6 3 2 2 2 3" xfId="40797"/>
    <cellStyle name="Normal 2 3 6 3 2 2 3" xfId="22439"/>
    <cellStyle name="Normal 2 3 6 3 2 2 4" xfId="34683"/>
    <cellStyle name="Normal 2 3 6 3 2 2 5" xfId="46912"/>
    <cellStyle name="Normal 2 3 6 3 2 3" xfId="16300"/>
    <cellStyle name="Normal 2 3 6 3 2 3 2" xfId="28555"/>
    <cellStyle name="Normal 2 3 6 3 2 3 3" xfId="40796"/>
    <cellStyle name="Normal 2 3 6 3 2 4" xfId="22438"/>
    <cellStyle name="Normal 2 3 6 3 2 5" xfId="34682"/>
    <cellStyle name="Normal 2 3 6 3 2 6" xfId="46911"/>
    <cellStyle name="Normal 2 3 6 3 3" xfId="5291"/>
    <cellStyle name="Normal 2 3 6 3 3 2" xfId="16302"/>
    <cellStyle name="Normal 2 3 6 3 3 2 2" xfId="28557"/>
    <cellStyle name="Normal 2 3 6 3 3 2 3" xfId="40798"/>
    <cellStyle name="Normal 2 3 6 3 3 3" xfId="22440"/>
    <cellStyle name="Normal 2 3 6 3 3 4" xfId="34684"/>
    <cellStyle name="Normal 2 3 6 3 3 5" xfId="46913"/>
    <cellStyle name="Normal 2 3 6 3 4" xfId="16299"/>
    <cellStyle name="Normal 2 3 6 3 4 2" xfId="28554"/>
    <cellStyle name="Normal 2 3 6 3 4 3" xfId="40795"/>
    <cellStyle name="Normal 2 3 6 3 5" xfId="22437"/>
    <cellStyle name="Normal 2 3 6 3 6" xfId="34681"/>
    <cellStyle name="Normal 2 3 6 3 7" xfId="46910"/>
    <cellStyle name="Normal 2 3 6 4" xfId="5292"/>
    <cellStyle name="Normal 2 3 6 4 2" xfId="5293"/>
    <cellStyle name="Normal 2 3 6 4 2 2" xfId="16304"/>
    <cellStyle name="Normal 2 3 6 4 2 2 2" xfId="28559"/>
    <cellStyle name="Normal 2 3 6 4 2 2 3" xfId="40800"/>
    <cellStyle name="Normal 2 3 6 4 2 3" xfId="22442"/>
    <cellStyle name="Normal 2 3 6 4 2 4" xfId="34686"/>
    <cellStyle name="Normal 2 3 6 4 2 5" xfId="46915"/>
    <cellStyle name="Normal 2 3 6 4 3" xfId="16303"/>
    <cellStyle name="Normal 2 3 6 4 3 2" xfId="28558"/>
    <cellStyle name="Normal 2 3 6 4 3 3" xfId="40799"/>
    <cellStyle name="Normal 2 3 6 4 4" xfId="22441"/>
    <cellStyle name="Normal 2 3 6 4 5" xfId="34685"/>
    <cellStyle name="Normal 2 3 6 4 6" xfId="46914"/>
    <cellStyle name="Normal 2 3 6 5" xfId="5294"/>
    <cellStyle name="Normal 2 3 6 5 2" xfId="16305"/>
    <cellStyle name="Normal 2 3 6 5 2 2" xfId="28560"/>
    <cellStyle name="Normal 2 3 6 5 2 3" xfId="40801"/>
    <cellStyle name="Normal 2 3 6 5 3" xfId="22443"/>
    <cellStyle name="Normal 2 3 6 5 4" xfId="34687"/>
    <cellStyle name="Normal 2 3 6 5 5" xfId="46916"/>
    <cellStyle name="Normal 2 3 6 6" xfId="16290"/>
    <cellStyle name="Normal 2 3 6 6 2" xfId="28545"/>
    <cellStyle name="Normal 2 3 6 6 3" xfId="40786"/>
    <cellStyle name="Normal 2 3 6 7" xfId="22428"/>
    <cellStyle name="Normal 2 3 6 8" xfId="34672"/>
    <cellStyle name="Normal 2 3 6 9" xfId="46901"/>
    <cellStyle name="Normal 2 3 7" xfId="5295"/>
    <cellStyle name="Normal 2 3 7 2" xfId="5296"/>
    <cellStyle name="Normal 2 3 7 2 2" xfId="5297"/>
    <cellStyle name="Normal 2 3 7 2 2 2" xfId="5298"/>
    <cellStyle name="Normal 2 3 7 2 2 2 2" xfId="16309"/>
    <cellStyle name="Normal 2 3 7 2 2 2 2 2" xfId="28564"/>
    <cellStyle name="Normal 2 3 7 2 2 2 2 3" xfId="40805"/>
    <cellStyle name="Normal 2 3 7 2 2 2 3" xfId="22447"/>
    <cellStyle name="Normal 2 3 7 2 2 2 4" xfId="34691"/>
    <cellStyle name="Normal 2 3 7 2 2 2 5" xfId="46920"/>
    <cellStyle name="Normal 2 3 7 2 2 3" xfId="16308"/>
    <cellStyle name="Normal 2 3 7 2 2 3 2" xfId="28563"/>
    <cellStyle name="Normal 2 3 7 2 2 3 3" xfId="40804"/>
    <cellStyle name="Normal 2 3 7 2 2 4" xfId="22446"/>
    <cellStyle name="Normal 2 3 7 2 2 5" xfId="34690"/>
    <cellStyle name="Normal 2 3 7 2 2 6" xfId="46919"/>
    <cellStyle name="Normal 2 3 7 2 3" xfId="5299"/>
    <cellStyle name="Normal 2 3 7 2 3 2" xfId="16310"/>
    <cellStyle name="Normal 2 3 7 2 3 2 2" xfId="28565"/>
    <cellStyle name="Normal 2 3 7 2 3 2 3" xfId="40806"/>
    <cellStyle name="Normal 2 3 7 2 3 3" xfId="22448"/>
    <cellStyle name="Normal 2 3 7 2 3 4" xfId="34692"/>
    <cellStyle name="Normal 2 3 7 2 3 5" xfId="46921"/>
    <cellStyle name="Normal 2 3 7 2 4" xfId="16307"/>
    <cellStyle name="Normal 2 3 7 2 4 2" xfId="28562"/>
    <cellStyle name="Normal 2 3 7 2 4 3" xfId="40803"/>
    <cellStyle name="Normal 2 3 7 2 5" xfId="22445"/>
    <cellStyle name="Normal 2 3 7 2 6" xfId="34689"/>
    <cellStyle name="Normal 2 3 7 2 7" xfId="46918"/>
    <cellStyle name="Normal 2 3 7 3" xfId="5300"/>
    <cellStyle name="Normal 2 3 7 3 2" xfId="5301"/>
    <cellStyle name="Normal 2 3 7 3 2 2" xfId="16312"/>
    <cellStyle name="Normal 2 3 7 3 2 2 2" xfId="28567"/>
    <cellStyle name="Normal 2 3 7 3 2 2 3" xfId="40808"/>
    <cellStyle name="Normal 2 3 7 3 2 3" xfId="22450"/>
    <cellStyle name="Normal 2 3 7 3 2 4" xfId="34694"/>
    <cellStyle name="Normal 2 3 7 3 2 5" xfId="46923"/>
    <cellStyle name="Normal 2 3 7 3 3" xfId="16311"/>
    <cellStyle name="Normal 2 3 7 3 3 2" xfId="28566"/>
    <cellStyle name="Normal 2 3 7 3 3 3" xfId="40807"/>
    <cellStyle name="Normal 2 3 7 3 4" xfId="22449"/>
    <cellStyle name="Normal 2 3 7 3 5" xfId="34693"/>
    <cellStyle name="Normal 2 3 7 3 6" xfId="46922"/>
    <cellStyle name="Normal 2 3 7 4" xfId="5302"/>
    <cellStyle name="Normal 2 3 7 4 2" xfId="16313"/>
    <cellStyle name="Normal 2 3 7 4 2 2" xfId="28568"/>
    <cellStyle name="Normal 2 3 7 4 2 3" xfId="40809"/>
    <cellStyle name="Normal 2 3 7 4 3" xfId="22451"/>
    <cellStyle name="Normal 2 3 7 4 4" xfId="34695"/>
    <cellStyle name="Normal 2 3 7 4 5" xfId="46924"/>
    <cellStyle name="Normal 2 3 7 5" xfId="16306"/>
    <cellStyle name="Normal 2 3 7 5 2" xfId="28561"/>
    <cellStyle name="Normal 2 3 7 5 3" xfId="40802"/>
    <cellStyle name="Normal 2 3 7 6" xfId="22444"/>
    <cellStyle name="Normal 2 3 7 7" xfId="34688"/>
    <cellStyle name="Normal 2 3 7 8" xfId="46917"/>
    <cellStyle name="Normal 2 3 8" xfId="5303"/>
    <cellStyle name="Normal 2 3 8 2" xfId="5304"/>
    <cellStyle name="Normal 2 3 8 2 2" xfId="5305"/>
    <cellStyle name="Normal 2 3 8 2 2 2" xfId="16316"/>
    <cellStyle name="Normal 2 3 8 2 2 2 2" xfId="28571"/>
    <cellStyle name="Normal 2 3 8 2 2 2 3" xfId="40812"/>
    <cellStyle name="Normal 2 3 8 2 2 3" xfId="22454"/>
    <cellStyle name="Normal 2 3 8 2 2 4" xfId="34698"/>
    <cellStyle name="Normal 2 3 8 2 2 5" xfId="46927"/>
    <cellStyle name="Normal 2 3 8 2 3" xfId="16315"/>
    <cellStyle name="Normal 2 3 8 2 3 2" xfId="28570"/>
    <cellStyle name="Normal 2 3 8 2 3 3" xfId="40811"/>
    <cellStyle name="Normal 2 3 8 2 4" xfId="22453"/>
    <cellStyle name="Normal 2 3 8 2 5" xfId="34697"/>
    <cellStyle name="Normal 2 3 8 2 6" xfId="46926"/>
    <cellStyle name="Normal 2 3 8 3" xfId="5306"/>
    <cellStyle name="Normal 2 3 8 3 2" xfId="16317"/>
    <cellStyle name="Normal 2 3 8 3 2 2" xfId="28572"/>
    <cellStyle name="Normal 2 3 8 3 2 3" xfId="40813"/>
    <cellStyle name="Normal 2 3 8 3 3" xfId="22455"/>
    <cellStyle name="Normal 2 3 8 3 4" xfId="34699"/>
    <cellStyle name="Normal 2 3 8 3 5" xfId="46928"/>
    <cellStyle name="Normal 2 3 8 4" xfId="16314"/>
    <cellStyle name="Normal 2 3 8 4 2" xfId="28569"/>
    <cellStyle name="Normal 2 3 8 4 3" xfId="40810"/>
    <cellStyle name="Normal 2 3 8 5" xfId="22452"/>
    <cellStyle name="Normal 2 3 8 6" xfId="34696"/>
    <cellStyle name="Normal 2 3 8 7" xfId="46925"/>
    <cellStyle name="Normal 2 3 9" xfId="5307"/>
    <cellStyle name="Normal 2 3 9 2" xfId="5308"/>
    <cellStyle name="Normal 2 3 9 2 2" xfId="5309"/>
    <cellStyle name="Normal 2 3 9 2 2 2" xfId="16320"/>
    <cellStyle name="Normal 2 3 9 2 2 2 2" xfId="28575"/>
    <cellStyle name="Normal 2 3 9 2 2 2 3" xfId="40816"/>
    <cellStyle name="Normal 2 3 9 2 2 3" xfId="22458"/>
    <cellStyle name="Normal 2 3 9 2 2 4" xfId="34702"/>
    <cellStyle name="Normal 2 3 9 2 2 5" xfId="46931"/>
    <cellStyle name="Normal 2 3 9 2 3" xfId="16319"/>
    <cellStyle name="Normal 2 3 9 2 3 2" xfId="28574"/>
    <cellStyle name="Normal 2 3 9 2 3 3" xfId="40815"/>
    <cellStyle name="Normal 2 3 9 2 4" xfId="22457"/>
    <cellStyle name="Normal 2 3 9 2 5" xfId="34701"/>
    <cellStyle name="Normal 2 3 9 2 6" xfId="46930"/>
    <cellStyle name="Normal 2 3 9 3" xfId="5310"/>
    <cellStyle name="Normal 2 3 9 3 2" xfId="16321"/>
    <cellStyle name="Normal 2 3 9 3 2 2" xfId="28576"/>
    <cellStyle name="Normal 2 3 9 3 2 3" xfId="40817"/>
    <cellStyle name="Normal 2 3 9 3 3" xfId="22459"/>
    <cellStyle name="Normal 2 3 9 3 4" xfId="34703"/>
    <cellStyle name="Normal 2 3 9 3 5" xfId="46932"/>
    <cellStyle name="Normal 2 3 9 4" xfId="16318"/>
    <cellStyle name="Normal 2 3 9 4 2" xfId="28573"/>
    <cellStyle name="Normal 2 3 9 4 3" xfId="40814"/>
    <cellStyle name="Normal 2 3 9 5" xfId="22456"/>
    <cellStyle name="Normal 2 3 9 6" xfId="34700"/>
    <cellStyle name="Normal 2 3 9 7" xfId="46929"/>
    <cellStyle name="Normal 2 4" xfId="28"/>
    <cellStyle name="Normal 2 4 10" xfId="5311"/>
    <cellStyle name="Normal 2 4 10 2" xfId="5312"/>
    <cellStyle name="Normal 2 4 10 2 2" xfId="16323"/>
    <cellStyle name="Normal 2 4 10 2 2 2" xfId="28578"/>
    <cellStyle name="Normal 2 4 10 2 2 3" xfId="40819"/>
    <cellStyle name="Normal 2 4 10 2 3" xfId="22461"/>
    <cellStyle name="Normal 2 4 10 2 4" xfId="34705"/>
    <cellStyle name="Normal 2 4 10 2 5" xfId="46934"/>
    <cellStyle name="Normal 2 4 10 3" xfId="16322"/>
    <cellStyle name="Normal 2 4 10 3 2" xfId="28577"/>
    <cellStyle name="Normal 2 4 10 3 3" xfId="40818"/>
    <cellStyle name="Normal 2 4 10 4" xfId="22460"/>
    <cellStyle name="Normal 2 4 10 5" xfId="34704"/>
    <cellStyle name="Normal 2 4 10 6" xfId="46933"/>
    <cellStyle name="Normal 2 4 11" xfId="5313"/>
    <cellStyle name="Normal 2 4 11 2" xfId="16324"/>
    <cellStyle name="Normal 2 4 11 2 2" xfId="28579"/>
    <cellStyle name="Normal 2 4 11 2 3" xfId="40820"/>
    <cellStyle name="Normal 2 4 11 3" xfId="22462"/>
    <cellStyle name="Normal 2 4 11 4" xfId="34706"/>
    <cellStyle name="Normal 2 4 11 5" xfId="46935"/>
    <cellStyle name="Normal 2 4 12" xfId="14234"/>
    <cellStyle name="Normal 2 4 12 2" xfId="26489"/>
    <cellStyle name="Normal 2 4 12 3" xfId="38730"/>
    <cellStyle name="Normal 2 4 13" xfId="20368"/>
    <cellStyle name="Normal 2 4 14" xfId="32616"/>
    <cellStyle name="Normal 2 4 15" xfId="44845"/>
    <cellStyle name="Normal 2 4 2" xfId="5314"/>
    <cellStyle name="Normal 2 4 2 10" xfId="5315"/>
    <cellStyle name="Normal 2 4 2 10 2" xfId="16326"/>
    <cellStyle name="Normal 2 4 2 10 2 2" xfId="28581"/>
    <cellStyle name="Normal 2 4 2 10 2 3" xfId="40822"/>
    <cellStyle name="Normal 2 4 2 10 3" xfId="22464"/>
    <cellStyle name="Normal 2 4 2 10 4" xfId="34708"/>
    <cellStyle name="Normal 2 4 2 10 5" xfId="46937"/>
    <cellStyle name="Normal 2 4 2 11" xfId="16325"/>
    <cellStyle name="Normal 2 4 2 11 2" xfId="28580"/>
    <cellStyle name="Normal 2 4 2 11 3" xfId="40821"/>
    <cellStyle name="Normal 2 4 2 12" xfId="22463"/>
    <cellStyle name="Normal 2 4 2 13" xfId="34707"/>
    <cellStyle name="Normal 2 4 2 14" xfId="46936"/>
    <cellStyle name="Normal 2 4 2 2" xfId="5316"/>
    <cellStyle name="Normal 2 4 2 2 10" xfId="22465"/>
    <cellStyle name="Normal 2 4 2 2 11" xfId="34709"/>
    <cellStyle name="Normal 2 4 2 2 12" xfId="46938"/>
    <cellStyle name="Normal 2 4 2 2 2" xfId="5317"/>
    <cellStyle name="Normal 2 4 2 2 2 10" xfId="34710"/>
    <cellStyle name="Normal 2 4 2 2 2 11" xfId="46939"/>
    <cellStyle name="Normal 2 4 2 2 2 2" xfId="5318"/>
    <cellStyle name="Normal 2 4 2 2 2 2 10" xfId="46940"/>
    <cellStyle name="Normal 2 4 2 2 2 2 2" xfId="5319"/>
    <cellStyle name="Normal 2 4 2 2 2 2 2 2" xfId="5320"/>
    <cellStyle name="Normal 2 4 2 2 2 2 2 2 2" xfId="5321"/>
    <cellStyle name="Normal 2 4 2 2 2 2 2 2 2 2" xfId="5322"/>
    <cellStyle name="Normal 2 4 2 2 2 2 2 2 2 2 2" xfId="5323"/>
    <cellStyle name="Normal 2 4 2 2 2 2 2 2 2 2 2 2" xfId="16334"/>
    <cellStyle name="Normal 2 4 2 2 2 2 2 2 2 2 2 2 2" xfId="28589"/>
    <cellStyle name="Normal 2 4 2 2 2 2 2 2 2 2 2 2 3" xfId="40830"/>
    <cellStyle name="Normal 2 4 2 2 2 2 2 2 2 2 2 3" xfId="22472"/>
    <cellStyle name="Normal 2 4 2 2 2 2 2 2 2 2 2 4" xfId="34716"/>
    <cellStyle name="Normal 2 4 2 2 2 2 2 2 2 2 2 5" xfId="46945"/>
    <cellStyle name="Normal 2 4 2 2 2 2 2 2 2 2 3" xfId="16333"/>
    <cellStyle name="Normal 2 4 2 2 2 2 2 2 2 2 3 2" xfId="28588"/>
    <cellStyle name="Normal 2 4 2 2 2 2 2 2 2 2 3 3" xfId="40829"/>
    <cellStyle name="Normal 2 4 2 2 2 2 2 2 2 2 4" xfId="22471"/>
    <cellStyle name="Normal 2 4 2 2 2 2 2 2 2 2 5" xfId="34715"/>
    <cellStyle name="Normal 2 4 2 2 2 2 2 2 2 2 6" xfId="46944"/>
    <cellStyle name="Normal 2 4 2 2 2 2 2 2 2 3" xfId="5324"/>
    <cellStyle name="Normal 2 4 2 2 2 2 2 2 2 3 2" xfId="16335"/>
    <cellStyle name="Normal 2 4 2 2 2 2 2 2 2 3 2 2" xfId="28590"/>
    <cellStyle name="Normal 2 4 2 2 2 2 2 2 2 3 2 3" xfId="40831"/>
    <cellStyle name="Normal 2 4 2 2 2 2 2 2 2 3 3" xfId="22473"/>
    <cellStyle name="Normal 2 4 2 2 2 2 2 2 2 3 4" xfId="34717"/>
    <cellStyle name="Normal 2 4 2 2 2 2 2 2 2 3 5" xfId="46946"/>
    <cellStyle name="Normal 2 4 2 2 2 2 2 2 2 4" xfId="16332"/>
    <cellStyle name="Normal 2 4 2 2 2 2 2 2 2 4 2" xfId="28587"/>
    <cellStyle name="Normal 2 4 2 2 2 2 2 2 2 4 3" xfId="40828"/>
    <cellStyle name="Normal 2 4 2 2 2 2 2 2 2 5" xfId="22470"/>
    <cellStyle name="Normal 2 4 2 2 2 2 2 2 2 6" xfId="34714"/>
    <cellStyle name="Normal 2 4 2 2 2 2 2 2 2 7" xfId="46943"/>
    <cellStyle name="Normal 2 4 2 2 2 2 2 2 3" xfId="5325"/>
    <cellStyle name="Normal 2 4 2 2 2 2 2 2 3 2" xfId="5326"/>
    <cellStyle name="Normal 2 4 2 2 2 2 2 2 3 2 2" xfId="16337"/>
    <cellStyle name="Normal 2 4 2 2 2 2 2 2 3 2 2 2" xfId="28592"/>
    <cellStyle name="Normal 2 4 2 2 2 2 2 2 3 2 2 3" xfId="40833"/>
    <cellStyle name="Normal 2 4 2 2 2 2 2 2 3 2 3" xfId="22475"/>
    <cellStyle name="Normal 2 4 2 2 2 2 2 2 3 2 4" xfId="34719"/>
    <cellStyle name="Normal 2 4 2 2 2 2 2 2 3 2 5" xfId="46948"/>
    <cellStyle name="Normal 2 4 2 2 2 2 2 2 3 3" xfId="16336"/>
    <cellStyle name="Normal 2 4 2 2 2 2 2 2 3 3 2" xfId="28591"/>
    <cellStyle name="Normal 2 4 2 2 2 2 2 2 3 3 3" xfId="40832"/>
    <cellStyle name="Normal 2 4 2 2 2 2 2 2 3 4" xfId="22474"/>
    <cellStyle name="Normal 2 4 2 2 2 2 2 2 3 5" xfId="34718"/>
    <cellStyle name="Normal 2 4 2 2 2 2 2 2 3 6" xfId="46947"/>
    <cellStyle name="Normal 2 4 2 2 2 2 2 2 4" xfId="5327"/>
    <cellStyle name="Normal 2 4 2 2 2 2 2 2 4 2" xfId="16338"/>
    <cellStyle name="Normal 2 4 2 2 2 2 2 2 4 2 2" xfId="28593"/>
    <cellStyle name="Normal 2 4 2 2 2 2 2 2 4 2 3" xfId="40834"/>
    <cellStyle name="Normal 2 4 2 2 2 2 2 2 4 3" xfId="22476"/>
    <cellStyle name="Normal 2 4 2 2 2 2 2 2 4 4" xfId="34720"/>
    <cellStyle name="Normal 2 4 2 2 2 2 2 2 4 5" xfId="46949"/>
    <cellStyle name="Normal 2 4 2 2 2 2 2 2 5" xfId="16331"/>
    <cellStyle name="Normal 2 4 2 2 2 2 2 2 5 2" xfId="28586"/>
    <cellStyle name="Normal 2 4 2 2 2 2 2 2 5 3" xfId="40827"/>
    <cellStyle name="Normal 2 4 2 2 2 2 2 2 6" xfId="22469"/>
    <cellStyle name="Normal 2 4 2 2 2 2 2 2 7" xfId="34713"/>
    <cellStyle name="Normal 2 4 2 2 2 2 2 2 8" xfId="46942"/>
    <cellStyle name="Normal 2 4 2 2 2 2 2 3" xfId="5328"/>
    <cellStyle name="Normal 2 4 2 2 2 2 2 3 2" xfId="5329"/>
    <cellStyle name="Normal 2 4 2 2 2 2 2 3 2 2" xfId="5330"/>
    <cellStyle name="Normal 2 4 2 2 2 2 2 3 2 2 2" xfId="16341"/>
    <cellStyle name="Normal 2 4 2 2 2 2 2 3 2 2 2 2" xfId="28596"/>
    <cellStyle name="Normal 2 4 2 2 2 2 2 3 2 2 2 3" xfId="40837"/>
    <cellStyle name="Normal 2 4 2 2 2 2 2 3 2 2 3" xfId="22479"/>
    <cellStyle name="Normal 2 4 2 2 2 2 2 3 2 2 4" xfId="34723"/>
    <cellStyle name="Normal 2 4 2 2 2 2 2 3 2 2 5" xfId="46952"/>
    <cellStyle name="Normal 2 4 2 2 2 2 2 3 2 3" xfId="16340"/>
    <cellStyle name="Normal 2 4 2 2 2 2 2 3 2 3 2" xfId="28595"/>
    <cellStyle name="Normal 2 4 2 2 2 2 2 3 2 3 3" xfId="40836"/>
    <cellStyle name="Normal 2 4 2 2 2 2 2 3 2 4" xfId="22478"/>
    <cellStyle name="Normal 2 4 2 2 2 2 2 3 2 5" xfId="34722"/>
    <cellStyle name="Normal 2 4 2 2 2 2 2 3 2 6" xfId="46951"/>
    <cellStyle name="Normal 2 4 2 2 2 2 2 3 3" xfId="5331"/>
    <cellStyle name="Normal 2 4 2 2 2 2 2 3 3 2" xfId="16342"/>
    <cellStyle name="Normal 2 4 2 2 2 2 2 3 3 2 2" xfId="28597"/>
    <cellStyle name="Normal 2 4 2 2 2 2 2 3 3 2 3" xfId="40838"/>
    <cellStyle name="Normal 2 4 2 2 2 2 2 3 3 3" xfId="22480"/>
    <cellStyle name="Normal 2 4 2 2 2 2 2 3 3 4" xfId="34724"/>
    <cellStyle name="Normal 2 4 2 2 2 2 2 3 3 5" xfId="46953"/>
    <cellStyle name="Normal 2 4 2 2 2 2 2 3 4" xfId="16339"/>
    <cellStyle name="Normal 2 4 2 2 2 2 2 3 4 2" xfId="28594"/>
    <cellStyle name="Normal 2 4 2 2 2 2 2 3 4 3" xfId="40835"/>
    <cellStyle name="Normal 2 4 2 2 2 2 2 3 5" xfId="22477"/>
    <cellStyle name="Normal 2 4 2 2 2 2 2 3 6" xfId="34721"/>
    <cellStyle name="Normal 2 4 2 2 2 2 2 3 7" xfId="46950"/>
    <cellStyle name="Normal 2 4 2 2 2 2 2 4" xfId="5332"/>
    <cellStyle name="Normal 2 4 2 2 2 2 2 4 2" xfId="5333"/>
    <cellStyle name="Normal 2 4 2 2 2 2 2 4 2 2" xfId="16344"/>
    <cellStyle name="Normal 2 4 2 2 2 2 2 4 2 2 2" xfId="28599"/>
    <cellStyle name="Normal 2 4 2 2 2 2 2 4 2 2 3" xfId="40840"/>
    <cellStyle name="Normal 2 4 2 2 2 2 2 4 2 3" xfId="22482"/>
    <cellStyle name="Normal 2 4 2 2 2 2 2 4 2 4" xfId="34726"/>
    <cellStyle name="Normal 2 4 2 2 2 2 2 4 2 5" xfId="46955"/>
    <cellStyle name="Normal 2 4 2 2 2 2 2 4 3" xfId="16343"/>
    <cellStyle name="Normal 2 4 2 2 2 2 2 4 3 2" xfId="28598"/>
    <cellStyle name="Normal 2 4 2 2 2 2 2 4 3 3" xfId="40839"/>
    <cellStyle name="Normal 2 4 2 2 2 2 2 4 4" xfId="22481"/>
    <cellStyle name="Normal 2 4 2 2 2 2 2 4 5" xfId="34725"/>
    <cellStyle name="Normal 2 4 2 2 2 2 2 4 6" xfId="46954"/>
    <cellStyle name="Normal 2 4 2 2 2 2 2 5" xfId="5334"/>
    <cellStyle name="Normal 2 4 2 2 2 2 2 5 2" xfId="16345"/>
    <cellStyle name="Normal 2 4 2 2 2 2 2 5 2 2" xfId="28600"/>
    <cellStyle name="Normal 2 4 2 2 2 2 2 5 2 3" xfId="40841"/>
    <cellStyle name="Normal 2 4 2 2 2 2 2 5 3" xfId="22483"/>
    <cellStyle name="Normal 2 4 2 2 2 2 2 5 4" xfId="34727"/>
    <cellStyle name="Normal 2 4 2 2 2 2 2 5 5" xfId="46956"/>
    <cellStyle name="Normal 2 4 2 2 2 2 2 6" xfId="16330"/>
    <cellStyle name="Normal 2 4 2 2 2 2 2 6 2" xfId="28585"/>
    <cellStyle name="Normal 2 4 2 2 2 2 2 6 3" xfId="40826"/>
    <cellStyle name="Normal 2 4 2 2 2 2 2 7" xfId="22468"/>
    <cellStyle name="Normal 2 4 2 2 2 2 2 8" xfId="34712"/>
    <cellStyle name="Normal 2 4 2 2 2 2 2 9" xfId="46941"/>
    <cellStyle name="Normal 2 4 2 2 2 2 3" xfId="5335"/>
    <cellStyle name="Normal 2 4 2 2 2 2 3 2" xfId="5336"/>
    <cellStyle name="Normal 2 4 2 2 2 2 3 2 2" xfId="5337"/>
    <cellStyle name="Normal 2 4 2 2 2 2 3 2 2 2" xfId="5338"/>
    <cellStyle name="Normal 2 4 2 2 2 2 3 2 2 2 2" xfId="16349"/>
    <cellStyle name="Normal 2 4 2 2 2 2 3 2 2 2 2 2" xfId="28604"/>
    <cellStyle name="Normal 2 4 2 2 2 2 3 2 2 2 2 3" xfId="40845"/>
    <cellStyle name="Normal 2 4 2 2 2 2 3 2 2 2 3" xfId="22487"/>
    <cellStyle name="Normal 2 4 2 2 2 2 3 2 2 2 4" xfId="34731"/>
    <cellStyle name="Normal 2 4 2 2 2 2 3 2 2 2 5" xfId="46960"/>
    <cellStyle name="Normal 2 4 2 2 2 2 3 2 2 3" xfId="16348"/>
    <cellStyle name="Normal 2 4 2 2 2 2 3 2 2 3 2" xfId="28603"/>
    <cellStyle name="Normal 2 4 2 2 2 2 3 2 2 3 3" xfId="40844"/>
    <cellStyle name="Normal 2 4 2 2 2 2 3 2 2 4" xfId="22486"/>
    <cellStyle name="Normal 2 4 2 2 2 2 3 2 2 5" xfId="34730"/>
    <cellStyle name="Normal 2 4 2 2 2 2 3 2 2 6" xfId="46959"/>
    <cellStyle name="Normal 2 4 2 2 2 2 3 2 3" xfId="5339"/>
    <cellStyle name="Normal 2 4 2 2 2 2 3 2 3 2" xfId="16350"/>
    <cellStyle name="Normal 2 4 2 2 2 2 3 2 3 2 2" xfId="28605"/>
    <cellStyle name="Normal 2 4 2 2 2 2 3 2 3 2 3" xfId="40846"/>
    <cellStyle name="Normal 2 4 2 2 2 2 3 2 3 3" xfId="22488"/>
    <cellStyle name="Normal 2 4 2 2 2 2 3 2 3 4" xfId="34732"/>
    <cellStyle name="Normal 2 4 2 2 2 2 3 2 3 5" xfId="46961"/>
    <cellStyle name="Normal 2 4 2 2 2 2 3 2 4" xfId="16347"/>
    <cellStyle name="Normal 2 4 2 2 2 2 3 2 4 2" xfId="28602"/>
    <cellStyle name="Normal 2 4 2 2 2 2 3 2 4 3" xfId="40843"/>
    <cellStyle name="Normal 2 4 2 2 2 2 3 2 5" xfId="22485"/>
    <cellStyle name="Normal 2 4 2 2 2 2 3 2 6" xfId="34729"/>
    <cellStyle name="Normal 2 4 2 2 2 2 3 2 7" xfId="46958"/>
    <cellStyle name="Normal 2 4 2 2 2 2 3 3" xfId="5340"/>
    <cellStyle name="Normal 2 4 2 2 2 2 3 3 2" xfId="5341"/>
    <cellStyle name="Normal 2 4 2 2 2 2 3 3 2 2" xfId="16352"/>
    <cellStyle name="Normal 2 4 2 2 2 2 3 3 2 2 2" xfId="28607"/>
    <cellStyle name="Normal 2 4 2 2 2 2 3 3 2 2 3" xfId="40848"/>
    <cellStyle name="Normal 2 4 2 2 2 2 3 3 2 3" xfId="22490"/>
    <cellStyle name="Normal 2 4 2 2 2 2 3 3 2 4" xfId="34734"/>
    <cellStyle name="Normal 2 4 2 2 2 2 3 3 2 5" xfId="46963"/>
    <cellStyle name="Normal 2 4 2 2 2 2 3 3 3" xfId="16351"/>
    <cellStyle name="Normal 2 4 2 2 2 2 3 3 3 2" xfId="28606"/>
    <cellStyle name="Normal 2 4 2 2 2 2 3 3 3 3" xfId="40847"/>
    <cellStyle name="Normal 2 4 2 2 2 2 3 3 4" xfId="22489"/>
    <cellStyle name="Normal 2 4 2 2 2 2 3 3 5" xfId="34733"/>
    <cellStyle name="Normal 2 4 2 2 2 2 3 3 6" xfId="46962"/>
    <cellStyle name="Normal 2 4 2 2 2 2 3 4" xfId="5342"/>
    <cellStyle name="Normal 2 4 2 2 2 2 3 4 2" xfId="16353"/>
    <cellStyle name="Normal 2 4 2 2 2 2 3 4 2 2" xfId="28608"/>
    <cellStyle name="Normal 2 4 2 2 2 2 3 4 2 3" xfId="40849"/>
    <cellStyle name="Normal 2 4 2 2 2 2 3 4 3" xfId="22491"/>
    <cellStyle name="Normal 2 4 2 2 2 2 3 4 4" xfId="34735"/>
    <cellStyle name="Normal 2 4 2 2 2 2 3 4 5" xfId="46964"/>
    <cellStyle name="Normal 2 4 2 2 2 2 3 5" xfId="16346"/>
    <cellStyle name="Normal 2 4 2 2 2 2 3 5 2" xfId="28601"/>
    <cellStyle name="Normal 2 4 2 2 2 2 3 5 3" xfId="40842"/>
    <cellStyle name="Normal 2 4 2 2 2 2 3 6" xfId="22484"/>
    <cellStyle name="Normal 2 4 2 2 2 2 3 7" xfId="34728"/>
    <cellStyle name="Normal 2 4 2 2 2 2 3 8" xfId="46957"/>
    <cellStyle name="Normal 2 4 2 2 2 2 4" xfId="5343"/>
    <cellStyle name="Normal 2 4 2 2 2 2 4 2" xfId="5344"/>
    <cellStyle name="Normal 2 4 2 2 2 2 4 2 2" xfId="5345"/>
    <cellStyle name="Normal 2 4 2 2 2 2 4 2 2 2" xfId="16356"/>
    <cellStyle name="Normal 2 4 2 2 2 2 4 2 2 2 2" xfId="28611"/>
    <cellStyle name="Normal 2 4 2 2 2 2 4 2 2 2 3" xfId="40852"/>
    <cellStyle name="Normal 2 4 2 2 2 2 4 2 2 3" xfId="22494"/>
    <cellStyle name="Normal 2 4 2 2 2 2 4 2 2 4" xfId="34738"/>
    <cellStyle name="Normal 2 4 2 2 2 2 4 2 2 5" xfId="46967"/>
    <cellStyle name="Normal 2 4 2 2 2 2 4 2 3" xfId="16355"/>
    <cellStyle name="Normal 2 4 2 2 2 2 4 2 3 2" xfId="28610"/>
    <cellStyle name="Normal 2 4 2 2 2 2 4 2 3 3" xfId="40851"/>
    <cellStyle name="Normal 2 4 2 2 2 2 4 2 4" xfId="22493"/>
    <cellStyle name="Normal 2 4 2 2 2 2 4 2 5" xfId="34737"/>
    <cellStyle name="Normal 2 4 2 2 2 2 4 2 6" xfId="46966"/>
    <cellStyle name="Normal 2 4 2 2 2 2 4 3" xfId="5346"/>
    <cellStyle name="Normal 2 4 2 2 2 2 4 3 2" xfId="16357"/>
    <cellStyle name="Normal 2 4 2 2 2 2 4 3 2 2" xfId="28612"/>
    <cellStyle name="Normal 2 4 2 2 2 2 4 3 2 3" xfId="40853"/>
    <cellStyle name="Normal 2 4 2 2 2 2 4 3 3" xfId="22495"/>
    <cellStyle name="Normal 2 4 2 2 2 2 4 3 4" xfId="34739"/>
    <cellStyle name="Normal 2 4 2 2 2 2 4 3 5" xfId="46968"/>
    <cellStyle name="Normal 2 4 2 2 2 2 4 4" xfId="16354"/>
    <cellStyle name="Normal 2 4 2 2 2 2 4 4 2" xfId="28609"/>
    <cellStyle name="Normal 2 4 2 2 2 2 4 4 3" xfId="40850"/>
    <cellStyle name="Normal 2 4 2 2 2 2 4 5" xfId="22492"/>
    <cellStyle name="Normal 2 4 2 2 2 2 4 6" xfId="34736"/>
    <cellStyle name="Normal 2 4 2 2 2 2 4 7" xfId="46965"/>
    <cellStyle name="Normal 2 4 2 2 2 2 5" xfId="5347"/>
    <cellStyle name="Normal 2 4 2 2 2 2 5 2" xfId="5348"/>
    <cellStyle name="Normal 2 4 2 2 2 2 5 2 2" xfId="16359"/>
    <cellStyle name="Normal 2 4 2 2 2 2 5 2 2 2" xfId="28614"/>
    <cellStyle name="Normal 2 4 2 2 2 2 5 2 2 3" xfId="40855"/>
    <cellStyle name="Normal 2 4 2 2 2 2 5 2 3" xfId="22497"/>
    <cellStyle name="Normal 2 4 2 2 2 2 5 2 4" xfId="34741"/>
    <cellStyle name="Normal 2 4 2 2 2 2 5 2 5" xfId="46970"/>
    <cellStyle name="Normal 2 4 2 2 2 2 5 3" xfId="16358"/>
    <cellStyle name="Normal 2 4 2 2 2 2 5 3 2" xfId="28613"/>
    <cellStyle name="Normal 2 4 2 2 2 2 5 3 3" xfId="40854"/>
    <cellStyle name="Normal 2 4 2 2 2 2 5 4" xfId="22496"/>
    <cellStyle name="Normal 2 4 2 2 2 2 5 5" xfId="34740"/>
    <cellStyle name="Normal 2 4 2 2 2 2 5 6" xfId="46969"/>
    <cellStyle name="Normal 2 4 2 2 2 2 6" xfId="5349"/>
    <cellStyle name="Normal 2 4 2 2 2 2 6 2" xfId="16360"/>
    <cellStyle name="Normal 2 4 2 2 2 2 6 2 2" xfId="28615"/>
    <cellStyle name="Normal 2 4 2 2 2 2 6 2 3" xfId="40856"/>
    <cellStyle name="Normal 2 4 2 2 2 2 6 3" xfId="22498"/>
    <cellStyle name="Normal 2 4 2 2 2 2 6 4" xfId="34742"/>
    <cellStyle name="Normal 2 4 2 2 2 2 6 5" xfId="46971"/>
    <cellStyle name="Normal 2 4 2 2 2 2 7" xfId="16329"/>
    <cellStyle name="Normal 2 4 2 2 2 2 7 2" xfId="28584"/>
    <cellStyle name="Normal 2 4 2 2 2 2 7 3" xfId="40825"/>
    <cellStyle name="Normal 2 4 2 2 2 2 8" xfId="22467"/>
    <cellStyle name="Normal 2 4 2 2 2 2 9" xfId="34711"/>
    <cellStyle name="Normal 2 4 2 2 2 3" xfId="5350"/>
    <cellStyle name="Normal 2 4 2 2 2 3 2" xfId="5351"/>
    <cellStyle name="Normal 2 4 2 2 2 3 2 2" xfId="5352"/>
    <cellStyle name="Normal 2 4 2 2 2 3 2 2 2" xfId="5353"/>
    <cellStyle name="Normal 2 4 2 2 2 3 2 2 2 2" xfId="5354"/>
    <cellStyle name="Normal 2 4 2 2 2 3 2 2 2 2 2" xfId="16365"/>
    <cellStyle name="Normal 2 4 2 2 2 3 2 2 2 2 2 2" xfId="28620"/>
    <cellStyle name="Normal 2 4 2 2 2 3 2 2 2 2 2 3" xfId="40861"/>
    <cellStyle name="Normal 2 4 2 2 2 3 2 2 2 2 3" xfId="22503"/>
    <cellStyle name="Normal 2 4 2 2 2 3 2 2 2 2 4" xfId="34747"/>
    <cellStyle name="Normal 2 4 2 2 2 3 2 2 2 2 5" xfId="46976"/>
    <cellStyle name="Normal 2 4 2 2 2 3 2 2 2 3" xfId="16364"/>
    <cellStyle name="Normal 2 4 2 2 2 3 2 2 2 3 2" xfId="28619"/>
    <cellStyle name="Normal 2 4 2 2 2 3 2 2 2 3 3" xfId="40860"/>
    <cellStyle name="Normal 2 4 2 2 2 3 2 2 2 4" xfId="22502"/>
    <cellStyle name="Normal 2 4 2 2 2 3 2 2 2 5" xfId="34746"/>
    <cellStyle name="Normal 2 4 2 2 2 3 2 2 2 6" xfId="46975"/>
    <cellStyle name="Normal 2 4 2 2 2 3 2 2 3" xfId="5355"/>
    <cellStyle name="Normal 2 4 2 2 2 3 2 2 3 2" xfId="16366"/>
    <cellStyle name="Normal 2 4 2 2 2 3 2 2 3 2 2" xfId="28621"/>
    <cellStyle name="Normal 2 4 2 2 2 3 2 2 3 2 3" xfId="40862"/>
    <cellStyle name="Normal 2 4 2 2 2 3 2 2 3 3" xfId="22504"/>
    <cellStyle name="Normal 2 4 2 2 2 3 2 2 3 4" xfId="34748"/>
    <cellStyle name="Normal 2 4 2 2 2 3 2 2 3 5" xfId="46977"/>
    <cellStyle name="Normal 2 4 2 2 2 3 2 2 4" xfId="16363"/>
    <cellStyle name="Normal 2 4 2 2 2 3 2 2 4 2" xfId="28618"/>
    <cellStyle name="Normal 2 4 2 2 2 3 2 2 4 3" xfId="40859"/>
    <cellStyle name="Normal 2 4 2 2 2 3 2 2 5" xfId="22501"/>
    <cellStyle name="Normal 2 4 2 2 2 3 2 2 6" xfId="34745"/>
    <cellStyle name="Normal 2 4 2 2 2 3 2 2 7" xfId="46974"/>
    <cellStyle name="Normal 2 4 2 2 2 3 2 3" xfId="5356"/>
    <cellStyle name="Normal 2 4 2 2 2 3 2 3 2" xfId="5357"/>
    <cellStyle name="Normal 2 4 2 2 2 3 2 3 2 2" xfId="16368"/>
    <cellStyle name="Normal 2 4 2 2 2 3 2 3 2 2 2" xfId="28623"/>
    <cellStyle name="Normal 2 4 2 2 2 3 2 3 2 2 3" xfId="40864"/>
    <cellStyle name="Normal 2 4 2 2 2 3 2 3 2 3" xfId="22506"/>
    <cellStyle name="Normal 2 4 2 2 2 3 2 3 2 4" xfId="34750"/>
    <cellStyle name="Normal 2 4 2 2 2 3 2 3 2 5" xfId="46979"/>
    <cellStyle name="Normal 2 4 2 2 2 3 2 3 3" xfId="16367"/>
    <cellStyle name="Normal 2 4 2 2 2 3 2 3 3 2" xfId="28622"/>
    <cellStyle name="Normal 2 4 2 2 2 3 2 3 3 3" xfId="40863"/>
    <cellStyle name="Normal 2 4 2 2 2 3 2 3 4" xfId="22505"/>
    <cellStyle name="Normal 2 4 2 2 2 3 2 3 5" xfId="34749"/>
    <cellStyle name="Normal 2 4 2 2 2 3 2 3 6" xfId="46978"/>
    <cellStyle name="Normal 2 4 2 2 2 3 2 4" xfId="5358"/>
    <cellStyle name="Normal 2 4 2 2 2 3 2 4 2" xfId="16369"/>
    <cellStyle name="Normal 2 4 2 2 2 3 2 4 2 2" xfId="28624"/>
    <cellStyle name="Normal 2 4 2 2 2 3 2 4 2 3" xfId="40865"/>
    <cellStyle name="Normal 2 4 2 2 2 3 2 4 3" xfId="22507"/>
    <cellStyle name="Normal 2 4 2 2 2 3 2 4 4" xfId="34751"/>
    <cellStyle name="Normal 2 4 2 2 2 3 2 4 5" xfId="46980"/>
    <cellStyle name="Normal 2 4 2 2 2 3 2 5" xfId="16362"/>
    <cellStyle name="Normal 2 4 2 2 2 3 2 5 2" xfId="28617"/>
    <cellStyle name="Normal 2 4 2 2 2 3 2 5 3" xfId="40858"/>
    <cellStyle name="Normal 2 4 2 2 2 3 2 6" xfId="22500"/>
    <cellStyle name="Normal 2 4 2 2 2 3 2 7" xfId="34744"/>
    <cellStyle name="Normal 2 4 2 2 2 3 2 8" xfId="46973"/>
    <cellStyle name="Normal 2 4 2 2 2 3 3" xfId="5359"/>
    <cellStyle name="Normal 2 4 2 2 2 3 3 2" xfId="5360"/>
    <cellStyle name="Normal 2 4 2 2 2 3 3 2 2" xfId="5361"/>
    <cellStyle name="Normal 2 4 2 2 2 3 3 2 2 2" xfId="16372"/>
    <cellStyle name="Normal 2 4 2 2 2 3 3 2 2 2 2" xfId="28627"/>
    <cellStyle name="Normal 2 4 2 2 2 3 3 2 2 2 3" xfId="40868"/>
    <cellStyle name="Normal 2 4 2 2 2 3 3 2 2 3" xfId="22510"/>
    <cellStyle name="Normal 2 4 2 2 2 3 3 2 2 4" xfId="34754"/>
    <cellStyle name="Normal 2 4 2 2 2 3 3 2 2 5" xfId="46983"/>
    <cellStyle name="Normal 2 4 2 2 2 3 3 2 3" xfId="16371"/>
    <cellStyle name="Normal 2 4 2 2 2 3 3 2 3 2" xfId="28626"/>
    <cellStyle name="Normal 2 4 2 2 2 3 3 2 3 3" xfId="40867"/>
    <cellStyle name="Normal 2 4 2 2 2 3 3 2 4" xfId="22509"/>
    <cellStyle name="Normal 2 4 2 2 2 3 3 2 5" xfId="34753"/>
    <cellStyle name="Normal 2 4 2 2 2 3 3 2 6" xfId="46982"/>
    <cellStyle name="Normal 2 4 2 2 2 3 3 3" xfId="5362"/>
    <cellStyle name="Normal 2 4 2 2 2 3 3 3 2" xfId="16373"/>
    <cellStyle name="Normal 2 4 2 2 2 3 3 3 2 2" xfId="28628"/>
    <cellStyle name="Normal 2 4 2 2 2 3 3 3 2 3" xfId="40869"/>
    <cellStyle name="Normal 2 4 2 2 2 3 3 3 3" xfId="22511"/>
    <cellStyle name="Normal 2 4 2 2 2 3 3 3 4" xfId="34755"/>
    <cellStyle name="Normal 2 4 2 2 2 3 3 3 5" xfId="46984"/>
    <cellStyle name="Normal 2 4 2 2 2 3 3 4" xfId="16370"/>
    <cellStyle name="Normal 2 4 2 2 2 3 3 4 2" xfId="28625"/>
    <cellStyle name="Normal 2 4 2 2 2 3 3 4 3" xfId="40866"/>
    <cellStyle name="Normal 2 4 2 2 2 3 3 5" xfId="22508"/>
    <cellStyle name="Normal 2 4 2 2 2 3 3 6" xfId="34752"/>
    <cellStyle name="Normal 2 4 2 2 2 3 3 7" xfId="46981"/>
    <cellStyle name="Normal 2 4 2 2 2 3 4" xfId="5363"/>
    <cellStyle name="Normal 2 4 2 2 2 3 4 2" xfId="5364"/>
    <cellStyle name="Normal 2 4 2 2 2 3 4 2 2" xfId="16375"/>
    <cellStyle name="Normal 2 4 2 2 2 3 4 2 2 2" xfId="28630"/>
    <cellStyle name="Normal 2 4 2 2 2 3 4 2 2 3" xfId="40871"/>
    <cellStyle name="Normal 2 4 2 2 2 3 4 2 3" xfId="22513"/>
    <cellStyle name="Normal 2 4 2 2 2 3 4 2 4" xfId="34757"/>
    <cellStyle name="Normal 2 4 2 2 2 3 4 2 5" xfId="46986"/>
    <cellStyle name="Normal 2 4 2 2 2 3 4 3" xfId="16374"/>
    <cellStyle name="Normal 2 4 2 2 2 3 4 3 2" xfId="28629"/>
    <cellStyle name="Normal 2 4 2 2 2 3 4 3 3" xfId="40870"/>
    <cellStyle name="Normal 2 4 2 2 2 3 4 4" xfId="22512"/>
    <cellStyle name="Normal 2 4 2 2 2 3 4 5" xfId="34756"/>
    <cellStyle name="Normal 2 4 2 2 2 3 4 6" xfId="46985"/>
    <cellStyle name="Normal 2 4 2 2 2 3 5" xfId="5365"/>
    <cellStyle name="Normal 2 4 2 2 2 3 5 2" xfId="16376"/>
    <cellStyle name="Normal 2 4 2 2 2 3 5 2 2" xfId="28631"/>
    <cellStyle name="Normal 2 4 2 2 2 3 5 2 3" xfId="40872"/>
    <cellStyle name="Normal 2 4 2 2 2 3 5 3" xfId="22514"/>
    <cellStyle name="Normal 2 4 2 2 2 3 5 4" xfId="34758"/>
    <cellStyle name="Normal 2 4 2 2 2 3 5 5" xfId="46987"/>
    <cellStyle name="Normal 2 4 2 2 2 3 6" xfId="16361"/>
    <cellStyle name="Normal 2 4 2 2 2 3 6 2" xfId="28616"/>
    <cellStyle name="Normal 2 4 2 2 2 3 6 3" xfId="40857"/>
    <cellStyle name="Normal 2 4 2 2 2 3 7" xfId="22499"/>
    <cellStyle name="Normal 2 4 2 2 2 3 8" xfId="34743"/>
    <cellStyle name="Normal 2 4 2 2 2 3 9" xfId="46972"/>
    <cellStyle name="Normal 2 4 2 2 2 4" xfId="5366"/>
    <cellStyle name="Normal 2 4 2 2 2 4 2" xfId="5367"/>
    <cellStyle name="Normal 2 4 2 2 2 4 2 2" xfId="5368"/>
    <cellStyle name="Normal 2 4 2 2 2 4 2 2 2" xfId="5369"/>
    <cellStyle name="Normal 2 4 2 2 2 4 2 2 2 2" xfId="16380"/>
    <cellStyle name="Normal 2 4 2 2 2 4 2 2 2 2 2" xfId="28635"/>
    <cellStyle name="Normal 2 4 2 2 2 4 2 2 2 2 3" xfId="40876"/>
    <cellStyle name="Normal 2 4 2 2 2 4 2 2 2 3" xfId="22518"/>
    <cellStyle name="Normal 2 4 2 2 2 4 2 2 2 4" xfId="34762"/>
    <cellStyle name="Normal 2 4 2 2 2 4 2 2 2 5" xfId="46991"/>
    <cellStyle name="Normal 2 4 2 2 2 4 2 2 3" xfId="16379"/>
    <cellStyle name="Normal 2 4 2 2 2 4 2 2 3 2" xfId="28634"/>
    <cellStyle name="Normal 2 4 2 2 2 4 2 2 3 3" xfId="40875"/>
    <cellStyle name="Normal 2 4 2 2 2 4 2 2 4" xfId="22517"/>
    <cellStyle name="Normal 2 4 2 2 2 4 2 2 5" xfId="34761"/>
    <cellStyle name="Normal 2 4 2 2 2 4 2 2 6" xfId="46990"/>
    <cellStyle name="Normal 2 4 2 2 2 4 2 3" xfId="5370"/>
    <cellStyle name="Normal 2 4 2 2 2 4 2 3 2" xfId="16381"/>
    <cellStyle name="Normal 2 4 2 2 2 4 2 3 2 2" xfId="28636"/>
    <cellStyle name="Normal 2 4 2 2 2 4 2 3 2 3" xfId="40877"/>
    <cellStyle name="Normal 2 4 2 2 2 4 2 3 3" xfId="22519"/>
    <cellStyle name="Normal 2 4 2 2 2 4 2 3 4" xfId="34763"/>
    <cellStyle name="Normal 2 4 2 2 2 4 2 3 5" xfId="46992"/>
    <cellStyle name="Normal 2 4 2 2 2 4 2 4" xfId="16378"/>
    <cellStyle name="Normal 2 4 2 2 2 4 2 4 2" xfId="28633"/>
    <cellStyle name="Normal 2 4 2 2 2 4 2 4 3" xfId="40874"/>
    <cellStyle name="Normal 2 4 2 2 2 4 2 5" xfId="22516"/>
    <cellStyle name="Normal 2 4 2 2 2 4 2 6" xfId="34760"/>
    <cellStyle name="Normal 2 4 2 2 2 4 2 7" xfId="46989"/>
    <cellStyle name="Normal 2 4 2 2 2 4 3" xfId="5371"/>
    <cellStyle name="Normal 2 4 2 2 2 4 3 2" xfId="5372"/>
    <cellStyle name="Normal 2 4 2 2 2 4 3 2 2" xfId="16383"/>
    <cellStyle name="Normal 2 4 2 2 2 4 3 2 2 2" xfId="28638"/>
    <cellStyle name="Normal 2 4 2 2 2 4 3 2 2 3" xfId="40879"/>
    <cellStyle name="Normal 2 4 2 2 2 4 3 2 3" xfId="22521"/>
    <cellStyle name="Normal 2 4 2 2 2 4 3 2 4" xfId="34765"/>
    <cellStyle name="Normal 2 4 2 2 2 4 3 2 5" xfId="46994"/>
    <cellStyle name="Normal 2 4 2 2 2 4 3 3" xfId="16382"/>
    <cellStyle name="Normal 2 4 2 2 2 4 3 3 2" xfId="28637"/>
    <cellStyle name="Normal 2 4 2 2 2 4 3 3 3" xfId="40878"/>
    <cellStyle name="Normal 2 4 2 2 2 4 3 4" xfId="22520"/>
    <cellStyle name="Normal 2 4 2 2 2 4 3 5" xfId="34764"/>
    <cellStyle name="Normal 2 4 2 2 2 4 3 6" xfId="46993"/>
    <cellStyle name="Normal 2 4 2 2 2 4 4" xfId="5373"/>
    <cellStyle name="Normal 2 4 2 2 2 4 4 2" xfId="16384"/>
    <cellStyle name="Normal 2 4 2 2 2 4 4 2 2" xfId="28639"/>
    <cellStyle name="Normal 2 4 2 2 2 4 4 2 3" xfId="40880"/>
    <cellStyle name="Normal 2 4 2 2 2 4 4 3" xfId="22522"/>
    <cellStyle name="Normal 2 4 2 2 2 4 4 4" xfId="34766"/>
    <cellStyle name="Normal 2 4 2 2 2 4 4 5" xfId="46995"/>
    <cellStyle name="Normal 2 4 2 2 2 4 5" xfId="16377"/>
    <cellStyle name="Normal 2 4 2 2 2 4 5 2" xfId="28632"/>
    <cellStyle name="Normal 2 4 2 2 2 4 5 3" xfId="40873"/>
    <cellStyle name="Normal 2 4 2 2 2 4 6" xfId="22515"/>
    <cellStyle name="Normal 2 4 2 2 2 4 7" xfId="34759"/>
    <cellStyle name="Normal 2 4 2 2 2 4 8" xfId="46988"/>
    <cellStyle name="Normal 2 4 2 2 2 5" xfId="5374"/>
    <cellStyle name="Normal 2 4 2 2 2 5 2" xfId="5375"/>
    <cellStyle name="Normal 2 4 2 2 2 5 2 2" xfId="5376"/>
    <cellStyle name="Normal 2 4 2 2 2 5 2 2 2" xfId="16387"/>
    <cellStyle name="Normal 2 4 2 2 2 5 2 2 2 2" xfId="28642"/>
    <cellStyle name="Normal 2 4 2 2 2 5 2 2 2 3" xfId="40883"/>
    <cellStyle name="Normal 2 4 2 2 2 5 2 2 3" xfId="22525"/>
    <cellStyle name="Normal 2 4 2 2 2 5 2 2 4" xfId="34769"/>
    <cellStyle name="Normal 2 4 2 2 2 5 2 2 5" xfId="46998"/>
    <cellStyle name="Normal 2 4 2 2 2 5 2 3" xfId="16386"/>
    <cellStyle name="Normal 2 4 2 2 2 5 2 3 2" xfId="28641"/>
    <cellStyle name="Normal 2 4 2 2 2 5 2 3 3" xfId="40882"/>
    <cellStyle name="Normal 2 4 2 2 2 5 2 4" xfId="22524"/>
    <cellStyle name="Normal 2 4 2 2 2 5 2 5" xfId="34768"/>
    <cellStyle name="Normal 2 4 2 2 2 5 2 6" xfId="46997"/>
    <cellStyle name="Normal 2 4 2 2 2 5 3" xfId="5377"/>
    <cellStyle name="Normal 2 4 2 2 2 5 3 2" xfId="16388"/>
    <cellStyle name="Normal 2 4 2 2 2 5 3 2 2" xfId="28643"/>
    <cellStyle name="Normal 2 4 2 2 2 5 3 2 3" xfId="40884"/>
    <cellStyle name="Normal 2 4 2 2 2 5 3 3" xfId="22526"/>
    <cellStyle name="Normal 2 4 2 2 2 5 3 4" xfId="34770"/>
    <cellStyle name="Normal 2 4 2 2 2 5 3 5" xfId="46999"/>
    <cellStyle name="Normal 2 4 2 2 2 5 4" xfId="16385"/>
    <cellStyle name="Normal 2 4 2 2 2 5 4 2" xfId="28640"/>
    <cellStyle name="Normal 2 4 2 2 2 5 4 3" xfId="40881"/>
    <cellStyle name="Normal 2 4 2 2 2 5 5" xfId="22523"/>
    <cellStyle name="Normal 2 4 2 2 2 5 6" xfId="34767"/>
    <cellStyle name="Normal 2 4 2 2 2 5 7" xfId="46996"/>
    <cellStyle name="Normal 2 4 2 2 2 6" xfId="5378"/>
    <cellStyle name="Normal 2 4 2 2 2 6 2" xfId="5379"/>
    <cellStyle name="Normal 2 4 2 2 2 6 2 2" xfId="16390"/>
    <cellStyle name="Normal 2 4 2 2 2 6 2 2 2" xfId="28645"/>
    <cellStyle name="Normal 2 4 2 2 2 6 2 2 3" xfId="40886"/>
    <cellStyle name="Normal 2 4 2 2 2 6 2 3" xfId="22528"/>
    <cellStyle name="Normal 2 4 2 2 2 6 2 4" xfId="34772"/>
    <cellStyle name="Normal 2 4 2 2 2 6 2 5" xfId="47001"/>
    <cellStyle name="Normal 2 4 2 2 2 6 3" xfId="16389"/>
    <cellStyle name="Normal 2 4 2 2 2 6 3 2" xfId="28644"/>
    <cellStyle name="Normal 2 4 2 2 2 6 3 3" xfId="40885"/>
    <cellStyle name="Normal 2 4 2 2 2 6 4" xfId="22527"/>
    <cellStyle name="Normal 2 4 2 2 2 6 5" xfId="34771"/>
    <cellStyle name="Normal 2 4 2 2 2 6 6" xfId="47000"/>
    <cellStyle name="Normal 2 4 2 2 2 7" xfId="5380"/>
    <cellStyle name="Normal 2 4 2 2 2 7 2" xfId="16391"/>
    <cellStyle name="Normal 2 4 2 2 2 7 2 2" xfId="28646"/>
    <cellStyle name="Normal 2 4 2 2 2 7 2 3" xfId="40887"/>
    <cellStyle name="Normal 2 4 2 2 2 7 3" xfId="22529"/>
    <cellStyle name="Normal 2 4 2 2 2 7 4" xfId="34773"/>
    <cellStyle name="Normal 2 4 2 2 2 7 5" xfId="47002"/>
    <cellStyle name="Normal 2 4 2 2 2 8" xfId="16328"/>
    <cellStyle name="Normal 2 4 2 2 2 8 2" xfId="28583"/>
    <cellStyle name="Normal 2 4 2 2 2 8 3" xfId="40824"/>
    <cellStyle name="Normal 2 4 2 2 2 9" xfId="22466"/>
    <cellStyle name="Normal 2 4 2 2 3" xfId="5381"/>
    <cellStyle name="Normal 2 4 2 2 3 10" xfId="47003"/>
    <cellStyle name="Normal 2 4 2 2 3 2" xfId="5382"/>
    <cellStyle name="Normal 2 4 2 2 3 2 2" xfId="5383"/>
    <cellStyle name="Normal 2 4 2 2 3 2 2 2" xfId="5384"/>
    <cellStyle name="Normal 2 4 2 2 3 2 2 2 2" xfId="5385"/>
    <cellStyle name="Normal 2 4 2 2 3 2 2 2 2 2" xfId="5386"/>
    <cellStyle name="Normal 2 4 2 2 3 2 2 2 2 2 2" xfId="16397"/>
    <cellStyle name="Normal 2 4 2 2 3 2 2 2 2 2 2 2" xfId="28652"/>
    <cellStyle name="Normal 2 4 2 2 3 2 2 2 2 2 2 3" xfId="40893"/>
    <cellStyle name="Normal 2 4 2 2 3 2 2 2 2 2 3" xfId="22535"/>
    <cellStyle name="Normal 2 4 2 2 3 2 2 2 2 2 4" xfId="34779"/>
    <cellStyle name="Normal 2 4 2 2 3 2 2 2 2 2 5" xfId="47008"/>
    <cellStyle name="Normal 2 4 2 2 3 2 2 2 2 3" xfId="16396"/>
    <cellStyle name="Normal 2 4 2 2 3 2 2 2 2 3 2" xfId="28651"/>
    <cellStyle name="Normal 2 4 2 2 3 2 2 2 2 3 3" xfId="40892"/>
    <cellStyle name="Normal 2 4 2 2 3 2 2 2 2 4" xfId="22534"/>
    <cellStyle name="Normal 2 4 2 2 3 2 2 2 2 5" xfId="34778"/>
    <cellStyle name="Normal 2 4 2 2 3 2 2 2 2 6" xfId="47007"/>
    <cellStyle name="Normal 2 4 2 2 3 2 2 2 3" xfId="5387"/>
    <cellStyle name="Normal 2 4 2 2 3 2 2 2 3 2" xfId="16398"/>
    <cellStyle name="Normal 2 4 2 2 3 2 2 2 3 2 2" xfId="28653"/>
    <cellStyle name="Normal 2 4 2 2 3 2 2 2 3 2 3" xfId="40894"/>
    <cellStyle name="Normal 2 4 2 2 3 2 2 2 3 3" xfId="22536"/>
    <cellStyle name="Normal 2 4 2 2 3 2 2 2 3 4" xfId="34780"/>
    <cellStyle name="Normal 2 4 2 2 3 2 2 2 3 5" xfId="47009"/>
    <cellStyle name="Normal 2 4 2 2 3 2 2 2 4" xfId="16395"/>
    <cellStyle name="Normal 2 4 2 2 3 2 2 2 4 2" xfId="28650"/>
    <cellStyle name="Normal 2 4 2 2 3 2 2 2 4 3" xfId="40891"/>
    <cellStyle name="Normal 2 4 2 2 3 2 2 2 5" xfId="22533"/>
    <cellStyle name="Normal 2 4 2 2 3 2 2 2 6" xfId="34777"/>
    <cellStyle name="Normal 2 4 2 2 3 2 2 2 7" xfId="47006"/>
    <cellStyle name="Normal 2 4 2 2 3 2 2 3" xfId="5388"/>
    <cellStyle name="Normal 2 4 2 2 3 2 2 3 2" xfId="5389"/>
    <cellStyle name="Normal 2 4 2 2 3 2 2 3 2 2" xfId="16400"/>
    <cellStyle name="Normal 2 4 2 2 3 2 2 3 2 2 2" xfId="28655"/>
    <cellStyle name="Normal 2 4 2 2 3 2 2 3 2 2 3" xfId="40896"/>
    <cellStyle name="Normal 2 4 2 2 3 2 2 3 2 3" xfId="22538"/>
    <cellStyle name="Normal 2 4 2 2 3 2 2 3 2 4" xfId="34782"/>
    <cellStyle name="Normal 2 4 2 2 3 2 2 3 2 5" xfId="47011"/>
    <cellStyle name="Normal 2 4 2 2 3 2 2 3 3" xfId="16399"/>
    <cellStyle name="Normal 2 4 2 2 3 2 2 3 3 2" xfId="28654"/>
    <cellStyle name="Normal 2 4 2 2 3 2 2 3 3 3" xfId="40895"/>
    <cellStyle name="Normal 2 4 2 2 3 2 2 3 4" xfId="22537"/>
    <cellStyle name="Normal 2 4 2 2 3 2 2 3 5" xfId="34781"/>
    <cellStyle name="Normal 2 4 2 2 3 2 2 3 6" xfId="47010"/>
    <cellStyle name="Normal 2 4 2 2 3 2 2 4" xfId="5390"/>
    <cellStyle name="Normal 2 4 2 2 3 2 2 4 2" xfId="16401"/>
    <cellStyle name="Normal 2 4 2 2 3 2 2 4 2 2" xfId="28656"/>
    <cellStyle name="Normal 2 4 2 2 3 2 2 4 2 3" xfId="40897"/>
    <cellStyle name="Normal 2 4 2 2 3 2 2 4 3" xfId="22539"/>
    <cellStyle name="Normal 2 4 2 2 3 2 2 4 4" xfId="34783"/>
    <cellStyle name="Normal 2 4 2 2 3 2 2 4 5" xfId="47012"/>
    <cellStyle name="Normal 2 4 2 2 3 2 2 5" xfId="16394"/>
    <cellStyle name="Normal 2 4 2 2 3 2 2 5 2" xfId="28649"/>
    <cellStyle name="Normal 2 4 2 2 3 2 2 5 3" xfId="40890"/>
    <cellStyle name="Normal 2 4 2 2 3 2 2 6" xfId="22532"/>
    <cellStyle name="Normal 2 4 2 2 3 2 2 7" xfId="34776"/>
    <cellStyle name="Normal 2 4 2 2 3 2 2 8" xfId="47005"/>
    <cellStyle name="Normal 2 4 2 2 3 2 3" xfId="5391"/>
    <cellStyle name="Normal 2 4 2 2 3 2 3 2" xfId="5392"/>
    <cellStyle name="Normal 2 4 2 2 3 2 3 2 2" xfId="5393"/>
    <cellStyle name="Normal 2 4 2 2 3 2 3 2 2 2" xfId="16404"/>
    <cellStyle name="Normal 2 4 2 2 3 2 3 2 2 2 2" xfId="28659"/>
    <cellStyle name="Normal 2 4 2 2 3 2 3 2 2 2 3" xfId="40900"/>
    <cellStyle name="Normal 2 4 2 2 3 2 3 2 2 3" xfId="22542"/>
    <cellStyle name="Normal 2 4 2 2 3 2 3 2 2 4" xfId="34786"/>
    <cellStyle name="Normal 2 4 2 2 3 2 3 2 2 5" xfId="47015"/>
    <cellStyle name="Normal 2 4 2 2 3 2 3 2 3" xfId="16403"/>
    <cellStyle name="Normal 2 4 2 2 3 2 3 2 3 2" xfId="28658"/>
    <cellStyle name="Normal 2 4 2 2 3 2 3 2 3 3" xfId="40899"/>
    <cellStyle name="Normal 2 4 2 2 3 2 3 2 4" xfId="22541"/>
    <cellStyle name="Normal 2 4 2 2 3 2 3 2 5" xfId="34785"/>
    <cellStyle name="Normal 2 4 2 2 3 2 3 2 6" xfId="47014"/>
    <cellStyle name="Normal 2 4 2 2 3 2 3 3" xfId="5394"/>
    <cellStyle name="Normal 2 4 2 2 3 2 3 3 2" xfId="16405"/>
    <cellStyle name="Normal 2 4 2 2 3 2 3 3 2 2" xfId="28660"/>
    <cellStyle name="Normal 2 4 2 2 3 2 3 3 2 3" xfId="40901"/>
    <cellStyle name="Normal 2 4 2 2 3 2 3 3 3" xfId="22543"/>
    <cellStyle name="Normal 2 4 2 2 3 2 3 3 4" xfId="34787"/>
    <cellStyle name="Normal 2 4 2 2 3 2 3 3 5" xfId="47016"/>
    <cellStyle name="Normal 2 4 2 2 3 2 3 4" xfId="16402"/>
    <cellStyle name="Normal 2 4 2 2 3 2 3 4 2" xfId="28657"/>
    <cellStyle name="Normal 2 4 2 2 3 2 3 4 3" xfId="40898"/>
    <cellStyle name="Normal 2 4 2 2 3 2 3 5" xfId="22540"/>
    <cellStyle name="Normal 2 4 2 2 3 2 3 6" xfId="34784"/>
    <cellStyle name="Normal 2 4 2 2 3 2 3 7" xfId="47013"/>
    <cellStyle name="Normal 2 4 2 2 3 2 4" xfId="5395"/>
    <cellStyle name="Normal 2 4 2 2 3 2 4 2" xfId="5396"/>
    <cellStyle name="Normal 2 4 2 2 3 2 4 2 2" xfId="16407"/>
    <cellStyle name="Normal 2 4 2 2 3 2 4 2 2 2" xfId="28662"/>
    <cellStyle name="Normal 2 4 2 2 3 2 4 2 2 3" xfId="40903"/>
    <cellStyle name="Normal 2 4 2 2 3 2 4 2 3" xfId="22545"/>
    <cellStyle name="Normal 2 4 2 2 3 2 4 2 4" xfId="34789"/>
    <cellStyle name="Normal 2 4 2 2 3 2 4 2 5" xfId="47018"/>
    <cellStyle name="Normal 2 4 2 2 3 2 4 3" xfId="16406"/>
    <cellStyle name="Normal 2 4 2 2 3 2 4 3 2" xfId="28661"/>
    <cellStyle name="Normal 2 4 2 2 3 2 4 3 3" xfId="40902"/>
    <cellStyle name="Normal 2 4 2 2 3 2 4 4" xfId="22544"/>
    <cellStyle name="Normal 2 4 2 2 3 2 4 5" xfId="34788"/>
    <cellStyle name="Normal 2 4 2 2 3 2 4 6" xfId="47017"/>
    <cellStyle name="Normal 2 4 2 2 3 2 5" xfId="5397"/>
    <cellStyle name="Normal 2 4 2 2 3 2 5 2" xfId="16408"/>
    <cellStyle name="Normal 2 4 2 2 3 2 5 2 2" xfId="28663"/>
    <cellStyle name="Normal 2 4 2 2 3 2 5 2 3" xfId="40904"/>
    <cellStyle name="Normal 2 4 2 2 3 2 5 3" xfId="22546"/>
    <cellStyle name="Normal 2 4 2 2 3 2 5 4" xfId="34790"/>
    <cellStyle name="Normal 2 4 2 2 3 2 5 5" xfId="47019"/>
    <cellStyle name="Normal 2 4 2 2 3 2 6" xfId="16393"/>
    <cellStyle name="Normal 2 4 2 2 3 2 6 2" xfId="28648"/>
    <cellStyle name="Normal 2 4 2 2 3 2 6 3" xfId="40889"/>
    <cellStyle name="Normal 2 4 2 2 3 2 7" xfId="22531"/>
    <cellStyle name="Normal 2 4 2 2 3 2 8" xfId="34775"/>
    <cellStyle name="Normal 2 4 2 2 3 2 9" xfId="47004"/>
    <cellStyle name="Normal 2 4 2 2 3 3" xfId="5398"/>
    <cellStyle name="Normal 2 4 2 2 3 3 2" xfId="5399"/>
    <cellStyle name="Normal 2 4 2 2 3 3 2 2" xfId="5400"/>
    <cellStyle name="Normal 2 4 2 2 3 3 2 2 2" xfId="5401"/>
    <cellStyle name="Normal 2 4 2 2 3 3 2 2 2 2" xfId="16412"/>
    <cellStyle name="Normal 2 4 2 2 3 3 2 2 2 2 2" xfId="28667"/>
    <cellStyle name="Normal 2 4 2 2 3 3 2 2 2 2 3" xfId="40908"/>
    <cellStyle name="Normal 2 4 2 2 3 3 2 2 2 3" xfId="22550"/>
    <cellStyle name="Normal 2 4 2 2 3 3 2 2 2 4" xfId="34794"/>
    <cellStyle name="Normal 2 4 2 2 3 3 2 2 2 5" xfId="47023"/>
    <cellStyle name="Normal 2 4 2 2 3 3 2 2 3" xfId="16411"/>
    <cellStyle name="Normal 2 4 2 2 3 3 2 2 3 2" xfId="28666"/>
    <cellStyle name="Normal 2 4 2 2 3 3 2 2 3 3" xfId="40907"/>
    <cellStyle name="Normal 2 4 2 2 3 3 2 2 4" xfId="22549"/>
    <cellStyle name="Normal 2 4 2 2 3 3 2 2 5" xfId="34793"/>
    <cellStyle name="Normal 2 4 2 2 3 3 2 2 6" xfId="47022"/>
    <cellStyle name="Normal 2 4 2 2 3 3 2 3" xfId="5402"/>
    <cellStyle name="Normal 2 4 2 2 3 3 2 3 2" xfId="16413"/>
    <cellStyle name="Normal 2 4 2 2 3 3 2 3 2 2" xfId="28668"/>
    <cellStyle name="Normal 2 4 2 2 3 3 2 3 2 3" xfId="40909"/>
    <cellStyle name="Normal 2 4 2 2 3 3 2 3 3" xfId="22551"/>
    <cellStyle name="Normal 2 4 2 2 3 3 2 3 4" xfId="34795"/>
    <cellStyle name="Normal 2 4 2 2 3 3 2 3 5" xfId="47024"/>
    <cellStyle name="Normal 2 4 2 2 3 3 2 4" xfId="16410"/>
    <cellStyle name="Normal 2 4 2 2 3 3 2 4 2" xfId="28665"/>
    <cellStyle name="Normal 2 4 2 2 3 3 2 4 3" xfId="40906"/>
    <cellStyle name="Normal 2 4 2 2 3 3 2 5" xfId="22548"/>
    <cellStyle name="Normal 2 4 2 2 3 3 2 6" xfId="34792"/>
    <cellStyle name="Normal 2 4 2 2 3 3 2 7" xfId="47021"/>
    <cellStyle name="Normal 2 4 2 2 3 3 3" xfId="5403"/>
    <cellStyle name="Normal 2 4 2 2 3 3 3 2" xfId="5404"/>
    <cellStyle name="Normal 2 4 2 2 3 3 3 2 2" xfId="16415"/>
    <cellStyle name="Normal 2 4 2 2 3 3 3 2 2 2" xfId="28670"/>
    <cellStyle name="Normal 2 4 2 2 3 3 3 2 2 3" xfId="40911"/>
    <cellStyle name="Normal 2 4 2 2 3 3 3 2 3" xfId="22553"/>
    <cellStyle name="Normal 2 4 2 2 3 3 3 2 4" xfId="34797"/>
    <cellStyle name="Normal 2 4 2 2 3 3 3 2 5" xfId="47026"/>
    <cellStyle name="Normal 2 4 2 2 3 3 3 3" xfId="16414"/>
    <cellStyle name="Normal 2 4 2 2 3 3 3 3 2" xfId="28669"/>
    <cellStyle name="Normal 2 4 2 2 3 3 3 3 3" xfId="40910"/>
    <cellStyle name="Normal 2 4 2 2 3 3 3 4" xfId="22552"/>
    <cellStyle name="Normal 2 4 2 2 3 3 3 5" xfId="34796"/>
    <cellStyle name="Normal 2 4 2 2 3 3 3 6" xfId="47025"/>
    <cellStyle name="Normal 2 4 2 2 3 3 4" xfId="5405"/>
    <cellStyle name="Normal 2 4 2 2 3 3 4 2" xfId="16416"/>
    <cellStyle name="Normal 2 4 2 2 3 3 4 2 2" xfId="28671"/>
    <cellStyle name="Normal 2 4 2 2 3 3 4 2 3" xfId="40912"/>
    <cellStyle name="Normal 2 4 2 2 3 3 4 3" xfId="22554"/>
    <cellStyle name="Normal 2 4 2 2 3 3 4 4" xfId="34798"/>
    <cellStyle name="Normal 2 4 2 2 3 3 4 5" xfId="47027"/>
    <cellStyle name="Normal 2 4 2 2 3 3 5" xfId="16409"/>
    <cellStyle name="Normal 2 4 2 2 3 3 5 2" xfId="28664"/>
    <cellStyle name="Normal 2 4 2 2 3 3 5 3" xfId="40905"/>
    <cellStyle name="Normal 2 4 2 2 3 3 6" xfId="22547"/>
    <cellStyle name="Normal 2 4 2 2 3 3 7" xfId="34791"/>
    <cellStyle name="Normal 2 4 2 2 3 3 8" xfId="47020"/>
    <cellStyle name="Normal 2 4 2 2 3 4" xfId="5406"/>
    <cellStyle name="Normal 2 4 2 2 3 4 2" xfId="5407"/>
    <cellStyle name="Normal 2 4 2 2 3 4 2 2" xfId="5408"/>
    <cellStyle name="Normal 2 4 2 2 3 4 2 2 2" xfId="16419"/>
    <cellStyle name="Normal 2 4 2 2 3 4 2 2 2 2" xfId="28674"/>
    <cellStyle name="Normal 2 4 2 2 3 4 2 2 2 3" xfId="40915"/>
    <cellStyle name="Normal 2 4 2 2 3 4 2 2 3" xfId="22557"/>
    <cellStyle name="Normal 2 4 2 2 3 4 2 2 4" xfId="34801"/>
    <cellStyle name="Normal 2 4 2 2 3 4 2 2 5" xfId="47030"/>
    <cellStyle name="Normal 2 4 2 2 3 4 2 3" xfId="16418"/>
    <cellStyle name="Normal 2 4 2 2 3 4 2 3 2" xfId="28673"/>
    <cellStyle name="Normal 2 4 2 2 3 4 2 3 3" xfId="40914"/>
    <cellStyle name="Normal 2 4 2 2 3 4 2 4" xfId="22556"/>
    <cellStyle name="Normal 2 4 2 2 3 4 2 5" xfId="34800"/>
    <cellStyle name="Normal 2 4 2 2 3 4 2 6" xfId="47029"/>
    <cellStyle name="Normal 2 4 2 2 3 4 3" xfId="5409"/>
    <cellStyle name="Normal 2 4 2 2 3 4 3 2" xfId="16420"/>
    <cellStyle name="Normal 2 4 2 2 3 4 3 2 2" xfId="28675"/>
    <cellStyle name="Normal 2 4 2 2 3 4 3 2 3" xfId="40916"/>
    <cellStyle name="Normal 2 4 2 2 3 4 3 3" xfId="22558"/>
    <cellStyle name="Normal 2 4 2 2 3 4 3 4" xfId="34802"/>
    <cellStyle name="Normal 2 4 2 2 3 4 3 5" xfId="47031"/>
    <cellStyle name="Normal 2 4 2 2 3 4 4" xfId="16417"/>
    <cellStyle name="Normal 2 4 2 2 3 4 4 2" xfId="28672"/>
    <cellStyle name="Normal 2 4 2 2 3 4 4 3" xfId="40913"/>
    <cellStyle name="Normal 2 4 2 2 3 4 5" xfId="22555"/>
    <cellStyle name="Normal 2 4 2 2 3 4 6" xfId="34799"/>
    <cellStyle name="Normal 2 4 2 2 3 4 7" xfId="47028"/>
    <cellStyle name="Normal 2 4 2 2 3 5" xfId="5410"/>
    <cellStyle name="Normal 2 4 2 2 3 5 2" xfId="5411"/>
    <cellStyle name="Normal 2 4 2 2 3 5 2 2" xfId="16422"/>
    <cellStyle name="Normal 2 4 2 2 3 5 2 2 2" xfId="28677"/>
    <cellStyle name="Normal 2 4 2 2 3 5 2 2 3" xfId="40918"/>
    <cellStyle name="Normal 2 4 2 2 3 5 2 3" xfId="22560"/>
    <cellStyle name="Normal 2 4 2 2 3 5 2 4" xfId="34804"/>
    <cellStyle name="Normal 2 4 2 2 3 5 2 5" xfId="47033"/>
    <cellStyle name="Normal 2 4 2 2 3 5 3" xfId="16421"/>
    <cellStyle name="Normal 2 4 2 2 3 5 3 2" xfId="28676"/>
    <cellStyle name="Normal 2 4 2 2 3 5 3 3" xfId="40917"/>
    <cellStyle name="Normal 2 4 2 2 3 5 4" xfId="22559"/>
    <cellStyle name="Normal 2 4 2 2 3 5 5" xfId="34803"/>
    <cellStyle name="Normal 2 4 2 2 3 5 6" xfId="47032"/>
    <cellStyle name="Normal 2 4 2 2 3 6" xfId="5412"/>
    <cellStyle name="Normal 2 4 2 2 3 6 2" xfId="16423"/>
    <cellStyle name="Normal 2 4 2 2 3 6 2 2" xfId="28678"/>
    <cellStyle name="Normal 2 4 2 2 3 6 2 3" xfId="40919"/>
    <cellStyle name="Normal 2 4 2 2 3 6 3" xfId="22561"/>
    <cellStyle name="Normal 2 4 2 2 3 6 4" xfId="34805"/>
    <cellStyle name="Normal 2 4 2 2 3 6 5" xfId="47034"/>
    <cellStyle name="Normal 2 4 2 2 3 7" xfId="16392"/>
    <cellStyle name="Normal 2 4 2 2 3 7 2" xfId="28647"/>
    <cellStyle name="Normal 2 4 2 2 3 7 3" xfId="40888"/>
    <cellStyle name="Normal 2 4 2 2 3 8" xfId="22530"/>
    <cellStyle name="Normal 2 4 2 2 3 9" xfId="34774"/>
    <cellStyle name="Normal 2 4 2 2 4" xfId="5413"/>
    <cellStyle name="Normal 2 4 2 2 4 2" xfId="5414"/>
    <cellStyle name="Normal 2 4 2 2 4 2 2" xfId="5415"/>
    <cellStyle name="Normal 2 4 2 2 4 2 2 2" xfId="5416"/>
    <cellStyle name="Normal 2 4 2 2 4 2 2 2 2" xfId="5417"/>
    <cellStyle name="Normal 2 4 2 2 4 2 2 2 2 2" xfId="16428"/>
    <cellStyle name="Normal 2 4 2 2 4 2 2 2 2 2 2" xfId="28683"/>
    <cellStyle name="Normal 2 4 2 2 4 2 2 2 2 2 3" xfId="40924"/>
    <cellStyle name="Normal 2 4 2 2 4 2 2 2 2 3" xfId="22566"/>
    <cellStyle name="Normal 2 4 2 2 4 2 2 2 2 4" xfId="34810"/>
    <cellStyle name="Normal 2 4 2 2 4 2 2 2 2 5" xfId="47039"/>
    <cellStyle name="Normal 2 4 2 2 4 2 2 2 3" xfId="16427"/>
    <cellStyle name="Normal 2 4 2 2 4 2 2 2 3 2" xfId="28682"/>
    <cellStyle name="Normal 2 4 2 2 4 2 2 2 3 3" xfId="40923"/>
    <cellStyle name="Normal 2 4 2 2 4 2 2 2 4" xfId="22565"/>
    <cellStyle name="Normal 2 4 2 2 4 2 2 2 5" xfId="34809"/>
    <cellStyle name="Normal 2 4 2 2 4 2 2 2 6" xfId="47038"/>
    <cellStyle name="Normal 2 4 2 2 4 2 2 3" xfId="5418"/>
    <cellStyle name="Normal 2 4 2 2 4 2 2 3 2" xfId="16429"/>
    <cellStyle name="Normal 2 4 2 2 4 2 2 3 2 2" xfId="28684"/>
    <cellStyle name="Normal 2 4 2 2 4 2 2 3 2 3" xfId="40925"/>
    <cellStyle name="Normal 2 4 2 2 4 2 2 3 3" xfId="22567"/>
    <cellStyle name="Normal 2 4 2 2 4 2 2 3 4" xfId="34811"/>
    <cellStyle name="Normal 2 4 2 2 4 2 2 3 5" xfId="47040"/>
    <cellStyle name="Normal 2 4 2 2 4 2 2 4" xfId="16426"/>
    <cellStyle name="Normal 2 4 2 2 4 2 2 4 2" xfId="28681"/>
    <cellStyle name="Normal 2 4 2 2 4 2 2 4 3" xfId="40922"/>
    <cellStyle name="Normal 2 4 2 2 4 2 2 5" xfId="22564"/>
    <cellStyle name="Normal 2 4 2 2 4 2 2 6" xfId="34808"/>
    <cellStyle name="Normal 2 4 2 2 4 2 2 7" xfId="47037"/>
    <cellStyle name="Normal 2 4 2 2 4 2 3" xfId="5419"/>
    <cellStyle name="Normal 2 4 2 2 4 2 3 2" xfId="5420"/>
    <cellStyle name="Normal 2 4 2 2 4 2 3 2 2" xfId="16431"/>
    <cellStyle name="Normal 2 4 2 2 4 2 3 2 2 2" xfId="28686"/>
    <cellStyle name="Normal 2 4 2 2 4 2 3 2 2 3" xfId="40927"/>
    <cellStyle name="Normal 2 4 2 2 4 2 3 2 3" xfId="22569"/>
    <cellStyle name="Normal 2 4 2 2 4 2 3 2 4" xfId="34813"/>
    <cellStyle name="Normal 2 4 2 2 4 2 3 2 5" xfId="47042"/>
    <cellStyle name="Normal 2 4 2 2 4 2 3 3" xfId="16430"/>
    <cellStyle name="Normal 2 4 2 2 4 2 3 3 2" xfId="28685"/>
    <cellStyle name="Normal 2 4 2 2 4 2 3 3 3" xfId="40926"/>
    <cellStyle name="Normal 2 4 2 2 4 2 3 4" xfId="22568"/>
    <cellStyle name="Normal 2 4 2 2 4 2 3 5" xfId="34812"/>
    <cellStyle name="Normal 2 4 2 2 4 2 3 6" xfId="47041"/>
    <cellStyle name="Normal 2 4 2 2 4 2 4" xfId="5421"/>
    <cellStyle name="Normal 2 4 2 2 4 2 4 2" xfId="16432"/>
    <cellStyle name="Normal 2 4 2 2 4 2 4 2 2" xfId="28687"/>
    <cellStyle name="Normal 2 4 2 2 4 2 4 2 3" xfId="40928"/>
    <cellStyle name="Normal 2 4 2 2 4 2 4 3" xfId="22570"/>
    <cellStyle name="Normal 2 4 2 2 4 2 4 4" xfId="34814"/>
    <cellStyle name="Normal 2 4 2 2 4 2 4 5" xfId="47043"/>
    <cellStyle name="Normal 2 4 2 2 4 2 5" xfId="16425"/>
    <cellStyle name="Normal 2 4 2 2 4 2 5 2" xfId="28680"/>
    <cellStyle name="Normal 2 4 2 2 4 2 5 3" xfId="40921"/>
    <cellStyle name="Normal 2 4 2 2 4 2 6" xfId="22563"/>
    <cellStyle name="Normal 2 4 2 2 4 2 7" xfId="34807"/>
    <cellStyle name="Normal 2 4 2 2 4 2 8" xfId="47036"/>
    <cellStyle name="Normal 2 4 2 2 4 3" xfId="5422"/>
    <cellStyle name="Normal 2 4 2 2 4 3 2" xfId="5423"/>
    <cellStyle name="Normal 2 4 2 2 4 3 2 2" xfId="5424"/>
    <cellStyle name="Normal 2 4 2 2 4 3 2 2 2" xfId="16435"/>
    <cellStyle name="Normal 2 4 2 2 4 3 2 2 2 2" xfId="28690"/>
    <cellStyle name="Normal 2 4 2 2 4 3 2 2 2 3" xfId="40931"/>
    <cellStyle name="Normal 2 4 2 2 4 3 2 2 3" xfId="22573"/>
    <cellStyle name="Normal 2 4 2 2 4 3 2 2 4" xfId="34817"/>
    <cellStyle name="Normal 2 4 2 2 4 3 2 2 5" xfId="47046"/>
    <cellStyle name="Normal 2 4 2 2 4 3 2 3" xfId="16434"/>
    <cellStyle name="Normal 2 4 2 2 4 3 2 3 2" xfId="28689"/>
    <cellStyle name="Normal 2 4 2 2 4 3 2 3 3" xfId="40930"/>
    <cellStyle name="Normal 2 4 2 2 4 3 2 4" xfId="22572"/>
    <cellStyle name="Normal 2 4 2 2 4 3 2 5" xfId="34816"/>
    <cellStyle name="Normal 2 4 2 2 4 3 2 6" xfId="47045"/>
    <cellStyle name="Normal 2 4 2 2 4 3 3" xfId="5425"/>
    <cellStyle name="Normal 2 4 2 2 4 3 3 2" xfId="16436"/>
    <cellStyle name="Normal 2 4 2 2 4 3 3 2 2" xfId="28691"/>
    <cellStyle name="Normal 2 4 2 2 4 3 3 2 3" xfId="40932"/>
    <cellStyle name="Normal 2 4 2 2 4 3 3 3" xfId="22574"/>
    <cellStyle name="Normal 2 4 2 2 4 3 3 4" xfId="34818"/>
    <cellStyle name="Normal 2 4 2 2 4 3 3 5" xfId="47047"/>
    <cellStyle name="Normal 2 4 2 2 4 3 4" xfId="16433"/>
    <cellStyle name="Normal 2 4 2 2 4 3 4 2" xfId="28688"/>
    <cellStyle name="Normal 2 4 2 2 4 3 4 3" xfId="40929"/>
    <cellStyle name="Normal 2 4 2 2 4 3 5" xfId="22571"/>
    <cellStyle name="Normal 2 4 2 2 4 3 6" xfId="34815"/>
    <cellStyle name="Normal 2 4 2 2 4 3 7" xfId="47044"/>
    <cellStyle name="Normal 2 4 2 2 4 4" xfId="5426"/>
    <cellStyle name="Normal 2 4 2 2 4 4 2" xfId="5427"/>
    <cellStyle name="Normal 2 4 2 2 4 4 2 2" xfId="16438"/>
    <cellStyle name="Normal 2 4 2 2 4 4 2 2 2" xfId="28693"/>
    <cellStyle name="Normal 2 4 2 2 4 4 2 2 3" xfId="40934"/>
    <cellStyle name="Normal 2 4 2 2 4 4 2 3" xfId="22576"/>
    <cellStyle name="Normal 2 4 2 2 4 4 2 4" xfId="34820"/>
    <cellStyle name="Normal 2 4 2 2 4 4 2 5" xfId="47049"/>
    <cellStyle name="Normal 2 4 2 2 4 4 3" xfId="16437"/>
    <cellStyle name="Normal 2 4 2 2 4 4 3 2" xfId="28692"/>
    <cellStyle name="Normal 2 4 2 2 4 4 3 3" xfId="40933"/>
    <cellStyle name="Normal 2 4 2 2 4 4 4" xfId="22575"/>
    <cellStyle name="Normal 2 4 2 2 4 4 5" xfId="34819"/>
    <cellStyle name="Normal 2 4 2 2 4 4 6" xfId="47048"/>
    <cellStyle name="Normal 2 4 2 2 4 5" xfId="5428"/>
    <cellStyle name="Normal 2 4 2 2 4 5 2" xfId="16439"/>
    <cellStyle name="Normal 2 4 2 2 4 5 2 2" xfId="28694"/>
    <cellStyle name="Normal 2 4 2 2 4 5 2 3" xfId="40935"/>
    <cellStyle name="Normal 2 4 2 2 4 5 3" xfId="22577"/>
    <cellStyle name="Normal 2 4 2 2 4 5 4" xfId="34821"/>
    <cellStyle name="Normal 2 4 2 2 4 5 5" xfId="47050"/>
    <cellStyle name="Normal 2 4 2 2 4 6" xfId="16424"/>
    <cellStyle name="Normal 2 4 2 2 4 6 2" xfId="28679"/>
    <cellStyle name="Normal 2 4 2 2 4 6 3" xfId="40920"/>
    <cellStyle name="Normal 2 4 2 2 4 7" xfId="22562"/>
    <cellStyle name="Normal 2 4 2 2 4 8" xfId="34806"/>
    <cellStyle name="Normal 2 4 2 2 4 9" xfId="47035"/>
    <cellStyle name="Normal 2 4 2 2 5" xfId="5429"/>
    <cellStyle name="Normal 2 4 2 2 5 2" xfId="5430"/>
    <cellStyle name="Normal 2 4 2 2 5 2 2" xfId="5431"/>
    <cellStyle name="Normal 2 4 2 2 5 2 2 2" xfId="5432"/>
    <cellStyle name="Normal 2 4 2 2 5 2 2 2 2" xfId="16443"/>
    <cellStyle name="Normal 2 4 2 2 5 2 2 2 2 2" xfId="28698"/>
    <cellStyle name="Normal 2 4 2 2 5 2 2 2 2 3" xfId="40939"/>
    <cellStyle name="Normal 2 4 2 2 5 2 2 2 3" xfId="22581"/>
    <cellStyle name="Normal 2 4 2 2 5 2 2 2 4" xfId="34825"/>
    <cellStyle name="Normal 2 4 2 2 5 2 2 2 5" xfId="47054"/>
    <cellStyle name="Normal 2 4 2 2 5 2 2 3" xfId="16442"/>
    <cellStyle name="Normal 2 4 2 2 5 2 2 3 2" xfId="28697"/>
    <cellStyle name="Normal 2 4 2 2 5 2 2 3 3" xfId="40938"/>
    <cellStyle name="Normal 2 4 2 2 5 2 2 4" xfId="22580"/>
    <cellStyle name="Normal 2 4 2 2 5 2 2 5" xfId="34824"/>
    <cellStyle name="Normal 2 4 2 2 5 2 2 6" xfId="47053"/>
    <cellStyle name="Normal 2 4 2 2 5 2 3" xfId="5433"/>
    <cellStyle name="Normal 2 4 2 2 5 2 3 2" xfId="16444"/>
    <cellStyle name="Normal 2 4 2 2 5 2 3 2 2" xfId="28699"/>
    <cellStyle name="Normal 2 4 2 2 5 2 3 2 3" xfId="40940"/>
    <cellStyle name="Normal 2 4 2 2 5 2 3 3" xfId="22582"/>
    <cellStyle name="Normal 2 4 2 2 5 2 3 4" xfId="34826"/>
    <cellStyle name="Normal 2 4 2 2 5 2 3 5" xfId="47055"/>
    <cellStyle name="Normal 2 4 2 2 5 2 4" xfId="16441"/>
    <cellStyle name="Normal 2 4 2 2 5 2 4 2" xfId="28696"/>
    <cellStyle name="Normal 2 4 2 2 5 2 4 3" xfId="40937"/>
    <cellStyle name="Normal 2 4 2 2 5 2 5" xfId="22579"/>
    <cellStyle name="Normal 2 4 2 2 5 2 6" xfId="34823"/>
    <cellStyle name="Normal 2 4 2 2 5 2 7" xfId="47052"/>
    <cellStyle name="Normal 2 4 2 2 5 3" xfId="5434"/>
    <cellStyle name="Normal 2 4 2 2 5 3 2" xfId="5435"/>
    <cellStyle name="Normal 2 4 2 2 5 3 2 2" xfId="16446"/>
    <cellStyle name="Normal 2 4 2 2 5 3 2 2 2" xfId="28701"/>
    <cellStyle name="Normal 2 4 2 2 5 3 2 2 3" xfId="40942"/>
    <cellStyle name="Normal 2 4 2 2 5 3 2 3" xfId="22584"/>
    <cellStyle name="Normal 2 4 2 2 5 3 2 4" xfId="34828"/>
    <cellStyle name="Normal 2 4 2 2 5 3 2 5" xfId="47057"/>
    <cellStyle name="Normal 2 4 2 2 5 3 3" xfId="16445"/>
    <cellStyle name="Normal 2 4 2 2 5 3 3 2" xfId="28700"/>
    <cellStyle name="Normal 2 4 2 2 5 3 3 3" xfId="40941"/>
    <cellStyle name="Normal 2 4 2 2 5 3 4" xfId="22583"/>
    <cellStyle name="Normal 2 4 2 2 5 3 5" xfId="34827"/>
    <cellStyle name="Normal 2 4 2 2 5 3 6" xfId="47056"/>
    <cellStyle name="Normal 2 4 2 2 5 4" xfId="5436"/>
    <cellStyle name="Normal 2 4 2 2 5 4 2" xfId="16447"/>
    <cellStyle name="Normal 2 4 2 2 5 4 2 2" xfId="28702"/>
    <cellStyle name="Normal 2 4 2 2 5 4 2 3" xfId="40943"/>
    <cellStyle name="Normal 2 4 2 2 5 4 3" xfId="22585"/>
    <cellStyle name="Normal 2 4 2 2 5 4 4" xfId="34829"/>
    <cellStyle name="Normal 2 4 2 2 5 4 5" xfId="47058"/>
    <cellStyle name="Normal 2 4 2 2 5 5" xfId="16440"/>
    <cellStyle name="Normal 2 4 2 2 5 5 2" xfId="28695"/>
    <cellStyle name="Normal 2 4 2 2 5 5 3" xfId="40936"/>
    <cellStyle name="Normal 2 4 2 2 5 6" xfId="22578"/>
    <cellStyle name="Normal 2 4 2 2 5 7" xfId="34822"/>
    <cellStyle name="Normal 2 4 2 2 5 8" xfId="47051"/>
    <cellStyle name="Normal 2 4 2 2 6" xfId="5437"/>
    <cellStyle name="Normal 2 4 2 2 6 2" xfId="5438"/>
    <cellStyle name="Normal 2 4 2 2 6 2 2" xfId="5439"/>
    <cellStyle name="Normal 2 4 2 2 6 2 2 2" xfId="16450"/>
    <cellStyle name="Normal 2 4 2 2 6 2 2 2 2" xfId="28705"/>
    <cellStyle name="Normal 2 4 2 2 6 2 2 2 3" xfId="40946"/>
    <cellStyle name="Normal 2 4 2 2 6 2 2 3" xfId="22588"/>
    <cellStyle name="Normal 2 4 2 2 6 2 2 4" xfId="34832"/>
    <cellStyle name="Normal 2 4 2 2 6 2 2 5" xfId="47061"/>
    <cellStyle name="Normal 2 4 2 2 6 2 3" xfId="16449"/>
    <cellStyle name="Normal 2 4 2 2 6 2 3 2" xfId="28704"/>
    <cellStyle name="Normal 2 4 2 2 6 2 3 3" xfId="40945"/>
    <cellStyle name="Normal 2 4 2 2 6 2 4" xfId="22587"/>
    <cellStyle name="Normal 2 4 2 2 6 2 5" xfId="34831"/>
    <cellStyle name="Normal 2 4 2 2 6 2 6" xfId="47060"/>
    <cellStyle name="Normal 2 4 2 2 6 3" xfId="5440"/>
    <cellStyle name="Normal 2 4 2 2 6 3 2" xfId="16451"/>
    <cellStyle name="Normal 2 4 2 2 6 3 2 2" xfId="28706"/>
    <cellStyle name="Normal 2 4 2 2 6 3 2 3" xfId="40947"/>
    <cellStyle name="Normal 2 4 2 2 6 3 3" xfId="22589"/>
    <cellStyle name="Normal 2 4 2 2 6 3 4" xfId="34833"/>
    <cellStyle name="Normal 2 4 2 2 6 3 5" xfId="47062"/>
    <cellStyle name="Normal 2 4 2 2 6 4" xfId="16448"/>
    <cellStyle name="Normal 2 4 2 2 6 4 2" xfId="28703"/>
    <cellStyle name="Normal 2 4 2 2 6 4 3" xfId="40944"/>
    <cellStyle name="Normal 2 4 2 2 6 5" xfId="22586"/>
    <cellStyle name="Normal 2 4 2 2 6 6" xfId="34830"/>
    <cellStyle name="Normal 2 4 2 2 6 7" xfId="47059"/>
    <cellStyle name="Normal 2 4 2 2 7" xfId="5441"/>
    <cellStyle name="Normal 2 4 2 2 7 2" xfId="5442"/>
    <cellStyle name="Normal 2 4 2 2 7 2 2" xfId="16453"/>
    <cellStyle name="Normal 2 4 2 2 7 2 2 2" xfId="28708"/>
    <cellStyle name="Normal 2 4 2 2 7 2 2 3" xfId="40949"/>
    <cellStyle name="Normal 2 4 2 2 7 2 3" xfId="22591"/>
    <cellStyle name="Normal 2 4 2 2 7 2 4" xfId="34835"/>
    <cellStyle name="Normal 2 4 2 2 7 2 5" xfId="47064"/>
    <cellStyle name="Normal 2 4 2 2 7 3" xfId="16452"/>
    <cellStyle name="Normal 2 4 2 2 7 3 2" xfId="28707"/>
    <cellStyle name="Normal 2 4 2 2 7 3 3" xfId="40948"/>
    <cellStyle name="Normal 2 4 2 2 7 4" xfId="22590"/>
    <cellStyle name="Normal 2 4 2 2 7 5" xfId="34834"/>
    <cellStyle name="Normal 2 4 2 2 7 6" xfId="47063"/>
    <cellStyle name="Normal 2 4 2 2 8" xfId="5443"/>
    <cellStyle name="Normal 2 4 2 2 8 2" xfId="16454"/>
    <cellStyle name="Normal 2 4 2 2 8 2 2" xfId="28709"/>
    <cellStyle name="Normal 2 4 2 2 8 2 3" xfId="40950"/>
    <cellStyle name="Normal 2 4 2 2 8 3" xfId="22592"/>
    <cellStyle name="Normal 2 4 2 2 8 4" xfId="34836"/>
    <cellStyle name="Normal 2 4 2 2 8 5" xfId="47065"/>
    <cellStyle name="Normal 2 4 2 2 9" xfId="16327"/>
    <cellStyle name="Normal 2 4 2 2 9 2" xfId="28582"/>
    <cellStyle name="Normal 2 4 2 2 9 3" xfId="40823"/>
    <cellStyle name="Normal 2 4 2 3" xfId="5444"/>
    <cellStyle name="Normal 2 4 2 3 10" xfId="34837"/>
    <cellStyle name="Normal 2 4 2 3 11" xfId="47066"/>
    <cellStyle name="Normal 2 4 2 3 2" xfId="5445"/>
    <cellStyle name="Normal 2 4 2 3 2 10" xfId="47067"/>
    <cellStyle name="Normal 2 4 2 3 2 2" xfId="5446"/>
    <cellStyle name="Normal 2 4 2 3 2 2 2" xfId="5447"/>
    <cellStyle name="Normal 2 4 2 3 2 2 2 2" xfId="5448"/>
    <cellStyle name="Normal 2 4 2 3 2 2 2 2 2" xfId="5449"/>
    <cellStyle name="Normal 2 4 2 3 2 2 2 2 2 2" xfId="5450"/>
    <cellStyle name="Normal 2 4 2 3 2 2 2 2 2 2 2" xfId="16461"/>
    <cellStyle name="Normal 2 4 2 3 2 2 2 2 2 2 2 2" xfId="28716"/>
    <cellStyle name="Normal 2 4 2 3 2 2 2 2 2 2 2 3" xfId="40957"/>
    <cellStyle name="Normal 2 4 2 3 2 2 2 2 2 2 3" xfId="22599"/>
    <cellStyle name="Normal 2 4 2 3 2 2 2 2 2 2 4" xfId="34843"/>
    <cellStyle name="Normal 2 4 2 3 2 2 2 2 2 2 5" xfId="47072"/>
    <cellStyle name="Normal 2 4 2 3 2 2 2 2 2 3" xfId="16460"/>
    <cellStyle name="Normal 2 4 2 3 2 2 2 2 2 3 2" xfId="28715"/>
    <cellStyle name="Normal 2 4 2 3 2 2 2 2 2 3 3" xfId="40956"/>
    <cellStyle name="Normal 2 4 2 3 2 2 2 2 2 4" xfId="22598"/>
    <cellStyle name="Normal 2 4 2 3 2 2 2 2 2 5" xfId="34842"/>
    <cellStyle name="Normal 2 4 2 3 2 2 2 2 2 6" xfId="47071"/>
    <cellStyle name="Normal 2 4 2 3 2 2 2 2 3" xfId="5451"/>
    <cellStyle name="Normal 2 4 2 3 2 2 2 2 3 2" xfId="16462"/>
    <cellStyle name="Normal 2 4 2 3 2 2 2 2 3 2 2" xfId="28717"/>
    <cellStyle name="Normal 2 4 2 3 2 2 2 2 3 2 3" xfId="40958"/>
    <cellStyle name="Normal 2 4 2 3 2 2 2 2 3 3" xfId="22600"/>
    <cellStyle name="Normal 2 4 2 3 2 2 2 2 3 4" xfId="34844"/>
    <cellStyle name="Normal 2 4 2 3 2 2 2 2 3 5" xfId="47073"/>
    <cellStyle name="Normal 2 4 2 3 2 2 2 2 4" xfId="16459"/>
    <cellStyle name="Normal 2 4 2 3 2 2 2 2 4 2" xfId="28714"/>
    <cellStyle name="Normal 2 4 2 3 2 2 2 2 4 3" xfId="40955"/>
    <cellStyle name="Normal 2 4 2 3 2 2 2 2 5" xfId="22597"/>
    <cellStyle name="Normal 2 4 2 3 2 2 2 2 6" xfId="34841"/>
    <cellStyle name="Normal 2 4 2 3 2 2 2 2 7" xfId="47070"/>
    <cellStyle name="Normal 2 4 2 3 2 2 2 3" xfId="5452"/>
    <cellStyle name="Normal 2 4 2 3 2 2 2 3 2" xfId="5453"/>
    <cellStyle name="Normal 2 4 2 3 2 2 2 3 2 2" xfId="16464"/>
    <cellStyle name="Normal 2 4 2 3 2 2 2 3 2 2 2" xfId="28719"/>
    <cellStyle name="Normal 2 4 2 3 2 2 2 3 2 2 3" xfId="40960"/>
    <cellStyle name="Normal 2 4 2 3 2 2 2 3 2 3" xfId="22602"/>
    <cellStyle name="Normal 2 4 2 3 2 2 2 3 2 4" xfId="34846"/>
    <cellStyle name="Normal 2 4 2 3 2 2 2 3 2 5" xfId="47075"/>
    <cellStyle name="Normal 2 4 2 3 2 2 2 3 3" xfId="16463"/>
    <cellStyle name="Normal 2 4 2 3 2 2 2 3 3 2" xfId="28718"/>
    <cellStyle name="Normal 2 4 2 3 2 2 2 3 3 3" xfId="40959"/>
    <cellStyle name="Normal 2 4 2 3 2 2 2 3 4" xfId="22601"/>
    <cellStyle name="Normal 2 4 2 3 2 2 2 3 5" xfId="34845"/>
    <cellStyle name="Normal 2 4 2 3 2 2 2 3 6" xfId="47074"/>
    <cellStyle name="Normal 2 4 2 3 2 2 2 4" xfId="5454"/>
    <cellStyle name="Normal 2 4 2 3 2 2 2 4 2" xfId="16465"/>
    <cellStyle name="Normal 2 4 2 3 2 2 2 4 2 2" xfId="28720"/>
    <cellStyle name="Normal 2 4 2 3 2 2 2 4 2 3" xfId="40961"/>
    <cellStyle name="Normal 2 4 2 3 2 2 2 4 3" xfId="22603"/>
    <cellStyle name="Normal 2 4 2 3 2 2 2 4 4" xfId="34847"/>
    <cellStyle name="Normal 2 4 2 3 2 2 2 4 5" xfId="47076"/>
    <cellStyle name="Normal 2 4 2 3 2 2 2 5" xfId="16458"/>
    <cellStyle name="Normal 2 4 2 3 2 2 2 5 2" xfId="28713"/>
    <cellStyle name="Normal 2 4 2 3 2 2 2 5 3" xfId="40954"/>
    <cellStyle name="Normal 2 4 2 3 2 2 2 6" xfId="22596"/>
    <cellStyle name="Normal 2 4 2 3 2 2 2 7" xfId="34840"/>
    <cellStyle name="Normal 2 4 2 3 2 2 2 8" xfId="47069"/>
    <cellStyle name="Normal 2 4 2 3 2 2 3" xfId="5455"/>
    <cellStyle name="Normal 2 4 2 3 2 2 3 2" xfId="5456"/>
    <cellStyle name="Normal 2 4 2 3 2 2 3 2 2" xfId="5457"/>
    <cellStyle name="Normal 2 4 2 3 2 2 3 2 2 2" xfId="16468"/>
    <cellStyle name="Normal 2 4 2 3 2 2 3 2 2 2 2" xfId="28723"/>
    <cellStyle name="Normal 2 4 2 3 2 2 3 2 2 2 3" xfId="40964"/>
    <cellStyle name="Normal 2 4 2 3 2 2 3 2 2 3" xfId="22606"/>
    <cellStyle name="Normal 2 4 2 3 2 2 3 2 2 4" xfId="34850"/>
    <cellStyle name="Normal 2 4 2 3 2 2 3 2 2 5" xfId="47079"/>
    <cellStyle name="Normal 2 4 2 3 2 2 3 2 3" xfId="16467"/>
    <cellStyle name="Normal 2 4 2 3 2 2 3 2 3 2" xfId="28722"/>
    <cellStyle name="Normal 2 4 2 3 2 2 3 2 3 3" xfId="40963"/>
    <cellStyle name="Normal 2 4 2 3 2 2 3 2 4" xfId="22605"/>
    <cellStyle name="Normal 2 4 2 3 2 2 3 2 5" xfId="34849"/>
    <cellStyle name="Normal 2 4 2 3 2 2 3 2 6" xfId="47078"/>
    <cellStyle name="Normal 2 4 2 3 2 2 3 3" xfId="5458"/>
    <cellStyle name="Normal 2 4 2 3 2 2 3 3 2" xfId="16469"/>
    <cellStyle name="Normal 2 4 2 3 2 2 3 3 2 2" xfId="28724"/>
    <cellStyle name="Normal 2 4 2 3 2 2 3 3 2 3" xfId="40965"/>
    <cellStyle name="Normal 2 4 2 3 2 2 3 3 3" xfId="22607"/>
    <cellStyle name="Normal 2 4 2 3 2 2 3 3 4" xfId="34851"/>
    <cellStyle name="Normal 2 4 2 3 2 2 3 3 5" xfId="47080"/>
    <cellStyle name="Normal 2 4 2 3 2 2 3 4" xfId="16466"/>
    <cellStyle name="Normal 2 4 2 3 2 2 3 4 2" xfId="28721"/>
    <cellStyle name="Normal 2 4 2 3 2 2 3 4 3" xfId="40962"/>
    <cellStyle name="Normal 2 4 2 3 2 2 3 5" xfId="22604"/>
    <cellStyle name="Normal 2 4 2 3 2 2 3 6" xfId="34848"/>
    <cellStyle name="Normal 2 4 2 3 2 2 3 7" xfId="47077"/>
    <cellStyle name="Normal 2 4 2 3 2 2 4" xfId="5459"/>
    <cellStyle name="Normal 2 4 2 3 2 2 4 2" xfId="5460"/>
    <cellStyle name="Normal 2 4 2 3 2 2 4 2 2" xfId="16471"/>
    <cellStyle name="Normal 2 4 2 3 2 2 4 2 2 2" xfId="28726"/>
    <cellStyle name="Normal 2 4 2 3 2 2 4 2 2 3" xfId="40967"/>
    <cellStyle name="Normal 2 4 2 3 2 2 4 2 3" xfId="22609"/>
    <cellStyle name="Normal 2 4 2 3 2 2 4 2 4" xfId="34853"/>
    <cellStyle name="Normal 2 4 2 3 2 2 4 2 5" xfId="47082"/>
    <cellStyle name="Normal 2 4 2 3 2 2 4 3" xfId="16470"/>
    <cellStyle name="Normal 2 4 2 3 2 2 4 3 2" xfId="28725"/>
    <cellStyle name="Normal 2 4 2 3 2 2 4 3 3" xfId="40966"/>
    <cellStyle name="Normal 2 4 2 3 2 2 4 4" xfId="22608"/>
    <cellStyle name="Normal 2 4 2 3 2 2 4 5" xfId="34852"/>
    <cellStyle name="Normal 2 4 2 3 2 2 4 6" xfId="47081"/>
    <cellStyle name="Normal 2 4 2 3 2 2 5" xfId="5461"/>
    <cellStyle name="Normal 2 4 2 3 2 2 5 2" xfId="16472"/>
    <cellStyle name="Normal 2 4 2 3 2 2 5 2 2" xfId="28727"/>
    <cellStyle name="Normal 2 4 2 3 2 2 5 2 3" xfId="40968"/>
    <cellStyle name="Normal 2 4 2 3 2 2 5 3" xfId="22610"/>
    <cellStyle name="Normal 2 4 2 3 2 2 5 4" xfId="34854"/>
    <cellStyle name="Normal 2 4 2 3 2 2 5 5" xfId="47083"/>
    <cellStyle name="Normal 2 4 2 3 2 2 6" xfId="16457"/>
    <cellStyle name="Normal 2 4 2 3 2 2 6 2" xfId="28712"/>
    <cellStyle name="Normal 2 4 2 3 2 2 6 3" xfId="40953"/>
    <cellStyle name="Normal 2 4 2 3 2 2 7" xfId="22595"/>
    <cellStyle name="Normal 2 4 2 3 2 2 8" xfId="34839"/>
    <cellStyle name="Normal 2 4 2 3 2 2 9" xfId="47068"/>
    <cellStyle name="Normal 2 4 2 3 2 3" xfId="5462"/>
    <cellStyle name="Normal 2 4 2 3 2 3 2" xfId="5463"/>
    <cellStyle name="Normal 2 4 2 3 2 3 2 2" xfId="5464"/>
    <cellStyle name="Normal 2 4 2 3 2 3 2 2 2" xfId="5465"/>
    <cellStyle name="Normal 2 4 2 3 2 3 2 2 2 2" xfId="16476"/>
    <cellStyle name="Normal 2 4 2 3 2 3 2 2 2 2 2" xfId="28731"/>
    <cellStyle name="Normal 2 4 2 3 2 3 2 2 2 2 3" xfId="40972"/>
    <cellStyle name="Normal 2 4 2 3 2 3 2 2 2 3" xfId="22614"/>
    <cellStyle name="Normal 2 4 2 3 2 3 2 2 2 4" xfId="34858"/>
    <cellStyle name="Normal 2 4 2 3 2 3 2 2 2 5" xfId="47087"/>
    <cellStyle name="Normal 2 4 2 3 2 3 2 2 3" xfId="16475"/>
    <cellStyle name="Normal 2 4 2 3 2 3 2 2 3 2" xfId="28730"/>
    <cellStyle name="Normal 2 4 2 3 2 3 2 2 3 3" xfId="40971"/>
    <cellStyle name="Normal 2 4 2 3 2 3 2 2 4" xfId="22613"/>
    <cellStyle name="Normal 2 4 2 3 2 3 2 2 5" xfId="34857"/>
    <cellStyle name="Normal 2 4 2 3 2 3 2 2 6" xfId="47086"/>
    <cellStyle name="Normal 2 4 2 3 2 3 2 3" xfId="5466"/>
    <cellStyle name="Normal 2 4 2 3 2 3 2 3 2" xfId="16477"/>
    <cellStyle name="Normal 2 4 2 3 2 3 2 3 2 2" xfId="28732"/>
    <cellStyle name="Normal 2 4 2 3 2 3 2 3 2 3" xfId="40973"/>
    <cellStyle name="Normal 2 4 2 3 2 3 2 3 3" xfId="22615"/>
    <cellStyle name="Normal 2 4 2 3 2 3 2 3 4" xfId="34859"/>
    <cellStyle name="Normal 2 4 2 3 2 3 2 3 5" xfId="47088"/>
    <cellStyle name="Normal 2 4 2 3 2 3 2 4" xfId="16474"/>
    <cellStyle name="Normal 2 4 2 3 2 3 2 4 2" xfId="28729"/>
    <cellStyle name="Normal 2 4 2 3 2 3 2 4 3" xfId="40970"/>
    <cellStyle name="Normal 2 4 2 3 2 3 2 5" xfId="22612"/>
    <cellStyle name="Normal 2 4 2 3 2 3 2 6" xfId="34856"/>
    <cellStyle name="Normal 2 4 2 3 2 3 2 7" xfId="47085"/>
    <cellStyle name="Normal 2 4 2 3 2 3 3" xfId="5467"/>
    <cellStyle name="Normal 2 4 2 3 2 3 3 2" xfId="5468"/>
    <cellStyle name="Normal 2 4 2 3 2 3 3 2 2" xfId="16479"/>
    <cellStyle name="Normal 2 4 2 3 2 3 3 2 2 2" xfId="28734"/>
    <cellStyle name="Normal 2 4 2 3 2 3 3 2 2 3" xfId="40975"/>
    <cellStyle name="Normal 2 4 2 3 2 3 3 2 3" xfId="22617"/>
    <cellStyle name="Normal 2 4 2 3 2 3 3 2 4" xfId="34861"/>
    <cellStyle name="Normal 2 4 2 3 2 3 3 2 5" xfId="47090"/>
    <cellStyle name="Normal 2 4 2 3 2 3 3 3" xfId="16478"/>
    <cellStyle name="Normal 2 4 2 3 2 3 3 3 2" xfId="28733"/>
    <cellStyle name="Normal 2 4 2 3 2 3 3 3 3" xfId="40974"/>
    <cellStyle name="Normal 2 4 2 3 2 3 3 4" xfId="22616"/>
    <cellStyle name="Normal 2 4 2 3 2 3 3 5" xfId="34860"/>
    <cellStyle name="Normal 2 4 2 3 2 3 3 6" xfId="47089"/>
    <cellStyle name="Normal 2 4 2 3 2 3 4" xfId="5469"/>
    <cellStyle name="Normal 2 4 2 3 2 3 4 2" xfId="16480"/>
    <cellStyle name="Normal 2 4 2 3 2 3 4 2 2" xfId="28735"/>
    <cellStyle name="Normal 2 4 2 3 2 3 4 2 3" xfId="40976"/>
    <cellStyle name="Normal 2 4 2 3 2 3 4 3" xfId="22618"/>
    <cellStyle name="Normal 2 4 2 3 2 3 4 4" xfId="34862"/>
    <cellStyle name="Normal 2 4 2 3 2 3 4 5" xfId="47091"/>
    <cellStyle name="Normal 2 4 2 3 2 3 5" xfId="16473"/>
    <cellStyle name="Normal 2 4 2 3 2 3 5 2" xfId="28728"/>
    <cellStyle name="Normal 2 4 2 3 2 3 5 3" xfId="40969"/>
    <cellStyle name="Normal 2 4 2 3 2 3 6" xfId="22611"/>
    <cellStyle name="Normal 2 4 2 3 2 3 7" xfId="34855"/>
    <cellStyle name="Normal 2 4 2 3 2 3 8" xfId="47084"/>
    <cellStyle name="Normal 2 4 2 3 2 4" xfId="5470"/>
    <cellStyle name="Normal 2 4 2 3 2 4 2" xfId="5471"/>
    <cellStyle name="Normal 2 4 2 3 2 4 2 2" xfId="5472"/>
    <cellStyle name="Normal 2 4 2 3 2 4 2 2 2" xfId="16483"/>
    <cellStyle name="Normal 2 4 2 3 2 4 2 2 2 2" xfId="28738"/>
    <cellStyle name="Normal 2 4 2 3 2 4 2 2 2 3" xfId="40979"/>
    <cellStyle name="Normal 2 4 2 3 2 4 2 2 3" xfId="22621"/>
    <cellStyle name="Normal 2 4 2 3 2 4 2 2 4" xfId="34865"/>
    <cellStyle name="Normal 2 4 2 3 2 4 2 2 5" xfId="47094"/>
    <cellStyle name="Normal 2 4 2 3 2 4 2 3" xfId="16482"/>
    <cellStyle name="Normal 2 4 2 3 2 4 2 3 2" xfId="28737"/>
    <cellStyle name="Normal 2 4 2 3 2 4 2 3 3" xfId="40978"/>
    <cellStyle name="Normal 2 4 2 3 2 4 2 4" xfId="22620"/>
    <cellStyle name="Normal 2 4 2 3 2 4 2 5" xfId="34864"/>
    <cellStyle name="Normal 2 4 2 3 2 4 2 6" xfId="47093"/>
    <cellStyle name="Normal 2 4 2 3 2 4 3" xfId="5473"/>
    <cellStyle name="Normal 2 4 2 3 2 4 3 2" xfId="16484"/>
    <cellStyle name="Normal 2 4 2 3 2 4 3 2 2" xfId="28739"/>
    <cellStyle name="Normal 2 4 2 3 2 4 3 2 3" xfId="40980"/>
    <cellStyle name="Normal 2 4 2 3 2 4 3 3" xfId="22622"/>
    <cellStyle name="Normal 2 4 2 3 2 4 3 4" xfId="34866"/>
    <cellStyle name="Normal 2 4 2 3 2 4 3 5" xfId="47095"/>
    <cellStyle name="Normal 2 4 2 3 2 4 4" xfId="16481"/>
    <cellStyle name="Normal 2 4 2 3 2 4 4 2" xfId="28736"/>
    <cellStyle name="Normal 2 4 2 3 2 4 4 3" xfId="40977"/>
    <cellStyle name="Normal 2 4 2 3 2 4 5" xfId="22619"/>
    <cellStyle name="Normal 2 4 2 3 2 4 6" xfId="34863"/>
    <cellStyle name="Normal 2 4 2 3 2 4 7" xfId="47092"/>
    <cellStyle name="Normal 2 4 2 3 2 5" xfId="5474"/>
    <cellStyle name="Normal 2 4 2 3 2 5 2" xfId="5475"/>
    <cellStyle name="Normal 2 4 2 3 2 5 2 2" xfId="16486"/>
    <cellStyle name="Normal 2 4 2 3 2 5 2 2 2" xfId="28741"/>
    <cellStyle name="Normal 2 4 2 3 2 5 2 2 3" xfId="40982"/>
    <cellStyle name="Normal 2 4 2 3 2 5 2 3" xfId="22624"/>
    <cellStyle name="Normal 2 4 2 3 2 5 2 4" xfId="34868"/>
    <cellStyle name="Normal 2 4 2 3 2 5 2 5" xfId="47097"/>
    <cellStyle name="Normal 2 4 2 3 2 5 3" xfId="16485"/>
    <cellStyle name="Normal 2 4 2 3 2 5 3 2" xfId="28740"/>
    <cellStyle name="Normal 2 4 2 3 2 5 3 3" xfId="40981"/>
    <cellStyle name="Normal 2 4 2 3 2 5 4" xfId="22623"/>
    <cellStyle name="Normal 2 4 2 3 2 5 5" xfId="34867"/>
    <cellStyle name="Normal 2 4 2 3 2 5 6" xfId="47096"/>
    <cellStyle name="Normal 2 4 2 3 2 6" xfId="5476"/>
    <cellStyle name="Normal 2 4 2 3 2 6 2" xfId="16487"/>
    <cellStyle name="Normal 2 4 2 3 2 6 2 2" xfId="28742"/>
    <cellStyle name="Normal 2 4 2 3 2 6 2 3" xfId="40983"/>
    <cellStyle name="Normal 2 4 2 3 2 6 3" xfId="22625"/>
    <cellStyle name="Normal 2 4 2 3 2 6 4" xfId="34869"/>
    <cellStyle name="Normal 2 4 2 3 2 6 5" xfId="47098"/>
    <cellStyle name="Normal 2 4 2 3 2 7" xfId="16456"/>
    <cellStyle name="Normal 2 4 2 3 2 7 2" xfId="28711"/>
    <cellStyle name="Normal 2 4 2 3 2 7 3" xfId="40952"/>
    <cellStyle name="Normal 2 4 2 3 2 8" xfId="22594"/>
    <cellStyle name="Normal 2 4 2 3 2 9" xfId="34838"/>
    <cellStyle name="Normal 2 4 2 3 3" xfId="5477"/>
    <cellStyle name="Normal 2 4 2 3 3 2" xfId="5478"/>
    <cellStyle name="Normal 2 4 2 3 3 2 2" xfId="5479"/>
    <cellStyle name="Normal 2 4 2 3 3 2 2 2" xfId="5480"/>
    <cellStyle name="Normal 2 4 2 3 3 2 2 2 2" xfId="5481"/>
    <cellStyle name="Normal 2 4 2 3 3 2 2 2 2 2" xfId="16492"/>
    <cellStyle name="Normal 2 4 2 3 3 2 2 2 2 2 2" xfId="28747"/>
    <cellStyle name="Normal 2 4 2 3 3 2 2 2 2 2 3" xfId="40988"/>
    <cellStyle name="Normal 2 4 2 3 3 2 2 2 2 3" xfId="22630"/>
    <cellStyle name="Normal 2 4 2 3 3 2 2 2 2 4" xfId="34874"/>
    <cellStyle name="Normal 2 4 2 3 3 2 2 2 2 5" xfId="47103"/>
    <cellStyle name="Normal 2 4 2 3 3 2 2 2 3" xfId="16491"/>
    <cellStyle name="Normal 2 4 2 3 3 2 2 2 3 2" xfId="28746"/>
    <cellStyle name="Normal 2 4 2 3 3 2 2 2 3 3" xfId="40987"/>
    <cellStyle name="Normal 2 4 2 3 3 2 2 2 4" xfId="22629"/>
    <cellStyle name="Normal 2 4 2 3 3 2 2 2 5" xfId="34873"/>
    <cellStyle name="Normal 2 4 2 3 3 2 2 2 6" xfId="47102"/>
    <cellStyle name="Normal 2 4 2 3 3 2 2 3" xfId="5482"/>
    <cellStyle name="Normal 2 4 2 3 3 2 2 3 2" xfId="16493"/>
    <cellStyle name="Normal 2 4 2 3 3 2 2 3 2 2" xfId="28748"/>
    <cellStyle name="Normal 2 4 2 3 3 2 2 3 2 3" xfId="40989"/>
    <cellStyle name="Normal 2 4 2 3 3 2 2 3 3" xfId="22631"/>
    <cellStyle name="Normal 2 4 2 3 3 2 2 3 4" xfId="34875"/>
    <cellStyle name="Normal 2 4 2 3 3 2 2 3 5" xfId="47104"/>
    <cellStyle name="Normal 2 4 2 3 3 2 2 4" xfId="16490"/>
    <cellStyle name="Normal 2 4 2 3 3 2 2 4 2" xfId="28745"/>
    <cellStyle name="Normal 2 4 2 3 3 2 2 4 3" xfId="40986"/>
    <cellStyle name="Normal 2 4 2 3 3 2 2 5" xfId="22628"/>
    <cellStyle name="Normal 2 4 2 3 3 2 2 6" xfId="34872"/>
    <cellStyle name="Normal 2 4 2 3 3 2 2 7" xfId="47101"/>
    <cellStyle name="Normal 2 4 2 3 3 2 3" xfId="5483"/>
    <cellStyle name="Normal 2 4 2 3 3 2 3 2" xfId="5484"/>
    <cellStyle name="Normal 2 4 2 3 3 2 3 2 2" xfId="16495"/>
    <cellStyle name="Normal 2 4 2 3 3 2 3 2 2 2" xfId="28750"/>
    <cellStyle name="Normal 2 4 2 3 3 2 3 2 2 3" xfId="40991"/>
    <cellStyle name="Normal 2 4 2 3 3 2 3 2 3" xfId="22633"/>
    <cellStyle name="Normal 2 4 2 3 3 2 3 2 4" xfId="34877"/>
    <cellStyle name="Normal 2 4 2 3 3 2 3 2 5" xfId="47106"/>
    <cellStyle name="Normal 2 4 2 3 3 2 3 3" xfId="16494"/>
    <cellStyle name="Normal 2 4 2 3 3 2 3 3 2" xfId="28749"/>
    <cellStyle name="Normal 2 4 2 3 3 2 3 3 3" xfId="40990"/>
    <cellStyle name="Normal 2 4 2 3 3 2 3 4" xfId="22632"/>
    <cellStyle name="Normal 2 4 2 3 3 2 3 5" xfId="34876"/>
    <cellStyle name="Normal 2 4 2 3 3 2 3 6" xfId="47105"/>
    <cellStyle name="Normal 2 4 2 3 3 2 4" xfId="5485"/>
    <cellStyle name="Normal 2 4 2 3 3 2 4 2" xfId="16496"/>
    <cellStyle name="Normal 2 4 2 3 3 2 4 2 2" xfId="28751"/>
    <cellStyle name="Normal 2 4 2 3 3 2 4 2 3" xfId="40992"/>
    <cellStyle name="Normal 2 4 2 3 3 2 4 3" xfId="22634"/>
    <cellStyle name="Normal 2 4 2 3 3 2 4 4" xfId="34878"/>
    <cellStyle name="Normal 2 4 2 3 3 2 4 5" xfId="47107"/>
    <cellStyle name="Normal 2 4 2 3 3 2 5" xfId="16489"/>
    <cellStyle name="Normal 2 4 2 3 3 2 5 2" xfId="28744"/>
    <cellStyle name="Normal 2 4 2 3 3 2 5 3" xfId="40985"/>
    <cellStyle name="Normal 2 4 2 3 3 2 6" xfId="22627"/>
    <cellStyle name="Normal 2 4 2 3 3 2 7" xfId="34871"/>
    <cellStyle name="Normal 2 4 2 3 3 2 8" xfId="47100"/>
    <cellStyle name="Normal 2 4 2 3 3 3" xfId="5486"/>
    <cellStyle name="Normal 2 4 2 3 3 3 2" xfId="5487"/>
    <cellStyle name="Normal 2 4 2 3 3 3 2 2" xfId="5488"/>
    <cellStyle name="Normal 2 4 2 3 3 3 2 2 2" xfId="16499"/>
    <cellStyle name="Normal 2 4 2 3 3 3 2 2 2 2" xfId="28754"/>
    <cellStyle name="Normal 2 4 2 3 3 3 2 2 2 3" xfId="40995"/>
    <cellStyle name="Normal 2 4 2 3 3 3 2 2 3" xfId="22637"/>
    <cellStyle name="Normal 2 4 2 3 3 3 2 2 4" xfId="34881"/>
    <cellStyle name="Normal 2 4 2 3 3 3 2 2 5" xfId="47110"/>
    <cellStyle name="Normal 2 4 2 3 3 3 2 3" xfId="16498"/>
    <cellStyle name="Normal 2 4 2 3 3 3 2 3 2" xfId="28753"/>
    <cellStyle name="Normal 2 4 2 3 3 3 2 3 3" xfId="40994"/>
    <cellStyle name="Normal 2 4 2 3 3 3 2 4" xfId="22636"/>
    <cellStyle name="Normal 2 4 2 3 3 3 2 5" xfId="34880"/>
    <cellStyle name="Normal 2 4 2 3 3 3 2 6" xfId="47109"/>
    <cellStyle name="Normal 2 4 2 3 3 3 3" xfId="5489"/>
    <cellStyle name="Normal 2 4 2 3 3 3 3 2" xfId="16500"/>
    <cellStyle name="Normal 2 4 2 3 3 3 3 2 2" xfId="28755"/>
    <cellStyle name="Normal 2 4 2 3 3 3 3 2 3" xfId="40996"/>
    <cellStyle name="Normal 2 4 2 3 3 3 3 3" xfId="22638"/>
    <cellStyle name="Normal 2 4 2 3 3 3 3 4" xfId="34882"/>
    <cellStyle name="Normal 2 4 2 3 3 3 3 5" xfId="47111"/>
    <cellStyle name="Normal 2 4 2 3 3 3 4" xfId="16497"/>
    <cellStyle name="Normal 2 4 2 3 3 3 4 2" xfId="28752"/>
    <cellStyle name="Normal 2 4 2 3 3 3 4 3" xfId="40993"/>
    <cellStyle name="Normal 2 4 2 3 3 3 5" xfId="22635"/>
    <cellStyle name="Normal 2 4 2 3 3 3 6" xfId="34879"/>
    <cellStyle name="Normal 2 4 2 3 3 3 7" xfId="47108"/>
    <cellStyle name="Normal 2 4 2 3 3 4" xfId="5490"/>
    <cellStyle name="Normal 2 4 2 3 3 4 2" xfId="5491"/>
    <cellStyle name="Normal 2 4 2 3 3 4 2 2" xfId="16502"/>
    <cellStyle name="Normal 2 4 2 3 3 4 2 2 2" xfId="28757"/>
    <cellStyle name="Normal 2 4 2 3 3 4 2 2 3" xfId="40998"/>
    <cellStyle name="Normal 2 4 2 3 3 4 2 3" xfId="22640"/>
    <cellStyle name="Normal 2 4 2 3 3 4 2 4" xfId="34884"/>
    <cellStyle name="Normal 2 4 2 3 3 4 2 5" xfId="47113"/>
    <cellStyle name="Normal 2 4 2 3 3 4 3" xfId="16501"/>
    <cellStyle name="Normal 2 4 2 3 3 4 3 2" xfId="28756"/>
    <cellStyle name="Normal 2 4 2 3 3 4 3 3" xfId="40997"/>
    <cellStyle name="Normal 2 4 2 3 3 4 4" xfId="22639"/>
    <cellStyle name="Normal 2 4 2 3 3 4 5" xfId="34883"/>
    <cellStyle name="Normal 2 4 2 3 3 4 6" xfId="47112"/>
    <cellStyle name="Normal 2 4 2 3 3 5" xfId="5492"/>
    <cellStyle name="Normal 2 4 2 3 3 5 2" xfId="16503"/>
    <cellStyle name="Normal 2 4 2 3 3 5 2 2" xfId="28758"/>
    <cellStyle name="Normal 2 4 2 3 3 5 2 3" xfId="40999"/>
    <cellStyle name="Normal 2 4 2 3 3 5 3" xfId="22641"/>
    <cellStyle name="Normal 2 4 2 3 3 5 4" xfId="34885"/>
    <cellStyle name="Normal 2 4 2 3 3 5 5" xfId="47114"/>
    <cellStyle name="Normal 2 4 2 3 3 6" xfId="16488"/>
    <cellStyle name="Normal 2 4 2 3 3 6 2" xfId="28743"/>
    <cellStyle name="Normal 2 4 2 3 3 6 3" xfId="40984"/>
    <cellStyle name="Normal 2 4 2 3 3 7" xfId="22626"/>
    <cellStyle name="Normal 2 4 2 3 3 8" xfId="34870"/>
    <cellStyle name="Normal 2 4 2 3 3 9" xfId="47099"/>
    <cellStyle name="Normal 2 4 2 3 4" xfId="5493"/>
    <cellStyle name="Normal 2 4 2 3 4 2" xfId="5494"/>
    <cellStyle name="Normal 2 4 2 3 4 2 2" xfId="5495"/>
    <cellStyle name="Normal 2 4 2 3 4 2 2 2" xfId="5496"/>
    <cellStyle name="Normal 2 4 2 3 4 2 2 2 2" xfId="16507"/>
    <cellStyle name="Normal 2 4 2 3 4 2 2 2 2 2" xfId="28762"/>
    <cellStyle name="Normal 2 4 2 3 4 2 2 2 2 3" xfId="41003"/>
    <cellStyle name="Normal 2 4 2 3 4 2 2 2 3" xfId="22645"/>
    <cellStyle name="Normal 2 4 2 3 4 2 2 2 4" xfId="34889"/>
    <cellStyle name="Normal 2 4 2 3 4 2 2 2 5" xfId="47118"/>
    <cellStyle name="Normal 2 4 2 3 4 2 2 3" xfId="16506"/>
    <cellStyle name="Normal 2 4 2 3 4 2 2 3 2" xfId="28761"/>
    <cellStyle name="Normal 2 4 2 3 4 2 2 3 3" xfId="41002"/>
    <cellStyle name="Normal 2 4 2 3 4 2 2 4" xfId="22644"/>
    <cellStyle name="Normal 2 4 2 3 4 2 2 5" xfId="34888"/>
    <cellStyle name="Normal 2 4 2 3 4 2 2 6" xfId="47117"/>
    <cellStyle name="Normal 2 4 2 3 4 2 3" xfId="5497"/>
    <cellStyle name="Normal 2 4 2 3 4 2 3 2" xfId="16508"/>
    <cellStyle name="Normal 2 4 2 3 4 2 3 2 2" xfId="28763"/>
    <cellStyle name="Normal 2 4 2 3 4 2 3 2 3" xfId="41004"/>
    <cellStyle name="Normal 2 4 2 3 4 2 3 3" xfId="22646"/>
    <cellStyle name="Normal 2 4 2 3 4 2 3 4" xfId="34890"/>
    <cellStyle name="Normal 2 4 2 3 4 2 3 5" xfId="47119"/>
    <cellStyle name="Normal 2 4 2 3 4 2 4" xfId="16505"/>
    <cellStyle name="Normal 2 4 2 3 4 2 4 2" xfId="28760"/>
    <cellStyle name="Normal 2 4 2 3 4 2 4 3" xfId="41001"/>
    <cellStyle name="Normal 2 4 2 3 4 2 5" xfId="22643"/>
    <cellStyle name="Normal 2 4 2 3 4 2 6" xfId="34887"/>
    <cellStyle name="Normal 2 4 2 3 4 2 7" xfId="47116"/>
    <cellStyle name="Normal 2 4 2 3 4 3" xfId="5498"/>
    <cellStyle name="Normal 2 4 2 3 4 3 2" xfId="5499"/>
    <cellStyle name="Normal 2 4 2 3 4 3 2 2" xfId="16510"/>
    <cellStyle name="Normal 2 4 2 3 4 3 2 2 2" xfId="28765"/>
    <cellStyle name="Normal 2 4 2 3 4 3 2 2 3" xfId="41006"/>
    <cellStyle name="Normal 2 4 2 3 4 3 2 3" xfId="22648"/>
    <cellStyle name="Normal 2 4 2 3 4 3 2 4" xfId="34892"/>
    <cellStyle name="Normal 2 4 2 3 4 3 2 5" xfId="47121"/>
    <cellStyle name="Normal 2 4 2 3 4 3 3" xfId="16509"/>
    <cellStyle name="Normal 2 4 2 3 4 3 3 2" xfId="28764"/>
    <cellStyle name="Normal 2 4 2 3 4 3 3 3" xfId="41005"/>
    <cellStyle name="Normal 2 4 2 3 4 3 4" xfId="22647"/>
    <cellStyle name="Normal 2 4 2 3 4 3 5" xfId="34891"/>
    <cellStyle name="Normal 2 4 2 3 4 3 6" xfId="47120"/>
    <cellStyle name="Normal 2 4 2 3 4 4" xfId="5500"/>
    <cellStyle name="Normal 2 4 2 3 4 4 2" xfId="16511"/>
    <cellStyle name="Normal 2 4 2 3 4 4 2 2" xfId="28766"/>
    <cellStyle name="Normal 2 4 2 3 4 4 2 3" xfId="41007"/>
    <cellStyle name="Normal 2 4 2 3 4 4 3" xfId="22649"/>
    <cellStyle name="Normal 2 4 2 3 4 4 4" xfId="34893"/>
    <cellStyle name="Normal 2 4 2 3 4 4 5" xfId="47122"/>
    <cellStyle name="Normal 2 4 2 3 4 5" xfId="16504"/>
    <cellStyle name="Normal 2 4 2 3 4 5 2" xfId="28759"/>
    <cellStyle name="Normal 2 4 2 3 4 5 3" xfId="41000"/>
    <cellStyle name="Normal 2 4 2 3 4 6" xfId="22642"/>
    <cellStyle name="Normal 2 4 2 3 4 7" xfId="34886"/>
    <cellStyle name="Normal 2 4 2 3 4 8" xfId="47115"/>
    <cellStyle name="Normal 2 4 2 3 5" xfId="5501"/>
    <cellStyle name="Normal 2 4 2 3 5 2" xfId="5502"/>
    <cellStyle name="Normal 2 4 2 3 5 2 2" xfId="5503"/>
    <cellStyle name="Normal 2 4 2 3 5 2 2 2" xfId="16514"/>
    <cellStyle name="Normal 2 4 2 3 5 2 2 2 2" xfId="28769"/>
    <cellStyle name="Normal 2 4 2 3 5 2 2 2 3" xfId="41010"/>
    <cellStyle name="Normal 2 4 2 3 5 2 2 3" xfId="22652"/>
    <cellStyle name="Normal 2 4 2 3 5 2 2 4" xfId="34896"/>
    <cellStyle name="Normal 2 4 2 3 5 2 2 5" xfId="47125"/>
    <cellStyle name="Normal 2 4 2 3 5 2 3" xfId="16513"/>
    <cellStyle name="Normal 2 4 2 3 5 2 3 2" xfId="28768"/>
    <cellStyle name="Normal 2 4 2 3 5 2 3 3" xfId="41009"/>
    <cellStyle name="Normal 2 4 2 3 5 2 4" xfId="22651"/>
    <cellStyle name="Normal 2 4 2 3 5 2 5" xfId="34895"/>
    <cellStyle name="Normal 2 4 2 3 5 2 6" xfId="47124"/>
    <cellStyle name="Normal 2 4 2 3 5 3" xfId="5504"/>
    <cellStyle name="Normal 2 4 2 3 5 3 2" xfId="16515"/>
    <cellStyle name="Normal 2 4 2 3 5 3 2 2" xfId="28770"/>
    <cellStyle name="Normal 2 4 2 3 5 3 2 3" xfId="41011"/>
    <cellStyle name="Normal 2 4 2 3 5 3 3" xfId="22653"/>
    <cellStyle name="Normal 2 4 2 3 5 3 4" xfId="34897"/>
    <cellStyle name="Normal 2 4 2 3 5 3 5" xfId="47126"/>
    <cellStyle name="Normal 2 4 2 3 5 4" xfId="16512"/>
    <cellStyle name="Normal 2 4 2 3 5 4 2" xfId="28767"/>
    <cellStyle name="Normal 2 4 2 3 5 4 3" xfId="41008"/>
    <cellStyle name="Normal 2 4 2 3 5 5" xfId="22650"/>
    <cellStyle name="Normal 2 4 2 3 5 6" xfId="34894"/>
    <cellStyle name="Normal 2 4 2 3 5 7" xfId="47123"/>
    <cellStyle name="Normal 2 4 2 3 6" xfId="5505"/>
    <cellStyle name="Normal 2 4 2 3 6 2" xfId="5506"/>
    <cellStyle name="Normal 2 4 2 3 6 2 2" xfId="16517"/>
    <cellStyle name="Normal 2 4 2 3 6 2 2 2" xfId="28772"/>
    <cellStyle name="Normal 2 4 2 3 6 2 2 3" xfId="41013"/>
    <cellStyle name="Normal 2 4 2 3 6 2 3" xfId="22655"/>
    <cellStyle name="Normal 2 4 2 3 6 2 4" xfId="34899"/>
    <cellStyle name="Normal 2 4 2 3 6 2 5" xfId="47128"/>
    <cellStyle name="Normal 2 4 2 3 6 3" xfId="16516"/>
    <cellStyle name="Normal 2 4 2 3 6 3 2" xfId="28771"/>
    <cellStyle name="Normal 2 4 2 3 6 3 3" xfId="41012"/>
    <cellStyle name="Normal 2 4 2 3 6 4" xfId="22654"/>
    <cellStyle name="Normal 2 4 2 3 6 5" xfId="34898"/>
    <cellStyle name="Normal 2 4 2 3 6 6" xfId="47127"/>
    <cellStyle name="Normal 2 4 2 3 7" xfId="5507"/>
    <cellStyle name="Normal 2 4 2 3 7 2" xfId="16518"/>
    <cellStyle name="Normal 2 4 2 3 7 2 2" xfId="28773"/>
    <cellStyle name="Normal 2 4 2 3 7 2 3" xfId="41014"/>
    <cellStyle name="Normal 2 4 2 3 7 3" xfId="22656"/>
    <cellStyle name="Normal 2 4 2 3 7 4" xfId="34900"/>
    <cellStyle name="Normal 2 4 2 3 7 5" xfId="47129"/>
    <cellStyle name="Normal 2 4 2 3 8" xfId="16455"/>
    <cellStyle name="Normal 2 4 2 3 8 2" xfId="28710"/>
    <cellStyle name="Normal 2 4 2 3 8 3" xfId="40951"/>
    <cellStyle name="Normal 2 4 2 3 9" xfId="22593"/>
    <cellStyle name="Normal 2 4 2 4" xfId="5508"/>
    <cellStyle name="Normal 2 4 2 4 10" xfId="47130"/>
    <cellStyle name="Normal 2 4 2 4 2" xfId="5509"/>
    <cellStyle name="Normal 2 4 2 4 2 2" xfId="5510"/>
    <cellStyle name="Normal 2 4 2 4 2 2 2" xfId="5511"/>
    <cellStyle name="Normal 2 4 2 4 2 2 2 2" xfId="5512"/>
    <cellStyle name="Normal 2 4 2 4 2 2 2 2 2" xfId="5513"/>
    <cellStyle name="Normal 2 4 2 4 2 2 2 2 2 2" xfId="16524"/>
    <cellStyle name="Normal 2 4 2 4 2 2 2 2 2 2 2" xfId="28779"/>
    <cellStyle name="Normal 2 4 2 4 2 2 2 2 2 2 3" xfId="41020"/>
    <cellStyle name="Normal 2 4 2 4 2 2 2 2 2 3" xfId="22662"/>
    <cellStyle name="Normal 2 4 2 4 2 2 2 2 2 4" xfId="34906"/>
    <cellStyle name="Normal 2 4 2 4 2 2 2 2 2 5" xfId="47135"/>
    <cellStyle name="Normal 2 4 2 4 2 2 2 2 3" xfId="16523"/>
    <cellStyle name="Normal 2 4 2 4 2 2 2 2 3 2" xfId="28778"/>
    <cellStyle name="Normal 2 4 2 4 2 2 2 2 3 3" xfId="41019"/>
    <cellStyle name="Normal 2 4 2 4 2 2 2 2 4" xfId="22661"/>
    <cellStyle name="Normal 2 4 2 4 2 2 2 2 5" xfId="34905"/>
    <cellStyle name="Normal 2 4 2 4 2 2 2 2 6" xfId="47134"/>
    <cellStyle name="Normal 2 4 2 4 2 2 2 3" xfId="5514"/>
    <cellStyle name="Normal 2 4 2 4 2 2 2 3 2" xfId="16525"/>
    <cellStyle name="Normal 2 4 2 4 2 2 2 3 2 2" xfId="28780"/>
    <cellStyle name="Normal 2 4 2 4 2 2 2 3 2 3" xfId="41021"/>
    <cellStyle name="Normal 2 4 2 4 2 2 2 3 3" xfId="22663"/>
    <cellStyle name="Normal 2 4 2 4 2 2 2 3 4" xfId="34907"/>
    <cellStyle name="Normal 2 4 2 4 2 2 2 3 5" xfId="47136"/>
    <cellStyle name="Normal 2 4 2 4 2 2 2 4" xfId="16522"/>
    <cellStyle name="Normal 2 4 2 4 2 2 2 4 2" xfId="28777"/>
    <cellStyle name="Normal 2 4 2 4 2 2 2 4 3" xfId="41018"/>
    <cellStyle name="Normal 2 4 2 4 2 2 2 5" xfId="22660"/>
    <cellStyle name="Normal 2 4 2 4 2 2 2 6" xfId="34904"/>
    <cellStyle name="Normal 2 4 2 4 2 2 2 7" xfId="47133"/>
    <cellStyle name="Normal 2 4 2 4 2 2 3" xfId="5515"/>
    <cellStyle name="Normal 2 4 2 4 2 2 3 2" xfId="5516"/>
    <cellStyle name="Normal 2 4 2 4 2 2 3 2 2" xfId="16527"/>
    <cellStyle name="Normal 2 4 2 4 2 2 3 2 2 2" xfId="28782"/>
    <cellStyle name="Normal 2 4 2 4 2 2 3 2 2 3" xfId="41023"/>
    <cellStyle name="Normal 2 4 2 4 2 2 3 2 3" xfId="22665"/>
    <cellStyle name="Normal 2 4 2 4 2 2 3 2 4" xfId="34909"/>
    <cellStyle name="Normal 2 4 2 4 2 2 3 2 5" xfId="47138"/>
    <cellStyle name="Normal 2 4 2 4 2 2 3 3" xfId="16526"/>
    <cellStyle name="Normal 2 4 2 4 2 2 3 3 2" xfId="28781"/>
    <cellStyle name="Normal 2 4 2 4 2 2 3 3 3" xfId="41022"/>
    <cellStyle name="Normal 2 4 2 4 2 2 3 4" xfId="22664"/>
    <cellStyle name="Normal 2 4 2 4 2 2 3 5" xfId="34908"/>
    <cellStyle name="Normal 2 4 2 4 2 2 3 6" xfId="47137"/>
    <cellStyle name="Normal 2 4 2 4 2 2 4" xfId="5517"/>
    <cellStyle name="Normal 2 4 2 4 2 2 4 2" xfId="16528"/>
    <cellStyle name="Normal 2 4 2 4 2 2 4 2 2" xfId="28783"/>
    <cellStyle name="Normal 2 4 2 4 2 2 4 2 3" xfId="41024"/>
    <cellStyle name="Normal 2 4 2 4 2 2 4 3" xfId="22666"/>
    <cellStyle name="Normal 2 4 2 4 2 2 4 4" xfId="34910"/>
    <cellStyle name="Normal 2 4 2 4 2 2 4 5" xfId="47139"/>
    <cellStyle name="Normal 2 4 2 4 2 2 5" xfId="16521"/>
    <cellStyle name="Normal 2 4 2 4 2 2 5 2" xfId="28776"/>
    <cellStyle name="Normal 2 4 2 4 2 2 5 3" xfId="41017"/>
    <cellStyle name="Normal 2 4 2 4 2 2 6" xfId="22659"/>
    <cellStyle name="Normal 2 4 2 4 2 2 7" xfId="34903"/>
    <cellStyle name="Normal 2 4 2 4 2 2 8" xfId="47132"/>
    <cellStyle name="Normal 2 4 2 4 2 3" xfId="5518"/>
    <cellStyle name="Normal 2 4 2 4 2 3 2" xfId="5519"/>
    <cellStyle name="Normal 2 4 2 4 2 3 2 2" xfId="5520"/>
    <cellStyle name="Normal 2 4 2 4 2 3 2 2 2" xfId="16531"/>
    <cellStyle name="Normal 2 4 2 4 2 3 2 2 2 2" xfId="28786"/>
    <cellStyle name="Normal 2 4 2 4 2 3 2 2 2 3" xfId="41027"/>
    <cellStyle name="Normal 2 4 2 4 2 3 2 2 3" xfId="22669"/>
    <cellStyle name="Normal 2 4 2 4 2 3 2 2 4" xfId="34913"/>
    <cellStyle name="Normal 2 4 2 4 2 3 2 2 5" xfId="47142"/>
    <cellStyle name="Normal 2 4 2 4 2 3 2 3" xfId="16530"/>
    <cellStyle name="Normal 2 4 2 4 2 3 2 3 2" xfId="28785"/>
    <cellStyle name="Normal 2 4 2 4 2 3 2 3 3" xfId="41026"/>
    <cellStyle name="Normal 2 4 2 4 2 3 2 4" xfId="22668"/>
    <cellStyle name="Normal 2 4 2 4 2 3 2 5" xfId="34912"/>
    <cellStyle name="Normal 2 4 2 4 2 3 2 6" xfId="47141"/>
    <cellStyle name="Normal 2 4 2 4 2 3 3" xfId="5521"/>
    <cellStyle name="Normal 2 4 2 4 2 3 3 2" xfId="16532"/>
    <cellStyle name="Normal 2 4 2 4 2 3 3 2 2" xfId="28787"/>
    <cellStyle name="Normal 2 4 2 4 2 3 3 2 3" xfId="41028"/>
    <cellStyle name="Normal 2 4 2 4 2 3 3 3" xfId="22670"/>
    <cellStyle name="Normal 2 4 2 4 2 3 3 4" xfId="34914"/>
    <cellStyle name="Normal 2 4 2 4 2 3 3 5" xfId="47143"/>
    <cellStyle name="Normal 2 4 2 4 2 3 4" xfId="16529"/>
    <cellStyle name="Normal 2 4 2 4 2 3 4 2" xfId="28784"/>
    <cellStyle name="Normal 2 4 2 4 2 3 4 3" xfId="41025"/>
    <cellStyle name="Normal 2 4 2 4 2 3 5" xfId="22667"/>
    <cellStyle name="Normal 2 4 2 4 2 3 6" xfId="34911"/>
    <cellStyle name="Normal 2 4 2 4 2 3 7" xfId="47140"/>
    <cellStyle name="Normal 2 4 2 4 2 4" xfId="5522"/>
    <cellStyle name="Normal 2 4 2 4 2 4 2" xfId="5523"/>
    <cellStyle name="Normal 2 4 2 4 2 4 2 2" xfId="16534"/>
    <cellStyle name="Normal 2 4 2 4 2 4 2 2 2" xfId="28789"/>
    <cellStyle name="Normal 2 4 2 4 2 4 2 2 3" xfId="41030"/>
    <cellStyle name="Normal 2 4 2 4 2 4 2 3" xfId="22672"/>
    <cellStyle name="Normal 2 4 2 4 2 4 2 4" xfId="34916"/>
    <cellStyle name="Normal 2 4 2 4 2 4 2 5" xfId="47145"/>
    <cellStyle name="Normal 2 4 2 4 2 4 3" xfId="16533"/>
    <cellStyle name="Normal 2 4 2 4 2 4 3 2" xfId="28788"/>
    <cellStyle name="Normal 2 4 2 4 2 4 3 3" xfId="41029"/>
    <cellStyle name="Normal 2 4 2 4 2 4 4" xfId="22671"/>
    <cellStyle name="Normal 2 4 2 4 2 4 5" xfId="34915"/>
    <cellStyle name="Normal 2 4 2 4 2 4 6" xfId="47144"/>
    <cellStyle name="Normal 2 4 2 4 2 5" xfId="5524"/>
    <cellStyle name="Normal 2 4 2 4 2 5 2" xfId="16535"/>
    <cellStyle name="Normal 2 4 2 4 2 5 2 2" xfId="28790"/>
    <cellStyle name="Normal 2 4 2 4 2 5 2 3" xfId="41031"/>
    <cellStyle name="Normal 2 4 2 4 2 5 3" xfId="22673"/>
    <cellStyle name="Normal 2 4 2 4 2 5 4" xfId="34917"/>
    <cellStyle name="Normal 2 4 2 4 2 5 5" xfId="47146"/>
    <cellStyle name="Normal 2 4 2 4 2 6" xfId="16520"/>
    <cellStyle name="Normal 2 4 2 4 2 6 2" xfId="28775"/>
    <cellStyle name="Normal 2 4 2 4 2 6 3" xfId="41016"/>
    <cellStyle name="Normal 2 4 2 4 2 7" xfId="22658"/>
    <cellStyle name="Normal 2 4 2 4 2 8" xfId="34902"/>
    <cellStyle name="Normal 2 4 2 4 2 9" xfId="47131"/>
    <cellStyle name="Normal 2 4 2 4 3" xfId="5525"/>
    <cellStyle name="Normal 2 4 2 4 3 2" xfId="5526"/>
    <cellStyle name="Normal 2 4 2 4 3 2 2" xfId="5527"/>
    <cellStyle name="Normal 2 4 2 4 3 2 2 2" xfId="5528"/>
    <cellStyle name="Normal 2 4 2 4 3 2 2 2 2" xfId="16539"/>
    <cellStyle name="Normal 2 4 2 4 3 2 2 2 2 2" xfId="28794"/>
    <cellStyle name="Normal 2 4 2 4 3 2 2 2 2 3" xfId="41035"/>
    <cellStyle name="Normal 2 4 2 4 3 2 2 2 3" xfId="22677"/>
    <cellStyle name="Normal 2 4 2 4 3 2 2 2 4" xfId="34921"/>
    <cellStyle name="Normal 2 4 2 4 3 2 2 2 5" xfId="47150"/>
    <cellStyle name="Normal 2 4 2 4 3 2 2 3" xfId="16538"/>
    <cellStyle name="Normal 2 4 2 4 3 2 2 3 2" xfId="28793"/>
    <cellStyle name="Normal 2 4 2 4 3 2 2 3 3" xfId="41034"/>
    <cellStyle name="Normal 2 4 2 4 3 2 2 4" xfId="22676"/>
    <cellStyle name="Normal 2 4 2 4 3 2 2 5" xfId="34920"/>
    <cellStyle name="Normal 2 4 2 4 3 2 2 6" xfId="47149"/>
    <cellStyle name="Normal 2 4 2 4 3 2 3" xfId="5529"/>
    <cellStyle name="Normal 2 4 2 4 3 2 3 2" xfId="16540"/>
    <cellStyle name="Normal 2 4 2 4 3 2 3 2 2" xfId="28795"/>
    <cellStyle name="Normal 2 4 2 4 3 2 3 2 3" xfId="41036"/>
    <cellStyle name="Normal 2 4 2 4 3 2 3 3" xfId="22678"/>
    <cellStyle name="Normal 2 4 2 4 3 2 3 4" xfId="34922"/>
    <cellStyle name="Normal 2 4 2 4 3 2 3 5" xfId="47151"/>
    <cellStyle name="Normal 2 4 2 4 3 2 4" xfId="16537"/>
    <cellStyle name="Normal 2 4 2 4 3 2 4 2" xfId="28792"/>
    <cellStyle name="Normal 2 4 2 4 3 2 4 3" xfId="41033"/>
    <cellStyle name="Normal 2 4 2 4 3 2 5" xfId="22675"/>
    <cellStyle name="Normal 2 4 2 4 3 2 6" xfId="34919"/>
    <cellStyle name="Normal 2 4 2 4 3 2 7" xfId="47148"/>
    <cellStyle name="Normal 2 4 2 4 3 3" xfId="5530"/>
    <cellStyle name="Normal 2 4 2 4 3 3 2" xfId="5531"/>
    <cellStyle name="Normal 2 4 2 4 3 3 2 2" xfId="16542"/>
    <cellStyle name="Normal 2 4 2 4 3 3 2 2 2" xfId="28797"/>
    <cellStyle name="Normal 2 4 2 4 3 3 2 2 3" xfId="41038"/>
    <cellStyle name="Normal 2 4 2 4 3 3 2 3" xfId="22680"/>
    <cellStyle name="Normal 2 4 2 4 3 3 2 4" xfId="34924"/>
    <cellStyle name="Normal 2 4 2 4 3 3 2 5" xfId="47153"/>
    <cellStyle name="Normal 2 4 2 4 3 3 3" xfId="16541"/>
    <cellStyle name="Normal 2 4 2 4 3 3 3 2" xfId="28796"/>
    <cellStyle name="Normal 2 4 2 4 3 3 3 3" xfId="41037"/>
    <cellStyle name="Normal 2 4 2 4 3 3 4" xfId="22679"/>
    <cellStyle name="Normal 2 4 2 4 3 3 5" xfId="34923"/>
    <cellStyle name="Normal 2 4 2 4 3 3 6" xfId="47152"/>
    <cellStyle name="Normal 2 4 2 4 3 4" xfId="5532"/>
    <cellStyle name="Normal 2 4 2 4 3 4 2" xfId="16543"/>
    <cellStyle name="Normal 2 4 2 4 3 4 2 2" xfId="28798"/>
    <cellStyle name="Normal 2 4 2 4 3 4 2 3" xfId="41039"/>
    <cellStyle name="Normal 2 4 2 4 3 4 3" xfId="22681"/>
    <cellStyle name="Normal 2 4 2 4 3 4 4" xfId="34925"/>
    <cellStyle name="Normal 2 4 2 4 3 4 5" xfId="47154"/>
    <cellStyle name="Normal 2 4 2 4 3 5" xfId="16536"/>
    <cellStyle name="Normal 2 4 2 4 3 5 2" xfId="28791"/>
    <cellStyle name="Normal 2 4 2 4 3 5 3" xfId="41032"/>
    <cellStyle name="Normal 2 4 2 4 3 6" xfId="22674"/>
    <cellStyle name="Normal 2 4 2 4 3 7" xfId="34918"/>
    <cellStyle name="Normal 2 4 2 4 3 8" xfId="47147"/>
    <cellStyle name="Normal 2 4 2 4 4" xfId="5533"/>
    <cellStyle name="Normal 2 4 2 4 4 2" xfId="5534"/>
    <cellStyle name="Normal 2 4 2 4 4 2 2" xfId="5535"/>
    <cellStyle name="Normal 2 4 2 4 4 2 2 2" xfId="16546"/>
    <cellStyle name="Normal 2 4 2 4 4 2 2 2 2" xfId="28801"/>
    <cellStyle name="Normal 2 4 2 4 4 2 2 2 3" xfId="41042"/>
    <cellStyle name="Normal 2 4 2 4 4 2 2 3" xfId="22684"/>
    <cellStyle name="Normal 2 4 2 4 4 2 2 4" xfId="34928"/>
    <cellStyle name="Normal 2 4 2 4 4 2 2 5" xfId="47157"/>
    <cellStyle name="Normal 2 4 2 4 4 2 3" xfId="16545"/>
    <cellStyle name="Normal 2 4 2 4 4 2 3 2" xfId="28800"/>
    <cellStyle name="Normal 2 4 2 4 4 2 3 3" xfId="41041"/>
    <cellStyle name="Normal 2 4 2 4 4 2 4" xfId="22683"/>
    <cellStyle name="Normal 2 4 2 4 4 2 5" xfId="34927"/>
    <cellStyle name="Normal 2 4 2 4 4 2 6" xfId="47156"/>
    <cellStyle name="Normal 2 4 2 4 4 3" xfId="5536"/>
    <cellStyle name="Normal 2 4 2 4 4 3 2" xfId="16547"/>
    <cellStyle name="Normal 2 4 2 4 4 3 2 2" xfId="28802"/>
    <cellStyle name="Normal 2 4 2 4 4 3 2 3" xfId="41043"/>
    <cellStyle name="Normal 2 4 2 4 4 3 3" xfId="22685"/>
    <cellStyle name="Normal 2 4 2 4 4 3 4" xfId="34929"/>
    <cellStyle name="Normal 2 4 2 4 4 3 5" xfId="47158"/>
    <cellStyle name="Normal 2 4 2 4 4 4" xfId="16544"/>
    <cellStyle name="Normal 2 4 2 4 4 4 2" xfId="28799"/>
    <cellStyle name="Normal 2 4 2 4 4 4 3" xfId="41040"/>
    <cellStyle name="Normal 2 4 2 4 4 5" xfId="22682"/>
    <cellStyle name="Normal 2 4 2 4 4 6" xfId="34926"/>
    <cellStyle name="Normal 2 4 2 4 4 7" xfId="47155"/>
    <cellStyle name="Normal 2 4 2 4 5" xfId="5537"/>
    <cellStyle name="Normal 2 4 2 4 5 2" xfId="5538"/>
    <cellStyle name="Normal 2 4 2 4 5 2 2" xfId="16549"/>
    <cellStyle name="Normal 2 4 2 4 5 2 2 2" xfId="28804"/>
    <cellStyle name="Normal 2 4 2 4 5 2 2 3" xfId="41045"/>
    <cellStyle name="Normal 2 4 2 4 5 2 3" xfId="22687"/>
    <cellStyle name="Normal 2 4 2 4 5 2 4" xfId="34931"/>
    <cellStyle name="Normal 2 4 2 4 5 2 5" xfId="47160"/>
    <cellStyle name="Normal 2 4 2 4 5 3" xfId="16548"/>
    <cellStyle name="Normal 2 4 2 4 5 3 2" xfId="28803"/>
    <cellStyle name="Normal 2 4 2 4 5 3 3" xfId="41044"/>
    <cellStyle name="Normal 2 4 2 4 5 4" xfId="22686"/>
    <cellStyle name="Normal 2 4 2 4 5 5" xfId="34930"/>
    <cellStyle name="Normal 2 4 2 4 5 6" xfId="47159"/>
    <cellStyle name="Normal 2 4 2 4 6" xfId="5539"/>
    <cellStyle name="Normal 2 4 2 4 6 2" xfId="16550"/>
    <cellStyle name="Normal 2 4 2 4 6 2 2" xfId="28805"/>
    <cellStyle name="Normal 2 4 2 4 6 2 3" xfId="41046"/>
    <cellStyle name="Normal 2 4 2 4 6 3" xfId="22688"/>
    <cellStyle name="Normal 2 4 2 4 6 4" xfId="34932"/>
    <cellStyle name="Normal 2 4 2 4 6 5" xfId="47161"/>
    <cellStyle name="Normal 2 4 2 4 7" xfId="16519"/>
    <cellStyle name="Normal 2 4 2 4 7 2" xfId="28774"/>
    <cellStyle name="Normal 2 4 2 4 7 3" xfId="41015"/>
    <cellStyle name="Normal 2 4 2 4 8" xfId="22657"/>
    <cellStyle name="Normal 2 4 2 4 9" xfId="34901"/>
    <cellStyle name="Normal 2 4 2 5" xfId="5540"/>
    <cellStyle name="Normal 2 4 2 5 2" xfId="5541"/>
    <cellStyle name="Normal 2 4 2 5 2 2" xfId="5542"/>
    <cellStyle name="Normal 2 4 2 5 2 2 2" xfId="5543"/>
    <cellStyle name="Normal 2 4 2 5 2 2 2 2" xfId="5544"/>
    <cellStyle name="Normal 2 4 2 5 2 2 2 2 2" xfId="16555"/>
    <cellStyle name="Normal 2 4 2 5 2 2 2 2 2 2" xfId="28810"/>
    <cellStyle name="Normal 2 4 2 5 2 2 2 2 2 3" xfId="41051"/>
    <cellStyle name="Normal 2 4 2 5 2 2 2 2 3" xfId="22693"/>
    <cellStyle name="Normal 2 4 2 5 2 2 2 2 4" xfId="34937"/>
    <cellStyle name="Normal 2 4 2 5 2 2 2 2 5" xfId="47166"/>
    <cellStyle name="Normal 2 4 2 5 2 2 2 3" xfId="16554"/>
    <cellStyle name="Normal 2 4 2 5 2 2 2 3 2" xfId="28809"/>
    <cellStyle name="Normal 2 4 2 5 2 2 2 3 3" xfId="41050"/>
    <cellStyle name="Normal 2 4 2 5 2 2 2 4" xfId="22692"/>
    <cellStyle name="Normal 2 4 2 5 2 2 2 5" xfId="34936"/>
    <cellStyle name="Normal 2 4 2 5 2 2 2 6" xfId="47165"/>
    <cellStyle name="Normal 2 4 2 5 2 2 3" xfId="5545"/>
    <cellStyle name="Normal 2 4 2 5 2 2 3 2" xfId="16556"/>
    <cellStyle name="Normal 2 4 2 5 2 2 3 2 2" xfId="28811"/>
    <cellStyle name="Normal 2 4 2 5 2 2 3 2 3" xfId="41052"/>
    <cellStyle name="Normal 2 4 2 5 2 2 3 3" xfId="22694"/>
    <cellStyle name="Normal 2 4 2 5 2 2 3 4" xfId="34938"/>
    <cellStyle name="Normal 2 4 2 5 2 2 3 5" xfId="47167"/>
    <cellStyle name="Normal 2 4 2 5 2 2 4" xfId="16553"/>
    <cellStyle name="Normal 2 4 2 5 2 2 4 2" xfId="28808"/>
    <cellStyle name="Normal 2 4 2 5 2 2 4 3" xfId="41049"/>
    <cellStyle name="Normal 2 4 2 5 2 2 5" xfId="22691"/>
    <cellStyle name="Normal 2 4 2 5 2 2 6" xfId="34935"/>
    <cellStyle name="Normal 2 4 2 5 2 2 7" xfId="47164"/>
    <cellStyle name="Normal 2 4 2 5 2 3" xfId="5546"/>
    <cellStyle name="Normal 2 4 2 5 2 3 2" xfId="5547"/>
    <cellStyle name="Normal 2 4 2 5 2 3 2 2" xfId="16558"/>
    <cellStyle name="Normal 2 4 2 5 2 3 2 2 2" xfId="28813"/>
    <cellStyle name="Normal 2 4 2 5 2 3 2 2 3" xfId="41054"/>
    <cellStyle name="Normal 2 4 2 5 2 3 2 3" xfId="22696"/>
    <cellStyle name="Normal 2 4 2 5 2 3 2 4" xfId="34940"/>
    <cellStyle name="Normal 2 4 2 5 2 3 2 5" xfId="47169"/>
    <cellStyle name="Normal 2 4 2 5 2 3 3" xfId="16557"/>
    <cellStyle name="Normal 2 4 2 5 2 3 3 2" xfId="28812"/>
    <cellStyle name="Normal 2 4 2 5 2 3 3 3" xfId="41053"/>
    <cellStyle name="Normal 2 4 2 5 2 3 4" xfId="22695"/>
    <cellStyle name="Normal 2 4 2 5 2 3 5" xfId="34939"/>
    <cellStyle name="Normal 2 4 2 5 2 3 6" xfId="47168"/>
    <cellStyle name="Normal 2 4 2 5 2 4" xfId="5548"/>
    <cellStyle name="Normal 2 4 2 5 2 4 2" xfId="16559"/>
    <cellStyle name="Normal 2 4 2 5 2 4 2 2" xfId="28814"/>
    <cellStyle name="Normal 2 4 2 5 2 4 2 3" xfId="41055"/>
    <cellStyle name="Normal 2 4 2 5 2 4 3" xfId="22697"/>
    <cellStyle name="Normal 2 4 2 5 2 4 4" xfId="34941"/>
    <cellStyle name="Normal 2 4 2 5 2 4 5" xfId="47170"/>
    <cellStyle name="Normal 2 4 2 5 2 5" xfId="16552"/>
    <cellStyle name="Normal 2 4 2 5 2 5 2" xfId="28807"/>
    <cellStyle name="Normal 2 4 2 5 2 5 3" xfId="41048"/>
    <cellStyle name="Normal 2 4 2 5 2 6" xfId="22690"/>
    <cellStyle name="Normal 2 4 2 5 2 7" xfId="34934"/>
    <cellStyle name="Normal 2 4 2 5 2 8" xfId="47163"/>
    <cellStyle name="Normal 2 4 2 5 3" xfId="5549"/>
    <cellStyle name="Normal 2 4 2 5 3 2" xfId="5550"/>
    <cellStyle name="Normal 2 4 2 5 3 2 2" xfId="5551"/>
    <cellStyle name="Normal 2 4 2 5 3 2 2 2" xfId="16562"/>
    <cellStyle name="Normal 2 4 2 5 3 2 2 2 2" xfId="28817"/>
    <cellStyle name="Normal 2 4 2 5 3 2 2 2 3" xfId="41058"/>
    <cellStyle name="Normal 2 4 2 5 3 2 2 3" xfId="22700"/>
    <cellStyle name="Normal 2 4 2 5 3 2 2 4" xfId="34944"/>
    <cellStyle name="Normal 2 4 2 5 3 2 2 5" xfId="47173"/>
    <cellStyle name="Normal 2 4 2 5 3 2 3" xfId="16561"/>
    <cellStyle name="Normal 2 4 2 5 3 2 3 2" xfId="28816"/>
    <cellStyle name="Normal 2 4 2 5 3 2 3 3" xfId="41057"/>
    <cellStyle name="Normal 2 4 2 5 3 2 4" xfId="22699"/>
    <cellStyle name="Normal 2 4 2 5 3 2 5" xfId="34943"/>
    <cellStyle name="Normal 2 4 2 5 3 2 6" xfId="47172"/>
    <cellStyle name="Normal 2 4 2 5 3 3" xfId="5552"/>
    <cellStyle name="Normal 2 4 2 5 3 3 2" xfId="16563"/>
    <cellStyle name="Normal 2 4 2 5 3 3 2 2" xfId="28818"/>
    <cellStyle name="Normal 2 4 2 5 3 3 2 3" xfId="41059"/>
    <cellStyle name="Normal 2 4 2 5 3 3 3" xfId="22701"/>
    <cellStyle name="Normal 2 4 2 5 3 3 4" xfId="34945"/>
    <cellStyle name="Normal 2 4 2 5 3 3 5" xfId="47174"/>
    <cellStyle name="Normal 2 4 2 5 3 4" xfId="16560"/>
    <cellStyle name="Normal 2 4 2 5 3 4 2" xfId="28815"/>
    <cellStyle name="Normal 2 4 2 5 3 4 3" xfId="41056"/>
    <cellStyle name="Normal 2 4 2 5 3 5" xfId="22698"/>
    <cellStyle name="Normal 2 4 2 5 3 6" xfId="34942"/>
    <cellStyle name="Normal 2 4 2 5 3 7" xfId="47171"/>
    <cellStyle name="Normal 2 4 2 5 4" xfId="5553"/>
    <cellStyle name="Normal 2 4 2 5 4 2" xfId="5554"/>
    <cellStyle name="Normal 2 4 2 5 4 2 2" xfId="16565"/>
    <cellStyle name="Normal 2 4 2 5 4 2 2 2" xfId="28820"/>
    <cellStyle name="Normal 2 4 2 5 4 2 2 3" xfId="41061"/>
    <cellStyle name="Normal 2 4 2 5 4 2 3" xfId="22703"/>
    <cellStyle name="Normal 2 4 2 5 4 2 4" xfId="34947"/>
    <cellStyle name="Normal 2 4 2 5 4 2 5" xfId="47176"/>
    <cellStyle name="Normal 2 4 2 5 4 3" xfId="16564"/>
    <cellStyle name="Normal 2 4 2 5 4 3 2" xfId="28819"/>
    <cellStyle name="Normal 2 4 2 5 4 3 3" xfId="41060"/>
    <cellStyle name="Normal 2 4 2 5 4 4" xfId="22702"/>
    <cellStyle name="Normal 2 4 2 5 4 5" xfId="34946"/>
    <cellStyle name="Normal 2 4 2 5 4 6" xfId="47175"/>
    <cellStyle name="Normal 2 4 2 5 5" xfId="5555"/>
    <cellStyle name="Normal 2 4 2 5 5 2" xfId="16566"/>
    <cellStyle name="Normal 2 4 2 5 5 2 2" xfId="28821"/>
    <cellStyle name="Normal 2 4 2 5 5 2 3" xfId="41062"/>
    <cellStyle name="Normal 2 4 2 5 5 3" xfId="22704"/>
    <cellStyle name="Normal 2 4 2 5 5 4" xfId="34948"/>
    <cellStyle name="Normal 2 4 2 5 5 5" xfId="47177"/>
    <cellStyle name="Normal 2 4 2 5 6" xfId="16551"/>
    <cellStyle name="Normal 2 4 2 5 6 2" xfId="28806"/>
    <cellStyle name="Normal 2 4 2 5 6 3" xfId="41047"/>
    <cellStyle name="Normal 2 4 2 5 7" xfId="22689"/>
    <cellStyle name="Normal 2 4 2 5 8" xfId="34933"/>
    <cellStyle name="Normal 2 4 2 5 9" xfId="47162"/>
    <cellStyle name="Normal 2 4 2 6" xfId="5556"/>
    <cellStyle name="Normal 2 4 2 6 2" xfId="5557"/>
    <cellStyle name="Normal 2 4 2 6 2 2" xfId="5558"/>
    <cellStyle name="Normal 2 4 2 6 2 2 2" xfId="5559"/>
    <cellStyle name="Normal 2 4 2 6 2 2 2 2" xfId="16570"/>
    <cellStyle name="Normal 2 4 2 6 2 2 2 2 2" xfId="28825"/>
    <cellStyle name="Normal 2 4 2 6 2 2 2 2 3" xfId="41066"/>
    <cellStyle name="Normal 2 4 2 6 2 2 2 3" xfId="22708"/>
    <cellStyle name="Normal 2 4 2 6 2 2 2 4" xfId="34952"/>
    <cellStyle name="Normal 2 4 2 6 2 2 2 5" xfId="47181"/>
    <cellStyle name="Normal 2 4 2 6 2 2 3" xfId="16569"/>
    <cellStyle name="Normal 2 4 2 6 2 2 3 2" xfId="28824"/>
    <cellStyle name="Normal 2 4 2 6 2 2 3 3" xfId="41065"/>
    <cellStyle name="Normal 2 4 2 6 2 2 4" xfId="22707"/>
    <cellStyle name="Normal 2 4 2 6 2 2 5" xfId="34951"/>
    <cellStyle name="Normal 2 4 2 6 2 2 6" xfId="47180"/>
    <cellStyle name="Normal 2 4 2 6 2 3" xfId="5560"/>
    <cellStyle name="Normal 2 4 2 6 2 3 2" xfId="16571"/>
    <cellStyle name="Normal 2 4 2 6 2 3 2 2" xfId="28826"/>
    <cellStyle name="Normal 2 4 2 6 2 3 2 3" xfId="41067"/>
    <cellStyle name="Normal 2 4 2 6 2 3 3" xfId="22709"/>
    <cellStyle name="Normal 2 4 2 6 2 3 4" xfId="34953"/>
    <cellStyle name="Normal 2 4 2 6 2 3 5" xfId="47182"/>
    <cellStyle name="Normal 2 4 2 6 2 4" xfId="16568"/>
    <cellStyle name="Normal 2 4 2 6 2 4 2" xfId="28823"/>
    <cellStyle name="Normal 2 4 2 6 2 4 3" xfId="41064"/>
    <cellStyle name="Normal 2 4 2 6 2 5" xfId="22706"/>
    <cellStyle name="Normal 2 4 2 6 2 6" xfId="34950"/>
    <cellStyle name="Normal 2 4 2 6 2 7" xfId="47179"/>
    <cellStyle name="Normal 2 4 2 6 3" xfId="5561"/>
    <cellStyle name="Normal 2 4 2 6 3 2" xfId="5562"/>
    <cellStyle name="Normal 2 4 2 6 3 2 2" xfId="16573"/>
    <cellStyle name="Normal 2 4 2 6 3 2 2 2" xfId="28828"/>
    <cellStyle name="Normal 2 4 2 6 3 2 2 3" xfId="41069"/>
    <cellStyle name="Normal 2 4 2 6 3 2 3" xfId="22711"/>
    <cellStyle name="Normal 2 4 2 6 3 2 4" xfId="34955"/>
    <cellStyle name="Normal 2 4 2 6 3 2 5" xfId="47184"/>
    <cellStyle name="Normal 2 4 2 6 3 3" xfId="16572"/>
    <cellStyle name="Normal 2 4 2 6 3 3 2" xfId="28827"/>
    <cellStyle name="Normal 2 4 2 6 3 3 3" xfId="41068"/>
    <cellStyle name="Normal 2 4 2 6 3 4" xfId="22710"/>
    <cellStyle name="Normal 2 4 2 6 3 5" xfId="34954"/>
    <cellStyle name="Normal 2 4 2 6 3 6" xfId="47183"/>
    <cellStyle name="Normal 2 4 2 6 4" xfId="5563"/>
    <cellStyle name="Normal 2 4 2 6 4 2" xfId="16574"/>
    <cellStyle name="Normal 2 4 2 6 4 2 2" xfId="28829"/>
    <cellStyle name="Normal 2 4 2 6 4 2 3" xfId="41070"/>
    <cellStyle name="Normal 2 4 2 6 4 3" xfId="22712"/>
    <cellStyle name="Normal 2 4 2 6 4 4" xfId="34956"/>
    <cellStyle name="Normal 2 4 2 6 4 5" xfId="47185"/>
    <cellStyle name="Normal 2 4 2 6 5" xfId="16567"/>
    <cellStyle name="Normal 2 4 2 6 5 2" xfId="28822"/>
    <cellStyle name="Normal 2 4 2 6 5 3" xfId="41063"/>
    <cellStyle name="Normal 2 4 2 6 6" xfId="22705"/>
    <cellStyle name="Normal 2 4 2 6 7" xfId="34949"/>
    <cellStyle name="Normal 2 4 2 6 8" xfId="47178"/>
    <cellStyle name="Normal 2 4 2 7" xfId="5564"/>
    <cellStyle name="Normal 2 4 2 7 2" xfId="5565"/>
    <cellStyle name="Normal 2 4 2 7 2 2" xfId="5566"/>
    <cellStyle name="Normal 2 4 2 7 2 2 2" xfId="16577"/>
    <cellStyle name="Normal 2 4 2 7 2 2 2 2" xfId="28832"/>
    <cellStyle name="Normal 2 4 2 7 2 2 2 3" xfId="41073"/>
    <cellStyle name="Normal 2 4 2 7 2 2 3" xfId="22715"/>
    <cellStyle name="Normal 2 4 2 7 2 2 4" xfId="34959"/>
    <cellStyle name="Normal 2 4 2 7 2 2 5" xfId="47188"/>
    <cellStyle name="Normal 2 4 2 7 2 3" xfId="16576"/>
    <cellStyle name="Normal 2 4 2 7 2 3 2" xfId="28831"/>
    <cellStyle name="Normal 2 4 2 7 2 3 3" xfId="41072"/>
    <cellStyle name="Normal 2 4 2 7 2 4" xfId="22714"/>
    <cellStyle name="Normal 2 4 2 7 2 5" xfId="34958"/>
    <cellStyle name="Normal 2 4 2 7 2 6" xfId="47187"/>
    <cellStyle name="Normal 2 4 2 7 3" xfId="5567"/>
    <cellStyle name="Normal 2 4 2 7 3 2" xfId="16578"/>
    <cellStyle name="Normal 2 4 2 7 3 2 2" xfId="28833"/>
    <cellStyle name="Normal 2 4 2 7 3 2 3" xfId="41074"/>
    <cellStyle name="Normal 2 4 2 7 3 3" xfId="22716"/>
    <cellStyle name="Normal 2 4 2 7 3 4" xfId="34960"/>
    <cellStyle name="Normal 2 4 2 7 3 5" xfId="47189"/>
    <cellStyle name="Normal 2 4 2 7 4" xfId="16575"/>
    <cellStyle name="Normal 2 4 2 7 4 2" xfId="28830"/>
    <cellStyle name="Normal 2 4 2 7 4 3" xfId="41071"/>
    <cellStyle name="Normal 2 4 2 7 5" xfId="22713"/>
    <cellStyle name="Normal 2 4 2 7 6" xfId="34957"/>
    <cellStyle name="Normal 2 4 2 7 7" xfId="47186"/>
    <cellStyle name="Normal 2 4 2 8" xfId="5568"/>
    <cellStyle name="Normal 2 4 2 8 2" xfId="5569"/>
    <cellStyle name="Normal 2 4 2 8 2 2" xfId="5570"/>
    <cellStyle name="Normal 2 4 2 8 2 2 2" xfId="16581"/>
    <cellStyle name="Normal 2 4 2 8 2 2 2 2" xfId="28836"/>
    <cellStyle name="Normal 2 4 2 8 2 2 2 3" xfId="41077"/>
    <cellStyle name="Normal 2 4 2 8 2 2 3" xfId="22719"/>
    <cellStyle name="Normal 2 4 2 8 2 2 4" xfId="34963"/>
    <cellStyle name="Normal 2 4 2 8 2 2 5" xfId="47192"/>
    <cellStyle name="Normal 2 4 2 8 2 3" xfId="16580"/>
    <cellStyle name="Normal 2 4 2 8 2 3 2" xfId="28835"/>
    <cellStyle name="Normal 2 4 2 8 2 3 3" xfId="41076"/>
    <cellStyle name="Normal 2 4 2 8 2 4" xfId="22718"/>
    <cellStyle name="Normal 2 4 2 8 2 5" xfId="34962"/>
    <cellStyle name="Normal 2 4 2 8 2 6" xfId="47191"/>
    <cellStyle name="Normal 2 4 2 8 3" xfId="5571"/>
    <cellStyle name="Normal 2 4 2 8 3 2" xfId="16582"/>
    <cellStyle name="Normal 2 4 2 8 3 2 2" xfId="28837"/>
    <cellStyle name="Normal 2 4 2 8 3 2 3" xfId="41078"/>
    <cellStyle name="Normal 2 4 2 8 3 3" xfId="22720"/>
    <cellStyle name="Normal 2 4 2 8 3 4" xfId="34964"/>
    <cellStyle name="Normal 2 4 2 8 3 5" xfId="47193"/>
    <cellStyle name="Normal 2 4 2 8 4" xfId="16579"/>
    <cellStyle name="Normal 2 4 2 8 4 2" xfId="28834"/>
    <cellStyle name="Normal 2 4 2 8 4 3" xfId="41075"/>
    <cellStyle name="Normal 2 4 2 8 5" xfId="22717"/>
    <cellStyle name="Normal 2 4 2 8 6" xfId="34961"/>
    <cellStyle name="Normal 2 4 2 8 7" xfId="47190"/>
    <cellStyle name="Normal 2 4 2 9" xfId="5572"/>
    <cellStyle name="Normal 2 4 2 9 2" xfId="5573"/>
    <cellStyle name="Normal 2 4 2 9 2 2" xfId="16584"/>
    <cellStyle name="Normal 2 4 2 9 2 2 2" xfId="28839"/>
    <cellStyle name="Normal 2 4 2 9 2 2 3" xfId="41080"/>
    <cellStyle name="Normal 2 4 2 9 2 3" xfId="22722"/>
    <cellStyle name="Normal 2 4 2 9 2 4" xfId="34966"/>
    <cellStyle name="Normal 2 4 2 9 2 5" xfId="47195"/>
    <cellStyle name="Normal 2 4 2 9 3" xfId="16583"/>
    <cellStyle name="Normal 2 4 2 9 3 2" xfId="28838"/>
    <cellStyle name="Normal 2 4 2 9 3 3" xfId="41079"/>
    <cellStyle name="Normal 2 4 2 9 4" xfId="22721"/>
    <cellStyle name="Normal 2 4 2 9 5" xfId="34965"/>
    <cellStyle name="Normal 2 4 2 9 6" xfId="47194"/>
    <cellStyle name="Normal 2 4 3" xfId="5574"/>
    <cellStyle name="Normal 2 4 3 10" xfId="22723"/>
    <cellStyle name="Normal 2 4 3 11" xfId="34967"/>
    <cellStyle name="Normal 2 4 3 12" xfId="47196"/>
    <cellStyle name="Normal 2 4 3 2" xfId="5575"/>
    <cellStyle name="Normal 2 4 3 2 10" xfId="34968"/>
    <cellStyle name="Normal 2 4 3 2 11" xfId="47197"/>
    <cellStyle name="Normal 2 4 3 2 2" xfId="5576"/>
    <cellStyle name="Normal 2 4 3 2 2 10" xfId="47198"/>
    <cellStyle name="Normal 2 4 3 2 2 2" xfId="5577"/>
    <cellStyle name="Normal 2 4 3 2 2 2 2" xfId="5578"/>
    <cellStyle name="Normal 2 4 3 2 2 2 2 2" xfId="5579"/>
    <cellStyle name="Normal 2 4 3 2 2 2 2 2 2" xfId="5580"/>
    <cellStyle name="Normal 2 4 3 2 2 2 2 2 2 2" xfId="5581"/>
    <cellStyle name="Normal 2 4 3 2 2 2 2 2 2 2 2" xfId="16592"/>
    <cellStyle name="Normal 2 4 3 2 2 2 2 2 2 2 2 2" xfId="28847"/>
    <cellStyle name="Normal 2 4 3 2 2 2 2 2 2 2 2 3" xfId="41088"/>
    <cellStyle name="Normal 2 4 3 2 2 2 2 2 2 2 3" xfId="22730"/>
    <cellStyle name="Normal 2 4 3 2 2 2 2 2 2 2 4" xfId="34974"/>
    <cellStyle name="Normal 2 4 3 2 2 2 2 2 2 2 5" xfId="47203"/>
    <cellStyle name="Normal 2 4 3 2 2 2 2 2 2 3" xfId="16591"/>
    <cellStyle name="Normal 2 4 3 2 2 2 2 2 2 3 2" xfId="28846"/>
    <cellStyle name="Normal 2 4 3 2 2 2 2 2 2 3 3" xfId="41087"/>
    <cellStyle name="Normal 2 4 3 2 2 2 2 2 2 4" xfId="22729"/>
    <cellStyle name="Normal 2 4 3 2 2 2 2 2 2 5" xfId="34973"/>
    <cellStyle name="Normal 2 4 3 2 2 2 2 2 2 6" xfId="47202"/>
    <cellStyle name="Normal 2 4 3 2 2 2 2 2 3" xfId="5582"/>
    <cellStyle name="Normal 2 4 3 2 2 2 2 2 3 2" xfId="16593"/>
    <cellStyle name="Normal 2 4 3 2 2 2 2 2 3 2 2" xfId="28848"/>
    <cellStyle name="Normal 2 4 3 2 2 2 2 2 3 2 3" xfId="41089"/>
    <cellStyle name="Normal 2 4 3 2 2 2 2 2 3 3" xfId="22731"/>
    <cellStyle name="Normal 2 4 3 2 2 2 2 2 3 4" xfId="34975"/>
    <cellStyle name="Normal 2 4 3 2 2 2 2 2 3 5" xfId="47204"/>
    <cellStyle name="Normal 2 4 3 2 2 2 2 2 4" xfId="16590"/>
    <cellStyle name="Normal 2 4 3 2 2 2 2 2 4 2" xfId="28845"/>
    <cellStyle name="Normal 2 4 3 2 2 2 2 2 4 3" xfId="41086"/>
    <cellStyle name="Normal 2 4 3 2 2 2 2 2 5" xfId="22728"/>
    <cellStyle name="Normal 2 4 3 2 2 2 2 2 6" xfId="34972"/>
    <cellStyle name="Normal 2 4 3 2 2 2 2 2 7" xfId="47201"/>
    <cellStyle name="Normal 2 4 3 2 2 2 2 3" xfId="5583"/>
    <cellStyle name="Normal 2 4 3 2 2 2 2 3 2" xfId="5584"/>
    <cellStyle name="Normal 2 4 3 2 2 2 2 3 2 2" xfId="16595"/>
    <cellStyle name="Normal 2 4 3 2 2 2 2 3 2 2 2" xfId="28850"/>
    <cellStyle name="Normal 2 4 3 2 2 2 2 3 2 2 3" xfId="41091"/>
    <cellStyle name="Normal 2 4 3 2 2 2 2 3 2 3" xfId="22733"/>
    <cellStyle name="Normal 2 4 3 2 2 2 2 3 2 4" xfId="34977"/>
    <cellStyle name="Normal 2 4 3 2 2 2 2 3 2 5" xfId="47206"/>
    <cellStyle name="Normal 2 4 3 2 2 2 2 3 3" xfId="16594"/>
    <cellStyle name="Normal 2 4 3 2 2 2 2 3 3 2" xfId="28849"/>
    <cellStyle name="Normal 2 4 3 2 2 2 2 3 3 3" xfId="41090"/>
    <cellStyle name="Normal 2 4 3 2 2 2 2 3 4" xfId="22732"/>
    <cellStyle name="Normal 2 4 3 2 2 2 2 3 5" xfId="34976"/>
    <cellStyle name="Normal 2 4 3 2 2 2 2 3 6" xfId="47205"/>
    <cellStyle name="Normal 2 4 3 2 2 2 2 4" xfId="5585"/>
    <cellStyle name="Normal 2 4 3 2 2 2 2 4 2" xfId="16596"/>
    <cellStyle name="Normal 2 4 3 2 2 2 2 4 2 2" xfId="28851"/>
    <cellStyle name="Normal 2 4 3 2 2 2 2 4 2 3" xfId="41092"/>
    <cellStyle name="Normal 2 4 3 2 2 2 2 4 3" xfId="22734"/>
    <cellStyle name="Normal 2 4 3 2 2 2 2 4 4" xfId="34978"/>
    <cellStyle name="Normal 2 4 3 2 2 2 2 4 5" xfId="47207"/>
    <cellStyle name="Normal 2 4 3 2 2 2 2 5" xfId="16589"/>
    <cellStyle name="Normal 2 4 3 2 2 2 2 5 2" xfId="28844"/>
    <cellStyle name="Normal 2 4 3 2 2 2 2 5 3" xfId="41085"/>
    <cellStyle name="Normal 2 4 3 2 2 2 2 6" xfId="22727"/>
    <cellStyle name="Normal 2 4 3 2 2 2 2 7" xfId="34971"/>
    <cellStyle name="Normal 2 4 3 2 2 2 2 8" xfId="47200"/>
    <cellStyle name="Normal 2 4 3 2 2 2 3" xfId="5586"/>
    <cellStyle name="Normal 2 4 3 2 2 2 3 2" xfId="5587"/>
    <cellStyle name="Normal 2 4 3 2 2 2 3 2 2" xfId="5588"/>
    <cellStyle name="Normal 2 4 3 2 2 2 3 2 2 2" xfId="16599"/>
    <cellStyle name="Normal 2 4 3 2 2 2 3 2 2 2 2" xfId="28854"/>
    <cellStyle name="Normal 2 4 3 2 2 2 3 2 2 2 3" xfId="41095"/>
    <cellStyle name="Normal 2 4 3 2 2 2 3 2 2 3" xfId="22737"/>
    <cellStyle name="Normal 2 4 3 2 2 2 3 2 2 4" xfId="34981"/>
    <cellStyle name="Normal 2 4 3 2 2 2 3 2 2 5" xfId="47210"/>
    <cellStyle name="Normal 2 4 3 2 2 2 3 2 3" xfId="16598"/>
    <cellStyle name="Normal 2 4 3 2 2 2 3 2 3 2" xfId="28853"/>
    <cellStyle name="Normal 2 4 3 2 2 2 3 2 3 3" xfId="41094"/>
    <cellStyle name="Normal 2 4 3 2 2 2 3 2 4" xfId="22736"/>
    <cellStyle name="Normal 2 4 3 2 2 2 3 2 5" xfId="34980"/>
    <cellStyle name="Normal 2 4 3 2 2 2 3 2 6" xfId="47209"/>
    <cellStyle name="Normal 2 4 3 2 2 2 3 3" xfId="5589"/>
    <cellStyle name="Normal 2 4 3 2 2 2 3 3 2" xfId="16600"/>
    <cellStyle name="Normal 2 4 3 2 2 2 3 3 2 2" xfId="28855"/>
    <cellStyle name="Normal 2 4 3 2 2 2 3 3 2 3" xfId="41096"/>
    <cellStyle name="Normal 2 4 3 2 2 2 3 3 3" xfId="22738"/>
    <cellStyle name="Normal 2 4 3 2 2 2 3 3 4" xfId="34982"/>
    <cellStyle name="Normal 2 4 3 2 2 2 3 3 5" xfId="47211"/>
    <cellStyle name="Normal 2 4 3 2 2 2 3 4" xfId="16597"/>
    <cellStyle name="Normal 2 4 3 2 2 2 3 4 2" xfId="28852"/>
    <cellStyle name="Normal 2 4 3 2 2 2 3 4 3" xfId="41093"/>
    <cellStyle name="Normal 2 4 3 2 2 2 3 5" xfId="22735"/>
    <cellStyle name="Normal 2 4 3 2 2 2 3 6" xfId="34979"/>
    <cellStyle name="Normal 2 4 3 2 2 2 3 7" xfId="47208"/>
    <cellStyle name="Normal 2 4 3 2 2 2 4" xfId="5590"/>
    <cellStyle name="Normal 2 4 3 2 2 2 4 2" xfId="5591"/>
    <cellStyle name="Normal 2 4 3 2 2 2 4 2 2" xfId="16602"/>
    <cellStyle name="Normal 2 4 3 2 2 2 4 2 2 2" xfId="28857"/>
    <cellStyle name="Normal 2 4 3 2 2 2 4 2 2 3" xfId="41098"/>
    <cellStyle name="Normal 2 4 3 2 2 2 4 2 3" xfId="22740"/>
    <cellStyle name="Normal 2 4 3 2 2 2 4 2 4" xfId="34984"/>
    <cellStyle name="Normal 2 4 3 2 2 2 4 2 5" xfId="47213"/>
    <cellStyle name="Normal 2 4 3 2 2 2 4 3" xfId="16601"/>
    <cellStyle name="Normal 2 4 3 2 2 2 4 3 2" xfId="28856"/>
    <cellStyle name="Normal 2 4 3 2 2 2 4 3 3" xfId="41097"/>
    <cellStyle name="Normal 2 4 3 2 2 2 4 4" xfId="22739"/>
    <cellStyle name="Normal 2 4 3 2 2 2 4 5" xfId="34983"/>
    <cellStyle name="Normal 2 4 3 2 2 2 4 6" xfId="47212"/>
    <cellStyle name="Normal 2 4 3 2 2 2 5" xfId="5592"/>
    <cellStyle name="Normal 2 4 3 2 2 2 5 2" xfId="16603"/>
    <cellStyle name="Normal 2 4 3 2 2 2 5 2 2" xfId="28858"/>
    <cellStyle name="Normal 2 4 3 2 2 2 5 2 3" xfId="41099"/>
    <cellStyle name="Normal 2 4 3 2 2 2 5 3" xfId="22741"/>
    <cellStyle name="Normal 2 4 3 2 2 2 5 4" xfId="34985"/>
    <cellStyle name="Normal 2 4 3 2 2 2 5 5" xfId="47214"/>
    <cellStyle name="Normal 2 4 3 2 2 2 6" xfId="16588"/>
    <cellStyle name="Normal 2 4 3 2 2 2 6 2" xfId="28843"/>
    <cellStyle name="Normal 2 4 3 2 2 2 6 3" xfId="41084"/>
    <cellStyle name="Normal 2 4 3 2 2 2 7" xfId="22726"/>
    <cellStyle name="Normal 2 4 3 2 2 2 8" xfId="34970"/>
    <cellStyle name="Normal 2 4 3 2 2 2 9" xfId="47199"/>
    <cellStyle name="Normal 2 4 3 2 2 3" xfId="5593"/>
    <cellStyle name="Normal 2 4 3 2 2 3 2" xfId="5594"/>
    <cellStyle name="Normal 2 4 3 2 2 3 2 2" xfId="5595"/>
    <cellStyle name="Normal 2 4 3 2 2 3 2 2 2" xfId="5596"/>
    <cellStyle name="Normal 2 4 3 2 2 3 2 2 2 2" xfId="16607"/>
    <cellStyle name="Normal 2 4 3 2 2 3 2 2 2 2 2" xfId="28862"/>
    <cellStyle name="Normal 2 4 3 2 2 3 2 2 2 2 3" xfId="41103"/>
    <cellStyle name="Normal 2 4 3 2 2 3 2 2 2 3" xfId="22745"/>
    <cellStyle name="Normal 2 4 3 2 2 3 2 2 2 4" xfId="34989"/>
    <cellStyle name="Normal 2 4 3 2 2 3 2 2 2 5" xfId="47218"/>
    <cellStyle name="Normal 2 4 3 2 2 3 2 2 3" xfId="16606"/>
    <cellStyle name="Normal 2 4 3 2 2 3 2 2 3 2" xfId="28861"/>
    <cellStyle name="Normal 2 4 3 2 2 3 2 2 3 3" xfId="41102"/>
    <cellStyle name="Normal 2 4 3 2 2 3 2 2 4" xfId="22744"/>
    <cellStyle name="Normal 2 4 3 2 2 3 2 2 5" xfId="34988"/>
    <cellStyle name="Normal 2 4 3 2 2 3 2 2 6" xfId="47217"/>
    <cellStyle name="Normal 2 4 3 2 2 3 2 3" xfId="5597"/>
    <cellStyle name="Normal 2 4 3 2 2 3 2 3 2" xfId="16608"/>
    <cellStyle name="Normal 2 4 3 2 2 3 2 3 2 2" xfId="28863"/>
    <cellStyle name="Normal 2 4 3 2 2 3 2 3 2 3" xfId="41104"/>
    <cellStyle name="Normal 2 4 3 2 2 3 2 3 3" xfId="22746"/>
    <cellStyle name="Normal 2 4 3 2 2 3 2 3 4" xfId="34990"/>
    <cellStyle name="Normal 2 4 3 2 2 3 2 3 5" xfId="47219"/>
    <cellStyle name="Normal 2 4 3 2 2 3 2 4" xfId="16605"/>
    <cellStyle name="Normal 2 4 3 2 2 3 2 4 2" xfId="28860"/>
    <cellStyle name="Normal 2 4 3 2 2 3 2 4 3" xfId="41101"/>
    <cellStyle name="Normal 2 4 3 2 2 3 2 5" xfId="22743"/>
    <cellStyle name="Normal 2 4 3 2 2 3 2 6" xfId="34987"/>
    <cellStyle name="Normal 2 4 3 2 2 3 2 7" xfId="47216"/>
    <cellStyle name="Normal 2 4 3 2 2 3 3" xfId="5598"/>
    <cellStyle name="Normal 2 4 3 2 2 3 3 2" xfId="5599"/>
    <cellStyle name="Normal 2 4 3 2 2 3 3 2 2" xfId="16610"/>
    <cellStyle name="Normal 2 4 3 2 2 3 3 2 2 2" xfId="28865"/>
    <cellStyle name="Normal 2 4 3 2 2 3 3 2 2 3" xfId="41106"/>
    <cellStyle name="Normal 2 4 3 2 2 3 3 2 3" xfId="22748"/>
    <cellStyle name="Normal 2 4 3 2 2 3 3 2 4" xfId="34992"/>
    <cellStyle name="Normal 2 4 3 2 2 3 3 2 5" xfId="47221"/>
    <cellStyle name="Normal 2 4 3 2 2 3 3 3" xfId="16609"/>
    <cellStyle name="Normal 2 4 3 2 2 3 3 3 2" xfId="28864"/>
    <cellStyle name="Normal 2 4 3 2 2 3 3 3 3" xfId="41105"/>
    <cellStyle name="Normal 2 4 3 2 2 3 3 4" xfId="22747"/>
    <cellStyle name="Normal 2 4 3 2 2 3 3 5" xfId="34991"/>
    <cellStyle name="Normal 2 4 3 2 2 3 3 6" xfId="47220"/>
    <cellStyle name="Normal 2 4 3 2 2 3 4" xfId="5600"/>
    <cellStyle name="Normal 2 4 3 2 2 3 4 2" xfId="16611"/>
    <cellStyle name="Normal 2 4 3 2 2 3 4 2 2" xfId="28866"/>
    <cellStyle name="Normal 2 4 3 2 2 3 4 2 3" xfId="41107"/>
    <cellStyle name="Normal 2 4 3 2 2 3 4 3" xfId="22749"/>
    <cellStyle name="Normal 2 4 3 2 2 3 4 4" xfId="34993"/>
    <cellStyle name="Normal 2 4 3 2 2 3 4 5" xfId="47222"/>
    <cellStyle name="Normal 2 4 3 2 2 3 5" xfId="16604"/>
    <cellStyle name="Normal 2 4 3 2 2 3 5 2" xfId="28859"/>
    <cellStyle name="Normal 2 4 3 2 2 3 5 3" xfId="41100"/>
    <cellStyle name="Normal 2 4 3 2 2 3 6" xfId="22742"/>
    <cellStyle name="Normal 2 4 3 2 2 3 7" xfId="34986"/>
    <cellStyle name="Normal 2 4 3 2 2 3 8" xfId="47215"/>
    <cellStyle name="Normal 2 4 3 2 2 4" xfId="5601"/>
    <cellStyle name="Normal 2 4 3 2 2 4 2" xfId="5602"/>
    <cellStyle name="Normal 2 4 3 2 2 4 2 2" xfId="5603"/>
    <cellStyle name="Normal 2 4 3 2 2 4 2 2 2" xfId="16614"/>
    <cellStyle name="Normal 2 4 3 2 2 4 2 2 2 2" xfId="28869"/>
    <cellStyle name="Normal 2 4 3 2 2 4 2 2 2 3" xfId="41110"/>
    <cellStyle name="Normal 2 4 3 2 2 4 2 2 3" xfId="22752"/>
    <cellStyle name="Normal 2 4 3 2 2 4 2 2 4" xfId="34996"/>
    <cellStyle name="Normal 2 4 3 2 2 4 2 2 5" xfId="47225"/>
    <cellStyle name="Normal 2 4 3 2 2 4 2 3" xfId="16613"/>
    <cellStyle name="Normal 2 4 3 2 2 4 2 3 2" xfId="28868"/>
    <cellStyle name="Normal 2 4 3 2 2 4 2 3 3" xfId="41109"/>
    <cellStyle name="Normal 2 4 3 2 2 4 2 4" xfId="22751"/>
    <cellStyle name="Normal 2 4 3 2 2 4 2 5" xfId="34995"/>
    <cellStyle name="Normal 2 4 3 2 2 4 2 6" xfId="47224"/>
    <cellStyle name="Normal 2 4 3 2 2 4 3" xfId="5604"/>
    <cellStyle name="Normal 2 4 3 2 2 4 3 2" xfId="16615"/>
    <cellStyle name="Normal 2 4 3 2 2 4 3 2 2" xfId="28870"/>
    <cellStyle name="Normal 2 4 3 2 2 4 3 2 3" xfId="41111"/>
    <cellStyle name="Normal 2 4 3 2 2 4 3 3" xfId="22753"/>
    <cellStyle name="Normal 2 4 3 2 2 4 3 4" xfId="34997"/>
    <cellStyle name="Normal 2 4 3 2 2 4 3 5" xfId="47226"/>
    <cellStyle name="Normal 2 4 3 2 2 4 4" xfId="16612"/>
    <cellStyle name="Normal 2 4 3 2 2 4 4 2" xfId="28867"/>
    <cellStyle name="Normal 2 4 3 2 2 4 4 3" xfId="41108"/>
    <cellStyle name="Normal 2 4 3 2 2 4 5" xfId="22750"/>
    <cellStyle name="Normal 2 4 3 2 2 4 6" xfId="34994"/>
    <cellStyle name="Normal 2 4 3 2 2 4 7" xfId="47223"/>
    <cellStyle name="Normal 2 4 3 2 2 5" xfId="5605"/>
    <cellStyle name="Normal 2 4 3 2 2 5 2" xfId="5606"/>
    <cellStyle name="Normal 2 4 3 2 2 5 2 2" xfId="16617"/>
    <cellStyle name="Normal 2 4 3 2 2 5 2 2 2" xfId="28872"/>
    <cellStyle name="Normal 2 4 3 2 2 5 2 2 3" xfId="41113"/>
    <cellStyle name="Normal 2 4 3 2 2 5 2 3" xfId="22755"/>
    <cellStyle name="Normal 2 4 3 2 2 5 2 4" xfId="34999"/>
    <cellStyle name="Normal 2 4 3 2 2 5 2 5" xfId="47228"/>
    <cellStyle name="Normal 2 4 3 2 2 5 3" xfId="16616"/>
    <cellStyle name="Normal 2 4 3 2 2 5 3 2" xfId="28871"/>
    <cellStyle name="Normal 2 4 3 2 2 5 3 3" xfId="41112"/>
    <cellStyle name="Normal 2 4 3 2 2 5 4" xfId="22754"/>
    <cellStyle name="Normal 2 4 3 2 2 5 5" xfId="34998"/>
    <cellStyle name="Normal 2 4 3 2 2 5 6" xfId="47227"/>
    <cellStyle name="Normal 2 4 3 2 2 6" xfId="5607"/>
    <cellStyle name="Normal 2 4 3 2 2 6 2" xfId="16618"/>
    <cellStyle name="Normal 2 4 3 2 2 6 2 2" xfId="28873"/>
    <cellStyle name="Normal 2 4 3 2 2 6 2 3" xfId="41114"/>
    <cellStyle name="Normal 2 4 3 2 2 6 3" xfId="22756"/>
    <cellStyle name="Normal 2 4 3 2 2 6 4" xfId="35000"/>
    <cellStyle name="Normal 2 4 3 2 2 6 5" xfId="47229"/>
    <cellStyle name="Normal 2 4 3 2 2 7" xfId="16587"/>
    <cellStyle name="Normal 2 4 3 2 2 7 2" xfId="28842"/>
    <cellStyle name="Normal 2 4 3 2 2 7 3" xfId="41083"/>
    <cellStyle name="Normal 2 4 3 2 2 8" xfId="22725"/>
    <cellStyle name="Normal 2 4 3 2 2 9" xfId="34969"/>
    <cellStyle name="Normal 2 4 3 2 3" xfId="5608"/>
    <cellStyle name="Normal 2 4 3 2 3 2" xfId="5609"/>
    <cellStyle name="Normal 2 4 3 2 3 2 2" xfId="5610"/>
    <cellStyle name="Normal 2 4 3 2 3 2 2 2" xfId="5611"/>
    <cellStyle name="Normal 2 4 3 2 3 2 2 2 2" xfId="5612"/>
    <cellStyle name="Normal 2 4 3 2 3 2 2 2 2 2" xfId="16623"/>
    <cellStyle name="Normal 2 4 3 2 3 2 2 2 2 2 2" xfId="28878"/>
    <cellStyle name="Normal 2 4 3 2 3 2 2 2 2 2 3" xfId="41119"/>
    <cellStyle name="Normal 2 4 3 2 3 2 2 2 2 3" xfId="22761"/>
    <cellStyle name="Normal 2 4 3 2 3 2 2 2 2 4" xfId="35005"/>
    <cellStyle name="Normal 2 4 3 2 3 2 2 2 2 5" xfId="47234"/>
    <cellStyle name="Normal 2 4 3 2 3 2 2 2 3" xfId="16622"/>
    <cellStyle name="Normal 2 4 3 2 3 2 2 2 3 2" xfId="28877"/>
    <cellStyle name="Normal 2 4 3 2 3 2 2 2 3 3" xfId="41118"/>
    <cellStyle name="Normal 2 4 3 2 3 2 2 2 4" xfId="22760"/>
    <cellStyle name="Normal 2 4 3 2 3 2 2 2 5" xfId="35004"/>
    <cellStyle name="Normal 2 4 3 2 3 2 2 2 6" xfId="47233"/>
    <cellStyle name="Normal 2 4 3 2 3 2 2 3" xfId="5613"/>
    <cellStyle name="Normal 2 4 3 2 3 2 2 3 2" xfId="16624"/>
    <cellStyle name="Normal 2 4 3 2 3 2 2 3 2 2" xfId="28879"/>
    <cellStyle name="Normal 2 4 3 2 3 2 2 3 2 3" xfId="41120"/>
    <cellStyle name="Normal 2 4 3 2 3 2 2 3 3" xfId="22762"/>
    <cellStyle name="Normal 2 4 3 2 3 2 2 3 4" xfId="35006"/>
    <cellStyle name="Normal 2 4 3 2 3 2 2 3 5" xfId="47235"/>
    <cellStyle name="Normal 2 4 3 2 3 2 2 4" xfId="16621"/>
    <cellStyle name="Normal 2 4 3 2 3 2 2 4 2" xfId="28876"/>
    <cellStyle name="Normal 2 4 3 2 3 2 2 4 3" xfId="41117"/>
    <cellStyle name="Normal 2 4 3 2 3 2 2 5" xfId="22759"/>
    <cellStyle name="Normal 2 4 3 2 3 2 2 6" xfId="35003"/>
    <cellStyle name="Normal 2 4 3 2 3 2 2 7" xfId="47232"/>
    <cellStyle name="Normal 2 4 3 2 3 2 3" xfId="5614"/>
    <cellStyle name="Normal 2 4 3 2 3 2 3 2" xfId="5615"/>
    <cellStyle name="Normal 2 4 3 2 3 2 3 2 2" xfId="16626"/>
    <cellStyle name="Normal 2 4 3 2 3 2 3 2 2 2" xfId="28881"/>
    <cellStyle name="Normal 2 4 3 2 3 2 3 2 2 3" xfId="41122"/>
    <cellStyle name="Normal 2 4 3 2 3 2 3 2 3" xfId="22764"/>
    <cellStyle name="Normal 2 4 3 2 3 2 3 2 4" xfId="35008"/>
    <cellStyle name="Normal 2 4 3 2 3 2 3 2 5" xfId="47237"/>
    <cellStyle name="Normal 2 4 3 2 3 2 3 3" xfId="16625"/>
    <cellStyle name="Normal 2 4 3 2 3 2 3 3 2" xfId="28880"/>
    <cellStyle name="Normal 2 4 3 2 3 2 3 3 3" xfId="41121"/>
    <cellStyle name="Normal 2 4 3 2 3 2 3 4" xfId="22763"/>
    <cellStyle name="Normal 2 4 3 2 3 2 3 5" xfId="35007"/>
    <cellStyle name="Normal 2 4 3 2 3 2 3 6" xfId="47236"/>
    <cellStyle name="Normal 2 4 3 2 3 2 4" xfId="5616"/>
    <cellStyle name="Normal 2 4 3 2 3 2 4 2" xfId="16627"/>
    <cellStyle name="Normal 2 4 3 2 3 2 4 2 2" xfId="28882"/>
    <cellStyle name="Normal 2 4 3 2 3 2 4 2 3" xfId="41123"/>
    <cellStyle name="Normal 2 4 3 2 3 2 4 3" xfId="22765"/>
    <cellStyle name="Normal 2 4 3 2 3 2 4 4" xfId="35009"/>
    <cellStyle name="Normal 2 4 3 2 3 2 4 5" xfId="47238"/>
    <cellStyle name="Normal 2 4 3 2 3 2 5" xfId="16620"/>
    <cellStyle name="Normal 2 4 3 2 3 2 5 2" xfId="28875"/>
    <cellStyle name="Normal 2 4 3 2 3 2 5 3" xfId="41116"/>
    <cellStyle name="Normal 2 4 3 2 3 2 6" xfId="22758"/>
    <cellStyle name="Normal 2 4 3 2 3 2 7" xfId="35002"/>
    <cellStyle name="Normal 2 4 3 2 3 2 8" xfId="47231"/>
    <cellStyle name="Normal 2 4 3 2 3 3" xfId="5617"/>
    <cellStyle name="Normal 2 4 3 2 3 3 2" xfId="5618"/>
    <cellStyle name="Normal 2 4 3 2 3 3 2 2" xfId="5619"/>
    <cellStyle name="Normal 2 4 3 2 3 3 2 2 2" xfId="16630"/>
    <cellStyle name="Normal 2 4 3 2 3 3 2 2 2 2" xfId="28885"/>
    <cellStyle name="Normal 2 4 3 2 3 3 2 2 2 3" xfId="41126"/>
    <cellStyle name="Normal 2 4 3 2 3 3 2 2 3" xfId="22768"/>
    <cellStyle name="Normal 2 4 3 2 3 3 2 2 4" xfId="35012"/>
    <cellStyle name="Normal 2 4 3 2 3 3 2 2 5" xfId="47241"/>
    <cellStyle name="Normal 2 4 3 2 3 3 2 3" xfId="16629"/>
    <cellStyle name="Normal 2 4 3 2 3 3 2 3 2" xfId="28884"/>
    <cellStyle name="Normal 2 4 3 2 3 3 2 3 3" xfId="41125"/>
    <cellStyle name="Normal 2 4 3 2 3 3 2 4" xfId="22767"/>
    <cellStyle name="Normal 2 4 3 2 3 3 2 5" xfId="35011"/>
    <cellStyle name="Normal 2 4 3 2 3 3 2 6" xfId="47240"/>
    <cellStyle name="Normal 2 4 3 2 3 3 3" xfId="5620"/>
    <cellStyle name="Normal 2 4 3 2 3 3 3 2" xfId="16631"/>
    <cellStyle name="Normal 2 4 3 2 3 3 3 2 2" xfId="28886"/>
    <cellStyle name="Normal 2 4 3 2 3 3 3 2 3" xfId="41127"/>
    <cellStyle name="Normal 2 4 3 2 3 3 3 3" xfId="22769"/>
    <cellStyle name="Normal 2 4 3 2 3 3 3 4" xfId="35013"/>
    <cellStyle name="Normal 2 4 3 2 3 3 3 5" xfId="47242"/>
    <cellStyle name="Normal 2 4 3 2 3 3 4" xfId="16628"/>
    <cellStyle name="Normal 2 4 3 2 3 3 4 2" xfId="28883"/>
    <cellStyle name="Normal 2 4 3 2 3 3 4 3" xfId="41124"/>
    <cellStyle name="Normal 2 4 3 2 3 3 5" xfId="22766"/>
    <cellStyle name="Normal 2 4 3 2 3 3 6" xfId="35010"/>
    <cellStyle name="Normal 2 4 3 2 3 3 7" xfId="47239"/>
    <cellStyle name="Normal 2 4 3 2 3 4" xfId="5621"/>
    <cellStyle name="Normal 2 4 3 2 3 4 2" xfId="5622"/>
    <cellStyle name="Normal 2 4 3 2 3 4 2 2" xfId="16633"/>
    <cellStyle name="Normal 2 4 3 2 3 4 2 2 2" xfId="28888"/>
    <cellStyle name="Normal 2 4 3 2 3 4 2 2 3" xfId="41129"/>
    <cellStyle name="Normal 2 4 3 2 3 4 2 3" xfId="22771"/>
    <cellStyle name="Normal 2 4 3 2 3 4 2 4" xfId="35015"/>
    <cellStyle name="Normal 2 4 3 2 3 4 2 5" xfId="47244"/>
    <cellStyle name="Normal 2 4 3 2 3 4 3" xfId="16632"/>
    <cellStyle name="Normal 2 4 3 2 3 4 3 2" xfId="28887"/>
    <cellStyle name="Normal 2 4 3 2 3 4 3 3" xfId="41128"/>
    <cellStyle name="Normal 2 4 3 2 3 4 4" xfId="22770"/>
    <cellStyle name="Normal 2 4 3 2 3 4 5" xfId="35014"/>
    <cellStyle name="Normal 2 4 3 2 3 4 6" xfId="47243"/>
    <cellStyle name="Normal 2 4 3 2 3 5" xfId="5623"/>
    <cellStyle name="Normal 2 4 3 2 3 5 2" xfId="16634"/>
    <cellStyle name="Normal 2 4 3 2 3 5 2 2" xfId="28889"/>
    <cellStyle name="Normal 2 4 3 2 3 5 2 3" xfId="41130"/>
    <cellStyle name="Normal 2 4 3 2 3 5 3" xfId="22772"/>
    <cellStyle name="Normal 2 4 3 2 3 5 4" xfId="35016"/>
    <cellStyle name="Normal 2 4 3 2 3 5 5" xfId="47245"/>
    <cellStyle name="Normal 2 4 3 2 3 6" xfId="16619"/>
    <cellStyle name="Normal 2 4 3 2 3 6 2" xfId="28874"/>
    <cellStyle name="Normal 2 4 3 2 3 6 3" xfId="41115"/>
    <cellStyle name="Normal 2 4 3 2 3 7" xfId="22757"/>
    <cellStyle name="Normal 2 4 3 2 3 8" xfId="35001"/>
    <cellStyle name="Normal 2 4 3 2 3 9" xfId="47230"/>
    <cellStyle name="Normal 2 4 3 2 4" xfId="5624"/>
    <cellStyle name="Normal 2 4 3 2 4 2" xfId="5625"/>
    <cellStyle name="Normal 2 4 3 2 4 2 2" xfId="5626"/>
    <cellStyle name="Normal 2 4 3 2 4 2 2 2" xfId="5627"/>
    <cellStyle name="Normal 2 4 3 2 4 2 2 2 2" xfId="16638"/>
    <cellStyle name="Normal 2 4 3 2 4 2 2 2 2 2" xfId="28893"/>
    <cellStyle name="Normal 2 4 3 2 4 2 2 2 2 3" xfId="41134"/>
    <cellStyle name="Normal 2 4 3 2 4 2 2 2 3" xfId="22776"/>
    <cellStyle name="Normal 2 4 3 2 4 2 2 2 4" xfId="35020"/>
    <cellStyle name="Normal 2 4 3 2 4 2 2 2 5" xfId="47249"/>
    <cellStyle name="Normal 2 4 3 2 4 2 2 3" xfId="16637"/>
    <cellStyle name="Normal 2 4 3 2 4 2 2 3 2" xfId="28892"/>
    <cellStyle name="Normal 2 4 3 2 4 2 2 3 3" xfId="41133"/>
    <cellStyle name="Normal 2 4 3 2 4 2 2 4" xfId="22775"/>
    <cellStyle name="Normal 2 4 3 2 4 2 2 5" xfId="35019"/>
    <cellStyle name="Normal 2 4 3 2 4 2 2 6" xfId="47248"/>
    <cellStyle name="Normal 2 4 3 2 4 2 3" xfId="5628"/>
    <cellStyle name="Normal 2 4 3 2 4 2 3 2" xfId="16639"/>
    <cellStyle name="Normal 2 4 3 2 4 2 3 2 2" xfId="28894"/>
    <cellStyle name="Normal 2 4 3 2 4 2 3 2 3" xfId="41135"/>
    <cellStyle name="Normal 2 4 3 2 4 2 3 3" xfId="22777"/>
    <cellStyle name="Normal 2 4 3 2 4 2 3 4" xfId="35021"/>
    <cellStyle name="Normal 2 4 3 2 4 2 3 5" xfId="47250"/>
    <cellStyle name="Normal 2 4 3 2 4 2 4" xfId="16636"/>
    <cellStyle name="Normal 2 4 3 2 4 2 4 2" xfId="28891"/>
    <cellStyle name="Normal 2 4 3 2 4 2 4 3" xfId="41132"/>
    <cellStyle name="Normal 2 4 3 2 4 2 5" xfId="22774"/>
    <cellStyle name="Normal 2 4 3 2 4 2 6" xfId="35018"/>
    <cellStyle name="Normal 2 4 3 2 4 2 7" xfId="47247"/>
    <cellStyle name="Normal 2 4 3 2 4 3" xfId="5629"/>
    <cellStyle name="Normal 2 4 3 2 4 3 2" xfId="5630"/>
    <cellStyle name="Normal 2 4 3 2 4 3 2 2" xfId="16641"/>
    <cellStyle name="Normal 2 4 3 2 4 3 2 2 2" xfId="28896"/>
    <cellStyle name="Normal 2 4 3 2 4 3 2 2 3" xfId="41137"/>
    <cellStyle name="Normal 2 4 3 2 4 3 2 3" xfId="22779"/>
    <cellStyle name="Normal 2 4 3 2 4 3 2 4" xfId="35023"/>
    <cellStyle name="Normal 2 4 3 2 4 3 2 5" xfId="47252"/>
    <cellStyle name="Normal 2 4 3 2 4 3 3" xfId="16640"/>
    <cellStyle name="Normal 2 4 3 2 4 3 3 2" xfId="28895"/>
    <cellStyle name="Normal 2 4 3 2 4 3 3 3" xfId="41136"/>
    <cellStyle name="Normal 2 4 3 2 4 3 4" xfId="22778"/>
    <cellStyle name="Normal 2 4 3 2 4 3 5" xfId="35022"/>
    <cellStyle name="Normal 2 4 3 2 4 3 6" xfId="47251"/>
    <cellStyle name="Normal 2 4 3 2 4 4" xfId="5631"/>
    <cellStyle name="Normal 2 4 3 2 4 4 2" xfId="16642"/>
    <cellStyle name="Normal 2 4 3 2 4 4 2 2" xfId="28897"/>
    <cellStyle name="Normal 2 4 3 2 4 4 2 3" xfId="41138"/>
    <cellStyle name="Normal 2 4 3 2 4 4 3" xfId="22780"/>
    <cellStyle name="Normal 2 4 3 2 4 4 4" xfId="35024"/>
    <cellStyle name="Normal 2 4 3 2 4 4 5" xfId="47253"/>
    <cellStyle name="Normal 2 4 3 2 4 5" xfId="16635"/>
    <cellStyle name="Normal 2 4 3 2 4 5 2" xfId="28890"/>
    <cellStyle name="Normal 2 4 3 2 4 5 3" xfId="41131"/>
    <cellStyle name="Normal 2 4 3 2 4 6" xfId="22773"/>
    <cellStyle name="Normal 2 4 3 2 4 7" xfId="35017"/>
    <cellStyle name="Normal 2 4 3 2 4 8" xfId="47246"/>
    <cellStyle name="Normal 2 4 3 2 5" xfId="5632"/>
    <cellStyle name="Normal 2 4 3 2 5 2" xfId="5633"/>
    <cellStyle name="Normal 2 4 3 2 5 2 2" xfId="5634"/>
    <cellStyle name="Normal 2 4 3 2 5 2 2 2" xfId="16645"/>
    <cellStyle name="Normal 2 4 3 2 5 2 2 2 2" xfId="28900"/>
    <cellStyle name="Normal 2 4 3 2 5 2 2 2 3" xfId="41141"/>
    <cellStyle name="Normal 2 4 3 2 5 2 2 3" xfId="22783"/>
    <cellStyle name="Normal 2 4 3 2 5 2 2 4" xfId="35027"/>
    <cellStyle name="Normal 2 4 3 2 5 2 2 5" xfId="47256"/>
    <cellStyle name="Normal 2 4 3 2 5 2 3" xfId="16644"/>
    <cellStyle name="Normal 2 4 3 2 5 2 3 2" xfId="28899"/>
    <cellStyle name="Normal 2 4 3 2 5 2 3 3" xfId="41140"/>
    <cellStyle name="Normal 2 4 3 2 5 2 4" xfId="22782"/>
    <cellStyle name="Normal 2 4 3 2 5 2 5" xfId="35026"/>
    <cellStyle name="Normal 2 4 3 2 5 2 6" xfId="47255"/>
    <cellStyle name="Normal 2 4 3 2 5 3" xfId="5635"/>
    <cellStyle name="Normal 2 4 3 2 5 3 2" xfId="16646"/>
    <cellStyle name="Normal 2 4 3 2 5 3 2 2" xfId="28901"/>
    <cellStyle name="Normal 2 4 3 2 5 3 2 3" xfId="41142"/>
    <cellStyle name="Normal 2 4 3 2 5 3 3" xfId="22784"/>
    <cellStyle name="Normal 2 4 3 2 5 3 4" xfId="35028"/>
    <cellStyle name="Normal 2 4 3 2 5 3 5" xfId="47257"/>
    <cellStyle name="Normal 2 4 3 2 5 4" xfId="16643"/>
    <cellStyle name="Normal 2 4 3 2 5 4 2" xfId="28898"/>
    <cellStyle name="Normal 2 4 3 2 5 4 3" xfId="41139"/>
    <cellStyle name="Normal 2 4 3 2 5 5" xfId="22781"/>
    <cellStyle name="Normal 2 4 3 2 5 6" xfId="35025"/>
    <cellStyle name="Normal 2 4 3 2 5 7" xfId="47254"/>
    <cellStyle name="Normal 2 4 3 2 6" xfId="5636"/>
    <cellStyle name="Normal 2 4 3 2 6 2" xfId="5637"/>
    <cellStyle name="Normal 2 4 3 2 6 2 2" xfId="16648"/>
    <cellStyle name="Normal 2 4 3 2 6 2 2 2" xfId="28903"/>
    <cellStyle name="Normal 2 4 3 2 6 2 2 3" xfId="41144"/>
    <cellStyle name="Normal 2 4 3 2 6 2 3" xfId="22786"/>
    <cellStyle name="Normal 2 4 3 2 6 2 4" xfId="35030"/>
    <cellStyle name="Normal 2 4 3 2 6 2 5" xfId="47259"/>
    <cellStyle name="Normal 2 4 3 2 6 3" xfId="16647"/>
    <cellStyle name="Normal 2 4 3 2 6 3 2" xfId="28902"/>
    <cellStyle name="Normal 2 4 3 2 6 3 3" xfId="41143"/>
    <cellStyle name="Normal 2 4 3 2 6 4" xfId="22785"/>
    <cellStyle name="Normal 2 4 3 2 6 5" xfId="35029"/>
    <cellStyle name="Normal 2 4 3 2 6 6" xfId="47258"/>
    <cellStyle name="Normal 2 4 3 2 7" xfId="5638"/>
    <cellStyle name="Normal 2 4 3 2 7 2" xfId="16649"/>
    <cellStyle name="Normal 2 4 3 2 7 2 2" xfId="28904"/>
    <cellStyle name="Normal 2 4 3 2 7 2 3" xfId="41145"/>
    <cellStyle name="Normal 2 4 3 2 7 3" xfId="22787"/>
    <cellStyle name="Normal 2 4 3 2 7 4" xfId="35031"/>
    <cellStyle name="Normal 2 4 3 2 7 5" xfId="47260"/>
    <cellStyle name="Normal 2 4 3 2 8" xfId="16586"/>
    <cellStyle name="Normal 2 4 3 2 8 2" xfId="28841"/>
    <cellStyle name="Normal 2 4 3 2 8 3" xfId="41082"/>
    <cellStyle name="Normal 2 4 3 2 9" xfId="22724"/>
    <cellStyle name="Normal 2 4 3 3" xfId="5639"/>
    <cellStyle name="Normal 2 4 3 3 10" xfId="47261"/>
    <cellStyle name="Normal 2 4 3 3 2" xfId="5640"/>
    <cellStyle name="Normal 2 4 3 3 2 2" xfId="5641"/>
    <cellStyle name="Normal 2 4 3 3 2 2 2" xfId="5642"/>
    <cellStyle name="Normal 2 4 3 3 2 2 2 2" xfId="5643"/>
    <cellStyle name="Normal 2 4 3 3 2 2 2 2 2" xfId="5644"/>
    <cellStyle name="Normal 2 4 3 3 2 2 2 2 2 2" xfId="16655"/>
    <cellStyle name="Normal 2 4 3 3 2 2 2 2 2 2 2" xfId="28910"/>
    <cellStyle name="Normal 2 4 3 3 2 2 2 2 2 2 3" xfId="41151"/>
    <cellStyle name="Normal 2 4 3 3 2 2 2 2 2 3" xfId="22793"/>
    <cellStyle name="Normal 2 4 3 3 2 2 2 2 2 4" xfId="35037"/>
    <cellStyle name="Normal 2 4 3 3 2 2 2 2 2 5" xfId="47266"/>
    <cellStyle name="Normal 2 4 3 3 2 2 2 2 3" xfId="16654"/>
    <cellStyle name="Normal 2 4 3 3 2 2 2 2 3 2" xfId="28909"/>
    <cellStyle name="Normal 2 4 3 3 2 2 2 2 3 3" xfId="41150"/>
    <cellStyle name="Normal 2 4 3 3 2 2 2 2 4" xfId="22792"/>
    <cellStyle name="Normal 2 4 3 3 2 2 2 2 5" xfId="35036"/>
    <cellStyle name="Normal 2 4 3 3 2 2 2 2 6" xfId="47265"/>
    <cellStyle name="Normal 2 4 3 3 2 2 2 3" xfId="5645"/>
    <cellStyle name="Normal 2 4 3 3 2 2 2 3 2" xfId="16656"/>
    <cellStyle name="Normal 2 4 3 3 2 2 2 3 2 2" xfId="28911"/>
    <cellStyle name="Normal 2 4 3 3 2 2 2 3 2 3" xfId="41152"/>
    <cellStyle name="Normal 2 4 3 3 2 2 2 3 3" xfId="22794"/>
    <cellStyle name="Normal 2 4 3 3 2 2 2 3 4" xfId="35038"/>
    <cellStyle name="Normal 2 4 3 3 2 2 2 3 5" xfId="47267"/>
    <cellStyle name="Normal 2 4 3 3 2 2 2 4" xfId="16653"/>
    <cellStyle name="Normal 2 4 3 3 2 2 2 4 2" xfId="28908"/>
    <cellStyle name="Normal 2 4 3 3 2 2 2 4 3" xfId="41149"/>
    <cellStyle name="Normal 2 4 3 3 2 2 2 5" xfId="22791"/>
    <cellStyle name="Normal 2 4 3 3 2 2 2 6" xfId="35035"/>
    <cellStyle name="Normal 2 4 3 3 2 2 2 7" xfId="47264"/>
    <cellStyle name="Normal 2 4 3 3 2 2 3" xfId="5646"/>
    <cellStyle name="Normal 2 4 3 3 2 2 3 2" xfId="5647"/>
    <cellStyle name="Normal 2 4 3 3 2 2 3 2 2" xfId="16658"/>
    <cellStyle name="Normal 2 4 3 3 2 2 3 2 2 2" xfId="28913"/>
    <cellStyle name="Normal 2 4 3 3 2 2 3 2 2 3" xfId="41154"/>
    <cellStyle name="Normal 2 4 3 3 2 2 3 2 3" xfId="22796"/>
    <cellStyle name="Normal 2 4 3 3 2 2 3 2 4" xfId="35040"/>
    <cellStyle name="Normal 2 4 3 3 2 2 3 2 5" xfId="47269"/>
    <cellStyle name="Normal 2 4 3 3 2 2 3 3" xfId="16657"/>
    <cellStyle name="Normal 2 4 3 3 2 2 3 3 2" xfId="28912"/>
    <cellStyle name="Normal 2 4 3 3 2 2 3 3 3" xfId="41153"/>
    <cellStyle name="Normal 2 4 3 3 2 2 3 4" xfId="22795"/>
    <cellStyle name="Normal 2 4 3 3 2 2 3 5" xfId="35039"/>
    <cellStyle name="Normal 2 4 3 3 2 2 3 6" xfId="47268"/>
    <cellStyle name="Normal 2 4 3 3 2 2 4" xfId="5648"/>
    <cellStyle name="Normal 2 4 3 3 2 2 4 2" xfId="16659"/>
    <cellStyle name="Normal 2 4 3 3 2 2 4 2 2" xfId="28914"/>
    <cellStyle name="Normal 2 4 3 3 2 2 4 2 3" xfId="41155"/>
    <cellStyle name="Normal 2 4 3 3 2 2 4 3" xfId="22797"/>
    <cellStyle name="Normal 2 4 3 3 2 2 4 4" xfId="35041"/>
    <cellStyle name="Normal 2 4 3 3 2 2 4 5" xfId="47270"/>
    <cellStyle name="Normal 2 4 3 3 2 2 5" xfId="16652"/>
    <cellStyle name="Normal 2 4 3 3 2 2 5 2" xfId="28907"/>
    <cellStyle name="Normal 2 4 3 3 2 2 5 3" xfId="41148"/>
    <cellStyle name="Normal 2 4 3 3 2 2 6" xfId="22790"/>
    <cellStyle name="Normal 2 4 3 3 2 2 7" xfId="35034"/>
    <cellStyle name="Normal 2 4 3 3 2 2 8" xfId="47263"/>
    <cellStyle name="Normal 2 4 3 3 2 3" xfId="5649"/>
    <cellStyle name="Normal 2 4 3 3 2 3 2" xfId="5650"/>
    <cellStyle name="Normal 2 4 3 3 2 3 2 2" xfId="5651"/>
    <cellStyle name="Normal 2 4 3 3 2 3 2 2 2" xfId="16662"/>
    <cellStyle name="Normal 2 4 3 3 2 3 2 2 2 2" xfId="28917"/>
    <cellStyle name="Normal 2 4 3 3 2 3 2 2 2 3" xfId="41158"/>
    <cellStyle name="Normal 2 4 3 3 2 3 2 2 3" xfId="22800"/>
    <cellStyle name="Normal 2 4 3 3 2 3 2 2 4" xfId="35044"/>
    <cellStyle name="Normal 2 4 3 3 2 3 2 2 5" xfId="47273"/>
    <cellStyle name="Normal 2 4 3 3 2 3 2 3" xfId="16661"/>
    <cellStyle name="Normal 2 4 3 3 2 3 2 3 2" xfId="28916"/>
    <cellStyle name="Normal 2 4 3 3 2 3 2 3 3" xfId="41157"/>
    <cellStyle name="Normal 2 4 3 3 2 3 2 4" xfId="22799"/>
    <cellStyle name="Normal 2 4 3 3 2 3 2 5" xfId="35043"/>
    <cellStyle name="Normal 2 4 3 3 2 3 2 6" xfId="47272"/>
    <cellStyle name="Normal 2 4 3 3 2 3 3" xfId="5652"/>
    <cellStyle name="Normal 2 4 3 3 2 3 3 2" xfId="16663"/>
    <cellStyle name="Normal 2 4 3 3 2 3 3 2 2" xfId="28918"/>
    <cellStyle name="Normal 2 4 3 3 2 3 3 2 3" xfId="41159"/>
    <cellStyle name="Normal 2 4 3 3 2 3 3 3" xfId="22801"/>
    <cellStyle name="Normal 2 4 3 3 2 3 3 4" xfId="35045"/>
    <cellStyle name="Normal 2 4 3 3 2 3 3 5" xfId="47274"/>
    <cellStyle name="Normal 2 4 3 3 2 3 4" xfId="16660"/>
    <cellStyle name="Normal 2 4 3 3 2 3 4 2" xfId="28915"/>
    <cellStyle name="Normal 2 4 3 3 2 3 4 3" xfId="41156"/>
    <cellStyle name="Normal 2 4 3 3 2 3 5" xfId="22798"/>
    <cellStyle name="Normal 2 4 3 3 2 3 6" xfId="35042"/>
    <cellStyle name="Normal 2 4 3 3 2 3 7" xfId="47271"/>
    <cellStyle name="Normal 2 4 3 3 2 4" xfId="5653"/>
    <cellStyle name="Normal 2 4 3 3 2 4 2" xfId="5654"/>
    <cellStyle name="Normal 2 4 3 3 2 4 2 2" xfId="16665"/>
    <cellStyle name="Normal 2 4 3 3 2 4 2 2 2" xfId="28920"/>
    <cellStyle name="Normal 2 4 3 3 2 4 2 2 3" xfId="41161"/>
    <cellStyle name="Normal 2 4 3 3 2 4 2 3" xfId="22803"/>
    <cellStyle name="Normal 2 4 3 3 2 4 2 4" xfId="35047"/>
    <cellStyle name="Normal 2 4 3 3 2 4 2 5" xfId="47276"/>
    <cellStyle name="Normal 2 4 3 3 2 4 3" xfId="16664"/>
    <cellStyle name="Normal 2 4 3 3 2 4 3 2" xfId="28919"/>
    <cellStyle name="Normal 2 4 3 3 2 4 3 3" xfId="41160"/>
    <cellStyle name="Normal 2 4 3 3 2 4 4" xfId="22802"/>
    <cellStyle name="Normal 2 4 3 3 2 4 5" xfId="35046"/>
    <cellStyle name="Normal 2 4 3 3 2 4 6" xfId="47275"/>
    <cellStyle name="Normal 2 4 3 3 2 5" xfId="5655"/>
    <cellStyle name="Normal 2 4 3 3 2 5 2" xfId="16666"/>
    <cellStyle name="Normal 2 4 3 3 2 5 2 2" xfId="28921"/>
    <cellStyle name="Normal 2 4 3 3 2 5 2 3" xfId="41162"/>
    <cellStyle name="Normal 2 4 3 3 2 5 3" xfId="22804"/>
    <cellStyle name="Normal 2 4 3 3 2 5 4" xfId="35048"/>
    <cellStyle name="Normal 2 4 3 3 2 5 5" xfId="47277"/>
    <cellStyle name="Normal 2 4 3 3 2 6" xfId="16651"/>
    <cellStyle name="Normal 2 4 3 3 2 6 2" xfId="28906"/>
    <cellStyle name="Normal 2 4 3 3 2 6 3" xfId="41147"/>
    <cellStyle name="Normal 2 4 3 3 2 7" xfId="22789"/>
    <cellStyle name="Normal 2 4 3 3 2 8" xfId="35033"/>
    <cellStyle name="Normal 2 4 3 3 2 9" xfId="47262"/>
    <cellStyle name="Normal 2 4 3 3 3" xfId="5656"/>
    <cellStyle name="Normal 2 4 3 3 3 2" xfId="5657"/>
    <cellStyle name="Normal 2 4 3 3 3 2 2" xfId="5658"/>
    <cellStyle name="Normal 2 4 3 3 3 2 2 2" xfId="5659"/>
    <cellStyle name="Normal 2 4 3 3 3 2 2 2 2" xfId="16670"/>
    <cellStyle name="Normal 2 4 3 3 3 2 2 2 2 2" xfId="28925"/>
    <cellStyle name="Normal 2 4 3 3 3 2 2 2 2 3" xfId="41166"/>
    <cellStyle name="Normal 2 4 3 3 3 2 2 2 3" xfId="22808"/>
    <cellStyle name="Normal 2 4 3 3 3 2 2 2 4" xfId="35052"/>
    <cellStyle name="Normal 2 4 3 3 3 2 2 2 5" xfId="47281"/>
    <cellStyle name="Normal 2 4 3 3 3 2 2 3" xfId="16669"/>
    <cellStyle name="Normal 2 4 3 3 3 2 2 3 2" xfId="28924"/>
    <cellStyle name="Normal 2 4 3 3 3 2 2 3 3" xfId="41165"/>
    <cellStyle name="Normal 2 4 3 3 3 2 2 4" xfId="22807"/>
    <cellStyle name="Normal 2 4 3 3 3 2 2 5" xfId="35051"/>
    <cellStyle name="Normal 2 4 3 3 3 2 2 6" xfId="47280"/>
    <cellStyle name="Normal 2 4 3 3 3 2 3" xfId="5660"/>
    <cellStyle name="Normal 2 4 3 3 3 2 3 2" xfId="16671"/>
    <cellStyle name="Normal 2 4 3 3 3 2 3 2 2" xfId="28926"/>
    <cellStyle name="Normal 2 4 3 3 3 2 3 2 3" xfId="41167"/>
    <cellStyle name="Normal 2 4 3 3 3 2 3 3" xfId="22809"/>
    <cellStyle name="Normal 2 4 3 3 3 2 3 4" xfId="35053"/>
    <cellStyle name="Normal 2 4 3 3 3 2 3 5" xfId="47282"/>
    <cellStyle name="Normal 2 4 3 3 3 2 4" xfId="16668"/>
    <cellStyle name="Normal 2 4 3 3 3 2 4 2" xfId="28923"/>
    <cellStyle name="Normal 2 4 3 3 3 2 4 3" xfId="41164"/>
    <cellStyle name="Normal 2 4 3 3 3 2 5" xfId="22806"/>
    <cellStyle name="Normal 2 4 3 3 3 2 6" xfId="35050"/>
    <cellStyle name="Normal 2 4 3 3 3 2 7" xfId="47279"/>
    <cellStyle name="Normal 2 4 3 3 3 3" xfId="5661"/>
    <cellStyle name="Normal 2 4 3 3 3 3 2" xfId="5662"/>
    <cellStyle name="Normal 2 4 3 3 3 3 2 2" xfId="16673"/>
    <cellStyle name="Normal 2 4 3 3 3 3 2 2 2" xfId="28928"/>
    <cellStyle name="Normal 2 4 3 3 3 3 2 2 3" xfId="41169"/>
    <cellStyle name="Normal 2 4 3 3 3 3 2 3" xfId="22811"/>
    <cellStyle name="Normal 2 4 3 3 3 3 2 4" xfId="35055"/>
    <cellStyle name="Normal 2 4 3 3 3 3 2 5" xfId="47284"/>
    <cellStyle name="Normal 2 4 3 3 3 3 3" xfId="16672"/>
    <cellStyle name="Normal 2 4 3 3 3 3 3 2" xfId="28927"/>
    <cellStyle name="Normal 2 4 3 3 3 3 3 3" xfId="41168"/>
    <cellStyle name="Normal 2 4 3 3 3 3 4" xfId="22810"/>
    <cellStyle name="Normal 2 4 3 3 3 3 5" xfId="35054"/>
    <cellStyle name="Normal 2 4 3 3 3 3 6" xfId="47283"/>
    <cellStyle name="Normal 2 4 3 3 3 4" xfId="5663"/>
    <cellStyle name="Normal 2 4 3 3 3 4 2" xfId="16674"/>
    <cellStyle name="Normal 2 4 3 3 3 4 2 2" xfId="28929"/>
    <cellStyle name="Normal 2 4 3 3 3 4 2 3" xfId="41170"/>
    <cellStyle name="Normal 2 4 3 3 3 4 3" xfId="22812"/>
    <cellStyle name="Normal 2 4 3 3 3 4 4" xfId="35056"/>
    <cellStyle name="Normal 2 4 3 3 3 4 5" xfId="47285"/>
    <cellStyle name="Normal 2 4 3 3 3 5" xfId="16667"/>
    <cellStyle name="Normal 2 4 3 3 3 5 2" xfId="28922"/>
    <cellStyle name="Normal 2 4 3 3 3 5 3" xfId="41163"/>
    <cellStyle name="Normal 2 4 3 3 3 6" xfId="22805"/>
    <cellStyle name="Normal 2 4 3 3 3 7" xfId="35049"/>
    <cellStyle name="Normal 2 4 3 3 3 8" xfId="47278"/>
    <cellStyle name="Normal 2 4 3 3 4" xfId="5664"/>
    <cellStyle name="Normal 2 4 3 3 4 2" xfId="5665"/>
    <cellStyle name="Normal 2 4 3 3 4 2 2" xfId="5666"/>
    <cellStyle name="Normal 2 4 3 3 4 2 2 2" xfId="16677"/>
    <cellStyle name="Normal 2 4 3 3 4 2 2 2 2" xfId="28932"/>
    <cellStyle name="Normal 2 4 3 3 4 2 2 2 3" xfId="41173"/>
    <cellStyle name="Normal 2 4 3 3 4 2 2 3" xfId="22815"/>
    <cellStyle name="Normal 2 4 3 3 4 2 2 4" xfId="35059"/>
    <cellStyle name="Normal 2 4 3 3 4 2 2 5" xfId="47288"/>
    <cellStyle name="Normal 2 4 3 3 4 2 3" xfId="16676"/>
    <cellStyle name="Normal 2 4 3 3 4 2 3 2" xfId="28931"/>
    <cellStyle name="Normal 2 4 3 3 4 2 3 3" xfId="41172"/>
    <cellStyle name="Normal 2 4 3 3 4 2 4" xfId="22814"/>
    <cellStyle name="Normal 2 4 3 3 4 2 5" xfId="35058"/>
    <cellStyle name="Normal 2 4 3 3 4 2 6" xfId="47287"/>
    <cellStyle name="Normal 2 4 3 3 4 3" xfId="5667"/>
    <cellStyle name="Normal 2 4 3 3 4 3 2" xfId="16678"/>
    <cellStyle name="Normal 2 4 3 3 4 3 2 2" xfId="28933"/>
    <cellStyle name="Normal 2 4 3 3 4 3 2 3" xfId="41174"/>
    <cellStyle name="Normal 2 4 3 3 4 3 3" xfId="22816"/>
    <cellStyle name="Normal 2 4 3 3 4 3 4" xfId="35060"/>
    <cellStyle name="Normal 2 4 3 3 4 3 5" xfId="47289"/>
    <cellStyle name="Normal 2 4 3 3 4 4" xfId="16675"/>
    <cellStyle name="Normal 2 4 3 3 4 4 2" xfId="28930"/>
    <cellStyle name="Normal 2 4 3 3 4 4 3" xfId="41171"/>
    <cellStyle name="Normal 2 4 3 3 4 5" xfId="22813"/>
    <cellStyle name="Normal 2 4 3 3 4 6" xfId="35057"/>
    <cellStyle name="Normal 2 4 3 3 4 7" xfId="47286"/>
    <cellStyle name="Normal 2 4 3 3 5" xfId="5668"/>
    <cellStyle name="Normal 2 4 3 3 5 2" xfId="5669"/>
    <cellStyle name="Normal 2 4 3 3 5 2 2" xfId="16680"/>
    <cellStyle name="Normal 2 4 3 3 5 2 2 2" xfId="28935"/>
    <cellStyle name="Normal 2 4 3 3 5 2 2 3" xfId="41176"/>
    <cellStyle name="Normal 2 4 3 3 5 2 3" xfId="22818"/>
    <cellStyle name="Normal 2 4 3 3 5 2 4" xfId="35062"/>
    <cellStyle name="Normal 2 4 3 3 5 2 5" xfId="47291"/>
    <cellStyle name="Normal 2 4 3 3 5 3" xfId="16679"/>
    <cellStyle name="Normal 2 4 3 3 5 3 2" xfId="28934"/>
    <cellStyle name="Normal 2 4 3 3 5 3 3" xfId="41175"/>
    <cellStyle name="Normal 2 4 3 3 5 4" xfId="22817"/>
    <cellStyle name="Normal 2 4 3 3 5 5" xfId="35061"/>
    <cellStyle name="Normal 2 4 3 3 5 6" xfId="47290"/>
    <cellStyle name="Normal 2 4 3 3 6" xfId="5670"/>
    <cellStyle name="Normal 2 4 3 3 6 2" xfId="16681"/>
    <cellStyle name="Normal 2 4 3 3 6 2 2" xfId="28936"/>
    <cellStyle name="Normal 2 4 3 3 6 2 3" xfId="41177"/>
    <cellStyle name="Normal 2 4 3 3 6 3" xfId="22819"/>
    <cellStyle name="Normal 2 4 3 3 6 4" xfId="35063"/>
    <cellStyle name="Normal 2 4 3 3 6 5" xfId="47292"/>
    <cellStyle name="Normal 2 4 3 3 7" xfId="16650"/>
    <cellStyle name="Normal 2 4 3 3 7 2" xfId="28905"/>
    <cellStyle name="Normal 2 4 3 3 7 3" xfId="41146"/>
    <cellStyle name="Normal 2 4 3 3 8" xfId="22788"/>
    <cellStyle name="Normal 2 4 3 3 9" xfId="35032"/>
    <cellStyle name="Normal 2 4 3 4" xfId="5671"/>
    <cellStyle name="Normal 2 4 3 4 2" xfId="5672"/>
    <cellStyle name="Normal 2 4 3 4 2 2" xfId="5673"/>
    <cellStyle name="Normal 2 4 3 4 2 2 2" xfId="5674"/>
    <cellStyle name="Normal 2 4 3 4 2 2 2 2" xfId="5675"/>
    <cellStyle name="Normal 2 4 3 4 2 2 2 2 2" xfId="16686"/>
    <cellStyle name="Normal 2 4 3 4 2 2 2 2 2 2" xfId="28941"/>
    <cellStyle name="Normal 2 4 3 4 2 2 2 2 2 3" xfId="41182"/>
    <cellStyle name="Normal 2 4 3 4 2 2 2 2 3" xfId="22824"/>
    <cellStyle name="Normal 2 4 3 4 2 2 2 2 4" xfId="35068"/>
    <cellStyle name="Normal 2 4 3 4 2 2 2 2 5" xfId="47297"/>
    <cellStyle name="Normal 2 4 3 4 2 2 2 3" xfId="16685"/>
    <cellStyle name="Normal 2 4 3 4 2 2 2 3 2" xfId="28940"/>
    <cellStyle name="Normal 2 4 3 4 2 2 2 3 3" xfId="41181"/>
    <cellStyle name="Normal 2 4 3 4 2 2 2 4" xfId="22823"/>
    <cellStyle name="Normal 2 4 3 4 2 2 2 5" xfId="35067"/>
    <cellStyle name="Normal 2 4 3 4 2 2 2 6" xfId="47296"/>
    <cellStyle name="Normal 2 4 3 4 2 2 3" xfId="5676"/>
    <cellStyle name="Normal 2 4 3 4 2 2 3 2" xfId="16687"/>
    <cellStyle name="Normal 2 4 3 4 2 2 3 2 2" xfId="28942"/>
    <cellStyle name="Normal 2 4 3 4 2 2 3 2 3" xfId="41183"/>
    <cellStyle name="Normal 2 4 3 4 2 2 3 3" xfId="22825"/>
    <cellStyle name="Normal 2 4 3 4 2 2 3 4" xfId="35069"/>
    <cellStyle name="Normal 2 4 3 4 2 2 3 5" xfId="47298"/>
    <cellStyle name="Normal 2 4 3 4 2 2 4" xfId="16684"/>
    <cellStyle name="Normal 2 4 3 4 2 2 4 2" xfId="28939"/>
    <cellStyle name="Normal 2 4 3 4 2 2 4 3" xfId="41180"/>
    <cellStyle name="Normal 2 4 3 4 2 2 5" xfId="22822"/>
    <cellStyle name="Normal 2 4 3 4 2 2 6" xfId="35066"/>
    <cellStyle name="Normal 2 4 3 4 2 2 7" xfId="47295"/>
    <cellStyle name="Normal 2 4 3 4 2 3" xfId="5677"/>
    <cellStyle name="Normal 2 4 3 4 2 3 2" xfId="5678"/>
    <cellStyle name="Normal 2 4 3 4 2 3 2 2" xfId="16689"/>
    <cellStyle name="Normal 2 4 3 4 2 3 2 2 2" xfId="28944"/>
    <cellStyle name="Normal 2 4 3 4 2 3 2 2 3" xfId="41185"/>
    <cellStyle name="Normal 2 4 3 4 2 3 2 3" xfId="22827"/>
    <cellStyle name="Normal 2 4 3 4 2 3 2 4" xfId="35071"/>
    <cellStyle name="Normal 2 4 3 4 2 3 2 5" xfId="47300"/>
    <cellStyle name="Normal 2 4 3 4 2 3 3" xfId="16688"/>
    <cellStyle name="Normal 2 4 3 4 2 3 3 2" xfId="28943"/>
    <cellStyle name="Normal 2 4 3 4 2 3 3 3" xfId="41184"/>
    <cellStyle name="Normal 2 4 3 4 2 3 4" xfId="22826"/>
    <cellStyle name="Normal 2 4 3 4 2 3 5" xfId="35070"/>
    <cellStyle name="Normal 2 4 3 4 2 3 6" xfId="47299"/>
    <cellStyle name="Normal 2 4 3 4 2 4" xfId="5679"/>
    <cellStyle name="Normal 2 4 3 4 2 4 2" xfId="16690"/>
    <cellStyle name="Normal 2 4 3 4 2 4 2 2" xfId="28945"/>
    <cellStyle name="Normal 2 4 3 4 2 4 2 3" xfId="41186"/>
    <cellStyle name="Normal 2 4 3 4 2 4 3" xfId="22828"/>
    <cellStyle name="Normal 2 4 3 4 2 4 4" xfId="35072"/>
    <cellStyle name="Normal 2 4 3 4 2 4 5" xfId="47301"/>
    <cellStyle name="Normal 2 4 3 4 2 5" xfId="16683"/>
    <cellStyle name="Normal 2 4 3 4 2 5 2" xfId="28938"/>
    <cellStyle name="Normal 2 4 3 4 2 5 3" xfId="41179"/>
    <cellStyle name="Normal 2 4 3 4 2 6" xfId="22821"/>
    <cellStyle name="Normal 2 4 3 4 2 7" xfId="35065"/>
    <cellStyle name="Normal 2 4 3 4 2 8" xfId="47294"/>
    <cellStyle name="Normal 2 4 3 4 3" xfId="5680"/>
    <cellStyle name="Normal 2 4 3 4 3 2" xfId="5681"/>
    <cellStyle name="Normal 2 4 3 4 3 2 2" xfId="5682"/>
    <cellStyle name="Normal 2 4 3 4 3 2 2 2" xfId="16693"/>
    <cellStyle name="Normal 2 4 3 4 3 2 2 2 2" xfId="28948"/>
    <cellStyle name="Normal 2 4 3 4 3 2 2 2 3" xfId="41189"/>
    <cellStyle name="Normal 2 4 3 4 3 2 2 3" xfId="22831"/>
    <cellStyle name="Normal 2 4 3 4 3 2 2 4" xfId="35075"/>
    <cellStyle name="Normal 2 4 3 4 3 2 2 5" xfId="47304"/>
    <cellStyle name="Normal 2 4 3 4 3 2 3" xfId="16692"/>
    <cellStyle name="Normal 2 4 3 4 3 2 3 2" xfId="28947"/>
    <cellStyle name="Normal 2 4 3 4 3 2 3 3" xfId="41188"/>
    <cellStyle name="Normal 2 4 3 4 3 2 4" xfId="22830"/>
    <cellStyle name="Normal 2 4 3 4 3 2 5" xfId="35074"/>
    <cellStyle name="Normal 2 4 3 4 3 2 6" xfId="47303"/>
    <cellStyle name="Normal 2 4 3 4 3 3" xfId="5683"/>
    <cellStyle name="Normal 2 4 3 4 3 3 2" xfId="16694"/>
    <cellStyle name="Normal 2 4 3 4 3 3 2 2" xfId="28949"/>
    <cellStyle name="Normal 2 4 3 4 3 3 2 3" xfId="41190"/>
    <cellStyle name="Normal 2 4 3 4 3 3 3" xfId="22832"/>
    <cellStyle name="Normal 2 4 3 4 3 3 4" xfId="35076"/>
    <cellStyle name="Normal 2 4 3 4 3 3 5" xfId="47305"/>
    <cellStyle name="Normal 2 4 3 4 3 4" xfId="16691"/>
    <cellStyle name="Normal 2 4 3 4 3 4 2" xfId="28946"/>
    <cellStyle name="Normal 2 4 3 4 3 4 3" xfId="41187"/>
    <cellStyle name="Normal 2 4 3 4 3 5" xfId="22829"/>
    <cellStyle name="Normal 2 4 3 4 3 6" xfId="35073"/>
    <cellStyle name="Normal 2 4 3 4 3 7" xfId="47302"/>
    <cellStyle name="Normal 2 4 3 4 4" xfId="5684"/>
    <cellStyle name="Normal 2 4 3 4 4 2" xfId="5685"/>
    <cellStyle name="Normal 2 4 3 4 4 2 2" xfId="16696"/>
    <cellStyle name="Normal 2 4 3 4 4 2 2 2" xfId="28951"/>
    <cellStyle name="Normal 2 4 3 4 4 2 2 3" xfId="41192"/>
    <cellStyle name="Normal 2 4 3 4 4 2 3" xfId="22834"/>
    <cellStyle name="Normal 2 4 3 4 4 2 4" xfId="35078"/>
    <cellStyle name="Normal 2 4 3 4 4 2 5" xfId="47307"/>
    <cellStyle name="Normal 2 4 3 4 4 3" xfId="16695"/>
    <cellStyle name="Normal 2 4 3 4 4 3 2" xfId="28950"/>
    <cellStyle name="Normal 2 4 3 4 4 3 3" xfId="41191"/>
    <cellStyle name="Normal 2 4 3 4 4 4" xfId="22833"/>
    <cellStyle name="Normal 2 4 3 4 4 5" xfId="35077"/>
    <cellStyle name="Normal 2 4 3 4 4 6" xfId="47306"/>
    <cellStyle name="Normal 2 4 3 4 5" xfId="5686"/>
    <cellStyle name="Normal 2 4 3 4 5 2" xfId="16697"/>
    <cellStyle name="Normal 2 4 3 4 5 2 2" xfId="28952"/>
    <cellStyle name="Normal 2 4 3 4 5 2 3" xfId="41193"/>
    <cellStyle name="Normal 2 4 3 4 5 3" xfId="22835"/>
    <cellStyle name="Normal 2 4 3 4 5 4" xfId="35079"/>
    <cellStyle name="Normal 2 4 3 4 5 5" xfId="47308"/>
    <cellStyle name="Normal 2 4 3 4 6" xfId="16682"/>
    <cellStyle name="Normal 2 4 3 4 6 2" xfId="28937"/>
    <cellStyle name="Normal 2 4 3 4 6 3" xfId="41178"/>
    <cellStyle name="Normal 2 4 3 4 7" xfId="22820"/>
    <cellStyle name="Normal 2 4 3 4 8" xfId="35064"/>
    <cellStyle name="Normal 2 4 3 4 9" xfId="47293"/>
    <cellStyle name="Normal 2 4 3 5" xfId="5687"/>
    <cellStyle name="Normal 2 4 3 5 2" xfId="5688"/>
    <cellStyle name="Normal 2 4 3 5 2 2" xfId="5689"/>
    <cellStyle name="Normal 2 4 3 5 2 2 2" xfId="5690"/>
    <cellStyle name="Normal 2 4 3 5 2 2 2 2" xfId="16701"/>
    <cellStyle name="Normal 2 4 3 5 2 2 2 2 2" xfId="28956"/>
    <cellStyle name="Normal 2 4 3 5 2 2 2 2 3" xfId="41197"/>
    <cellStyle name="Normal 2 4 3 5 2 2 2 3" xfId="22839"/>
    <cellStyle name="Normal 2 4 3 5 2 2 2 4" xfId="35083"/>
    <cellStyle name="Normal 2 4 3 5 2 2 2 5" xfId="47312"/>
    <cellStyle name="Normal 2 4 3 5 2 2 3" xfId="16700"/>
    <cellStyle name="Normal 2 4 3 5 2 2 3 2" xfId="28955"/>
    <cellStyle name="Normal 2 4 3 5 2 2 3 3" xfId="41196"/>
    <cellStyle name="Normal 2 4 3 5 2 2 4" xfId="22838"/>
    <cellStyle name="Normal 2 4 3 5 2 2 5" xfId="35082"/>
    <cellStyle name="Normal 2 4 3 5 2 2 6" xfId="47311"/>
    <cellStyle name="Normal 2 4 3 5 2 3" xfId="5691"/>
    <cellStyle name="Normal 2 4 3 5 2 3 2" xfId="16702"/>
    <cellStyle name="Normal 2 4 3 5 2 3 2 2" xfId="28957"/>
    <cellStyle name="Normal 2 4 3 5 2 3 2 3" xfId="41198"/>
    <cellStyle name="Normal 2 4 3 5 2 3 3" xfId="22840"/>
    <cellStyle name="Normal 2 4 3 5 2 3 4" xfId="35084"/>
    <cellStyle name="Normal 2 4 3 5 2 3 5" xfId="47313"/>
    <cellStyle name="Normal 2 4 3 5 2 4" xfId="16699"/>
    <cellStyle name="Normal 2 4 3 5 2 4 2" xfId="28954"/>
    <cellStyle name="Normal 2 4 3 5 2 4 3" xfId="41195"/>
    <cellStyle name="Normal 2 4 3 5 2 5" xfId="22837"/>
    <cellStyle name="Normal 2 4 3 5 2 6" xfId="35081"/>
    <cellStyle name="Normal 2 4 3 5 2 7" xfId="47310"/>
    <cellStyle name="Normal 2 4 3 5 3" xfId="5692"/>
    <cellStyle name="Normal 2 4 3 5 3 2" xfId="5693"/>
    <cellStyle name="Normal 2 4 3 5 3 2 2" xfId="16704"/>
    <cellStyle name="Normal 2 4 3 5 3 2 2 2" xfId="28959"/>
    <cellStyle name="Normal 2 4 3 5 3 2 2 3" xfId="41200"/>
    <cellStyle name="Normal 2 4 3 5 3 2 3" xfId="22842"/>
    <cellStyle name="Normal 2 4 3 5 3 2 4" xfId="35086"/>
    <cellStyle name="Normal 2 4 3 5 3 2 5" xfId="47315"/>
    <cellStyle name="Normal 2 4 3 5 3 3" xfId="16703"/>
    <cellStyle name="Normal 2 4 3 5 3 3 2" xfId="28958"/>
    <cellStyle name="Normal 2 4 3 5 3 3 3" xfId="41199"/>
    <cellStyle name="Normal 2 4 3 5 3 4" xfId="22841"/>
    <cellStyle name="Normal 2 4 3 5 3 5" xfId="35085"/>
    <cellStyle name="Normal 2 4 3 5 3 6" xfId="47314"/>
    <cellStyle name="Normal 2 4 3 5 4" xfId="5694"/>
    <cellStyle name="Normal 2 4 3 5 4 2" xfId="16705"/>
    <cellStyle name="Normal 2 4 3 5 4 2 2" xfId="28960"/>
    <cellStyle name="Normal 2 4 3 5 4 2 3" xfId="41201"/>
    <cellStyle name="Normal 2 4 3 5 4 3" xfId="22843"/>
    <cellStyle name="Normal 2 4 3 5 4 4" xfId="35087"/>
    <cellStyle name="Normal 2 4 3 5 4 5" xfId="47316"/>
    <cellStyle name="Normal 2 4 3 5 5" xfId="16698"/>
    <cellStyle name="Normal 2 4 3 5 5 2" xfId="28953"/>
    <cellStyle name="Normal 2 4 3 5 5 3" xfId="41194"/>
    <cellStyle name="Normal 2 4 3 5 6" xfId="22836"/>
    <cellStyle name="Normal 2 4 3 5 7" xfId="35080"/>
    <cellStyle name="Normal 2 4 3 5 8" xfId="47309"/>
    <cellStyle name="Normal 2 4 3 6" xfId="5695"/>
    <cellStyle name="Normal 2 4 3 6 2" xfId="5696"/>
    <cellStyle name="Normal 2 4 3 6 2 2" xfId="5697"/>
    <cellStyle name="Normal 2 4 3 6 2 2 2" xfId="16708"/>
    <cellStyle name="Normal 2 4 3 6 2 2 2 2" xfId="28963"/>
    <cellStyle name="Normal 2 4 3 6 2 2 2 3" xfId="41204"/>
    <cellStyle name="Normal 2 4 3 6 2 2 3" xfId="22846"/>
    <cellStyle name="Normal 2 4 3 6 2 2 4" xfId="35090"/>
    <cellStyle name="Normal 2 4 3 6 2 2 5" xfId="47319"/>
    <cellStyle name="Normal 2 4 3 6 2 3" xfId="16707"/>
    <cellStyle name="Normal 2 4 3 6 2 3 2" xfId="28962"/>
    <cellStyle name="Normal 2 4 3 6 2 3 3" xfId="41203"/>
    <cellStyle name="Normal 2 4 3 6 2 4" xfId="22845"/>
    <cellStyle name="Normal 2 4 3 6 2 5" xfId="35089"/>
    <cellStyle name="Normal 2 4 3 6 2 6" xfId="47318"/>
    <cellStyle name="Normal 2 4 3 6 3" xfId="5698"/>
    <cellStyle name="Normal 2 4 3 6 3 2" xfId="16709"/>
    <cellStyle name="Normal 2 4 3 6 3 2 2" xfId="28964"/>
    <cellStyle name="Normal 2 4 3 6 3 2 3" xfId="41205"/>
    <cellStyle name="Normal 2 4 3 6 3 3" xfId="22847"/>
    <cellStyle name="Normal 2 4 3 6 3 4" xfId="35091"/>
    <cellStyle name="Normal 2 4 3 6 3 5" xfId="47320"/>
    <cellStyle name="Normal 2 4 3 6 4" xfId="16706"/>
    <cellStyle name="Normal 2 4 3 6 4 2" xfId="28961"/>
    <cellStyle name="Normal 2 4 3 6 4 3" xfId="41202"/>
    <cellStyle name="Normal 2 4 3 6 5" xfId="22844"/>
    <cellStyle name="Normal 2 4 3 6 6" xfId="35088"/>
    <cellStyle name="Normal 2 4 3 6 7" xfId="47317"/>
    <cellStyle name="Normal 2 4 3 7" xfId="5699"/>
    <cellStyle name="Normal 2 4 3 7 2" xfId="5700"/>
    <cellStyle name="Normal 2 4 3 7 2 2" xfId="16711"/>
    <cellStyle name="Normal 2 4 3 7 2 2 2" xfId="28966"/>
    <cellStyle name="Normal 2 4 3 7 2 2 3" xfId="41207"/>
    <cellStyle name="Normal 2 4 3 7 2 3" xfId="22849"/>
    <cellStyle name="Normal 2 4 3 7 2 4" xfId="35093"/>
    <cellStyle name="Normal 2 4 3 7 2 5" xfId="47322"/>
    <cellStyle name="Normal 2 4 3 7 3" xfId="16710"/>
    <cellStyle name="Normal 2 4 3 7 3 2" xfId="28965"/>
    <cellStyle name="Normal 2 4 3 7 3 3" xfId="41206"/>
    <cellStyle name="Normal 2 4 3 7 4" xfId="22848"/>
    <cellStyle name="Normal 2 4 3 7 5" xfId="35092"/>
    <cellStyle name="Normal 2 4 3 7 6" xfId="47321"/>
    <cellStyle name="Normal 2 4 3 8" xfId="5701"/>
    <cellStyle name="Normal 2 4 3 8 2" xfId="16712"/>
    <cellStyle name="Normal 2 4 3 8 2 2" xfId="28967"/>
    <cellStyle name="Normal 2 4 3 8 2 3" xfId="41208"/>
    <cellStyle name="Normal 2 4 3 8 3" xfId="22850"/>
    <cellStyle name="Normal 2 4 3 8 4" xfId="35094"/>
    <cellStyle name="Normal 2 4 3 8 5" xfId="47323"/>
    <cellStyle name="Normal 2 4 3 9" xfId="16585"/>
    <cellStyle name="Normal 2 4 3 9 2" xfId="28840"/>
    <cellStyle name="Normal 2 4 3 9 3" xfId="41081"/>
    <cellStyle name="Normal 2 4 4" xfId="5702"/>
    <cellStyle name="Normal 2 4 4 10" xfId="35095"/>
    <cellStyle name="Normal 2 4 4 11" xfId="47324"/>
    <cellStyle name="Normal 2 4 4 2" xfId="5703"/>
    <cellStyle name="Normal 2 4 4 2 10" xfId="47325"/>
    <cellStyle name="Normal 2 4 4 2 2" xfId="5704"/>
    <cellStyle name="Normal 2 4 4 2 2 2" xfId="5705"/>
    <cellStyle name="Normal 2 4 4 2 2 2 2" xfId="5706"/>
    <cellStyle name="Normal 2 4 4 2 2 2 2 2" xfId="5707"/>
    <cellStyle name="Normal 2 4 4 2 2 2 2 2 2" xfId="5708"/>
    <cellStyle name="Normal 2 4 4 2 2 2 2 2 2 2" xfId="16719"/>
    <cellStyle name="Normal 2 4 4 2 2 2 2 2 2 2 2" xfId="28974"/>
    <cellStyle name="Normal 2 4 4 2 2 2 2 2 2 2 3" xfId="41215"/>
    <cellStyle name="Normal 2 4 4 2 2 2 2 2 2 3" xfId="22857"/>
    <cellStyle name="Normal 2 4 4 2 2 2 2 2 2 4" xfId="35101"/>
    <cellStyle name="Normal 2 4 4 2 2 2 2 2 2 5" xfId="47330"/>
    <cellStyle name="Normal 2 4 4 2 2 2 2 2 3" xfId="16718"/>
    <cellStyle name="Normal 2 4 4 2 2 2 2 2 3 2" xfId="28973"/>
    <cellStyle name="Normal 2 4 4 2 2 2 2 2 3 3" xfId="41214"/>
    <cellStyle name="Normal 2 4 4 2 2 2 2 2 4" xfId="22856"/>
    <cellStyle name="Normal 2 4 4 2 2 2 2 2 5" xfId="35100"/>
    <cellStyle name="Normal 2 4 4 2 2 2 2 2 6" xfId="47329"/>
    <cellStyle name="Normal 2 4 4 2 2 2 2 3" xfId="5709"/>
    <cellStyle name="Normal 2 4 4 2 2 2 2 3 2" xfId="16720"/>
    <cellStyle name="Normal 2 4 4 2 2 2 2 3 2 2" xfId="28975"/>
    <cellStyle name="Normal 2 4 4 2 2 2 2 3 2 3" xfId="41216"/>
    <cellStyle name="Normal 2 4 4 2 2 2 2 3 3" xfId="22858"/>
    <cellStyle name="Normal 2 4 4 2 2 2 2 3 4" xfId="35102"/>
    <cellStyle name="Normal 2 4 4 2 2 2 2 3 5" xfId="47331"/>
    <cellStyle name="Normal 2 4 4 2 2 2 2 4" xfId="16717"/>
    <cellStyle name="Normal 2 4 4 2 2 2 2 4 2" xfId="28972"/>
    <cellStyle name="Normal 2 4 4 2 2 2 2 4 3" xfId="41213"/>
    <cellStyle name="Normal 2 4 4 2 2 2 2 5" xfId="22855"/>
    <cellStyle name="Normal 2 4 4 2 2 2 2 6" xfId="35099"/>
    <cellStyle name="Normal 2 4 4 2 2 2 2 7" xfId="47328"/>
    <cellStyle name="Normal 2 4 4 2 2 2 3" xfId="5710"/>
    <cellStyle name="Normal 2 4 4 2 2 2 3 2" xfId="5711"/>
    <cellStyle name="Normal 2 4 4 2 2 2 3 2 2" xfId="16722"/>
    <cellStyle name="Normal 2 4 4 2 2 2 3 2 2 2" xfId="28977"/>
    <cellStyle name="Normal 2 4 4 2 2 2 3 2 2 3" xfId="41218"/>
    <cellStyle name="Normal 2 4 4 2 2 2 3 2 3" xfId="22860"/>
    <cellStyle name="Normal 2 4 4 2 2 2 3 2 4" xfId="35104"/>
    <cellStyle name="Normal 2 4 4 2 2 2 3 2 5" xfId="47333"/>
    <cellStyle name="Normal 2 4 4 2 2 2 3 3" xfId="16721"/>
    <cellStyle name="Normal 2 4 4 2 2 2 3 3 2" xfId="28976"/>
    <cellStyle name="Normal 2 4 4 2 2 2 3 3 3" xfId="41217"/>
    <cellStyle name="Normal 2 4 4 2 2 2 3 4" xfId="22859"/>
    <cellStyle name="Normal 2 4 4 2 2 2 3 5" xfId="35103"/>
    <cellStyle name="Normal 2 4 4 2 2 2 3 6" xfId="47332"/>
    <cellStyle name="Normal 2 4 4 2 2 2 4" xfId="5712"/>
    <cellStyle name="Normal 2 4 4 2 2 2 4 2" xfId="16723"/>
    <cellStyle name="Normal 2 4 4 2 2 2 4 2 2" xfId="28978"/>
    <cellStyle name="Normal 2 4 4 2 2 2 4 2 3" xfId="41219"/>
    <cellStyle name="Normal 2 4 4 2 2 2 4 3" xfId="22861"/>
    <cellStyle name="Normal 2 4 4 2 2 2 4 4" xfId="35105"/>
    <cellStyle name="Normal 2 4 4 2 2 2 4 5" xfId="47334"/>
    <cellStyle name="Normal 2 4 4 2 2 2 5" xfId="16716"/>
    <cellStyle name="Normal 2 4 4 2 2 2 5 2" xfId="28971"/>
    <cellStyle name="Normal 2 4 4 2 2 2 5 3" xfId="41212"/>
    <cellStyle name="Normal 2 4 4 2 2 2 6" xfId="22854"/>
    <cellStyle name="Normal 2 4 4 2 2 2 7" xfId="35098"/>
    <cellStyle name="Normal 2 4 4 2 2 2 8" xfId="47327"/>
    <cellStyle name="Normal 2 4 4 2 2 3" xfId="5713"/>
    <cellStyle name="Normal 2 4 4 2 2 3 2" xfId="5714"/>
    <cellStyle name="Normal 2 4 4 2 2 3 2 2" xfId="5715"/>
    <cellStyle name="Normal 2 4 4 2 2 3 2 2 2" xfId="16726"/>
    <cellStyle name="Normal 2 4 4 2 2 3 2 2 2 2" xfId="28981"/>
    <cellStyle name="Normal 2 4 4 2 2 3 2 2 2 3" xfId="41222"/>
    <cellStyle name="Normal 2 4 4 2 2 3 2 2 3" xfId="22864"/>
    <cellStyle name="Normal 2 4 4 2 2 3 2 2 4" xfId="35108"/>
    <cellStyle name="Normal 2 4 4 2 2 3 2 2 5" xfId="47337"/>
    <cellStyle name="Normal 2 4 4 2 2 3 2 3" xfId="16725"/>
    <cellStyle name="Normal 2 4 4 2 2 3 2 3 2" xfId="28980"/>
    <cellStyle name="Normal 2 4 4 2 2 3 2 3 3" xfId="41221"/>
    <cellStyle name="Normal 2 4 4 2 2 3 2 4" xfId="22863"/>
    <cellStyle name="Normal 2 4 4 2 2 3 2 5" xfId="35107"/>
    <cellStyle name="Normal 2 4 4 2 2 3 2 6" xfId="47336"/>
    <cellStyle name="Normal 2 4 4 2 2 3 3" xfId="5716"/>
    <cellStyle name="Normal 2 4 4 2 2 3 3 2" xfId="16727"/>
    <cellStyle name="Normal 2 4 4 2 2 3 3 2 2" xfId="28982"/>
    <cellStyle name="Normal 2 4 4 2 2 3 3 2 3" xfId="41223"/>
    <cellStyle name="Normal 2 4 4 2 2 3 3 3" xfId="22865"/>
    <cellStyle name="Normal 2 4 4 2 2 3 3 4" xfId="35109"/>
    <cellStyle name="Normal 2 4 4 2 2 3 3 5" xfId="47338"/>
    <cellStyle name="Normal 2 4 4 2 2 3 4" xfId="16724"/>
    <cellStyle name="Normal 2 4 4 2 2 3 4 2" xfId="28979"/>
    <cellStyle name="Normal 2 4 4 2 2 3 4 3" xfId="41220"/>
    <cellStyle name="Normal 2 4 4 2 2 3 5" xfId="22862"/>
    <cellStyle name="Normal 2 4 4 2 2 3 6" xfId="35106"/>
    <cellStyle name="Normal 2 4 4 2 2 3 7" xfId="47335"/>
    <cellStyle name="Normal 2 4 4 2 2 4" xfId="5717"/>
    <cellStyle name="Normal 2 4 4 2 2 4 2" xfId="5718"/>
    <cellStyle name="Normal 2 4 4 2 2 4 2 2" xfId="16729"/>
    <cellStyle name="Normal 2 4 4 2 2 4 2 2 2" xfId="28984"/>
    <cellStyle name="Normal 2 4 4 2 2 4 2 2 3" xfId="41225"/>
    <cellStyle name="Normal 2 4 4 2 2 4 2 3" xfId="22867"/>
    <cellStyle name="Normal 2 4 4 2 2 4 2 4" xfId="35111"/>
    <cellStyle name="Normal 2 4 4 2 2 4 2 5" xfId="47340"/>
    <cellStyle name="Normal 2 4 4 2 2 4 3" xfId="16728"/>
    <cellStyle name="Normal 2 4 4 2 2 4 3 2" xfId="28983"/>
    <cellStyle name="Normal 2 4 4 2 2 4 3 3" xfId="41224"/>
    <cellStyle name="Normal 2 4 4 2 2 4 4" xfId="22866"/>
    <cellStyle name="Normal 2 4 4 2 2 4 5" xfId="35110"/>
    <cellStyle name="Normal 2 4 4 2 2 4 6" xfId="47339"/>
    <cellStyle name="Normal 2 4 4 2 2 5" xfId="5719"/>
    <cellStyle name="Normal 2 4 4 2 2 5 2" xfId="16730"/>
    <cellStyle name="Normal 2 4 4 2 2 5 2 2" xfId="28985"/>
    <cellStyle name="Normal 2 4 4 2 2 5 2 3" xfId="41226"/>
    <cellStyle name="Normal 2 4 4 2 2 5 3" xfId="22868"/>
    <cellStyle name="Normal 2 4 4 2 2 5 4" xfId="35112"/>
    <cellStyle name="Normal 2 4 4 2 2 5 5" xfId="47341"/>
    <cellStyle name="Normal 2 4 4 2 2 6" xfId="16715"/>
    <cellStyle name="Normal 2 4 4 2 2 6 2" xfId="28970"/>
    <cellStyle name="Normal 2 4 4 2 2 6 3" xfId="41211"/>
    <cellStyle name="Normal 2 4 4 2 2 7" xfId="22853"/>
    <cellStyle name="Normal 2 4 4 2 2 8" xfId="35097"/>
    <cellStyle name="Normal 2 4 4 2 2 9" xfId="47326"/>
    <cellStyle name="Normal 2 4 4 2 3" xfId="5720"/>
    <cellStyle name="Normal 2 4 4 2 3 2" xfId="5721"/>
    <cellStyle name="Normal 2 4 4 2 3 2 2" xfId="5722"/>
    <cellStyle name="Normal 2 4 4 2 3 2 2 2" xfId="5723"/>
    <cellStyle name="Normal 2 4 4 2 3 2 2 2 2" xfId="16734"/>
    <cellStyle name="Normal 2 4 4 2 3 2 2 2 2 2" xfId="28989"/>
    <cellStyle name="Normal 2 4 4 2 3 2 2 2 2 3" xfId="41230"/>
    <cellStyle name="Normal 2 4 4 2 3 2 2 2 3" xfId="22872"/>
    <cellStyle name="Normal 2 4 4 2 3 2 2 2 4" xfId="35116"/>
    <cellStyle name="Normal 2 4 4 2 3 2 2 2 5" xfId="47345"/>
    <cellStyle name="Normal 2 4 4 2 3 2 2 3" xfId="16733"/>
    <cellStyle name="Normal 2 4 4 2 3 2 2 3 2" xfId="28988"/>
    <cellStyle name="Normal 2 4 4 2 3 2 2 3 3" xfId="41229"/>
    <cellStyle name="Normal 2 4 4 2 3 2 2 4" xfId="22871"/>
    <cellStyle name="Normal 2 4 4 2 3 2 2 5" xfId="35115"/>
    <cellStyle name="Normal 2 4 4 2 3 2 2 6" xfId="47344"/>
    <cellStyle name="Normal 2 4 4 2 3 2 3" xfId="5724"/>
    <cellStyle name="Normal 2 4 4 2 3 2 3 2" xfId="16735"/>
    <cellStyle name="Normal 2 4 4 2 3 2 3 2 2" xfId="28990"/>
    <cellStyle name="Normal 2 4 4 2 3 2 3 2 3" xfId="41231"/>
    <cellStyle name="Normal 2 4 4 2 3 2 3 3" xfId="22873"/>
    <cellStyle name="Normal 2 4 4 2 3 2 3 4" xfId="35117"/>
    <cellStyle name="Normal 2 4 4 2 3 2 3 5" xfId="47346"/>
    <cellStyle name="Normal 2 4 4 2 3 2 4" xfId="16732"/>
    <cellStyle name="Normal 2 4 4 2 3 2 4 2" xfId="28987"/>
    <cellStyle name="Normal 2 4 4 2 3 2 4 3" xfId="41228"/>
    <cellStyle name="Normal 2 4 4 2 3 2 5" xfId="22870"/>
    <cellStyle name="Normal 2 4 4 2 3 2 6" xfId="35114"/>
    <cellStyle name="Normal 2 4 4 2 3 2 7" xfId="47343"/>
    <cellStyle name="Normal 2 4 4 2 3 3" xfId="5725"/>
    <cellStyle name="Normal 2 4 4 2 3 3 2" xfId="5726"/>
    <cellStyle name="Normal 2 4 4 2 3 3 2 2" xfId="16737"/>
    <cellStyle name="Normal 2 4 4 2 3 3 2 2 2" xfId="28992"/>
    <cellStyle name="Normal 2 4 4 2 3 3 2 2 3" xfId="41233"/>
    <cellStyle name="Normal 2 4 4 2 3 3 2 3" xfId="22875"/>
    <cellStyle name="Normal 2 4 4 2 3 3 2 4" xfId="35119"/>
    <cellStyle name="Normal 2 4 4 2 3 3 2 5" xfId="47348"/>
    <cellStyle name="Normal 2 4 4 2 3 3 3" xfId="16736"/>
    <cellStyle name="Normal 2 4 4 2 3 3 3 2" xfId="28991"/>
    <cellStyle name="Normal 2 4 4 2 3 3 3 3" xfId="41232"/>
    <cellStyle name="Normal 2 4 4 2 3 3 4" xfId="22874"/>
    <cellStyle name="Normal 2 4 4 2 3 3 5" xfId="35118"/>
    <cellStyle name="Normal 2 4 4 2 3 3 6" xfId="47347"/>
    <cellStyle name="Normal 2 4 4 2 3 4" xfId="5727"/>
    <cellStyle name="Normal 2 4 4 2 3 4 2" xfId="16738"/>
    <cellStyle name="Normal 2 4 4 2 3 4 2 2" xfId="28993"/>
    <cellStyle name="Normal 2 4 4 2 3 4 2 3" xfId="41234"/>
    <cellStyle name="Normal 2 4 4 2 3 4 3" xfId="22876"/>
    <cellStyle name="Normal 2 4 4 2 3 4 4" xfId="35120"/>
    <cellStyle name="Normal 2 4 4 2 3 4 5" xfId="47349"/>
    <cellStyle name="Normal 2 4 4 2 3 5" xfId="16731"/>
    <cellStyle name="Normal 2 4 4 2 3 5 2" xfId="28986"/>
    <cellStyle name="Normal 2 4 4 2 3 5 3" xfId="41227"/>
    <cellStyle name="Normal 2 4 4 2 3 6" xfId="22869"/>
    <cellStyle name="Normal 2 4 4 2 3 7" xfId="35113"/>
    <cellStyle name="Normal 2 4 4 2 3 8" xfId="47342"/>
    <cellStyle name="Normal 2 4 4 2 4" xfId="5728"/>
    <cellStyle name="Normal 2 4 4 2 4 2" xfId="5729"/>
    <cellStyle name="Normal 2 4 4 2 4 2 2" xfId="5730"/>
    <cellStyle name="Normal 2 4 4 2 4 2 2 2" xfId="16741"/>
    <cellStyle name="Normal 2 4 4 2 4 2 2 2 2" xfId="28996"/>
    <cellStyle name="Normal 2 4 4 2 4 2 2 2 3" xfId="41237"/>
    <cellStyle name="Normal 2 4 4 2 4 2 2 3" xfId="22879"/>
    <cellStyle name="Normal 2 4 4 2 4 2 2 4" xfId="35123"/>
    <cellStyle name="Normal 2 4 4 2 4 2 2 5" xfId="47352"/>
    <cellStyle name="Normal 2 4 4 2 4 2 3" xfId="16740"/>
    <cellStyle name="Normal 2 4 4 2 4 2 3 2" xfId="28995"/>
    <cellStyle name="Normal 2 4 4 2 4 2 3 3" xfId="41236"/>
    <cellStyle name="Normal 2 4 4 2 4 2 4" xfId="22878"/>
    <cellStyle name="Normal 2 4 4 2 4 2 5" xfId="35122"/>
    <cellStyle name="Normal 2 4 4 2 4 2 6" xfId="47351"/>
    <cellStyle name="Normal 2 4 4 2 4 3" xfId="5731"/>
    <cellStyle name="Normal 2 4 4 2 4 3 2" xfId="16742"/>
    <cellStyle name="Normal 2 4 4 2 4 3 2 2" xfId="28997"/>
    <cellStyle name="Normal 2 4 4 2 4 3 2 3" xfId="41238"/>
    <cellStyle name="Normal 2 4 4 2 4 3 3" xfId="22880"/>
    <cellStyle name="Normal 2 4 4 2 4 3 4" xfId="35124"/>
    <cellStyle name="Normal 2 4 4 2 4 3 5" xfId="47353"/>
    <cellStyle name="Normal 2 4 4 2 4 4" xfId="16739"/>
    <cellStyle name="Normal 2 4 4 2 4 4 2" xfId="28994"/>
    <cellStyle name="Normal 2 4 4 2 4 4 3" xfId="41235"/>
    <cellStyle name="Normal 2 4 4 2 4 5" xfId="22877"/>
    <cellStyle name="Normal 2 4 4 2 4 6" xfId="35121"/>
    <cellStyle name="Normal 2 4 4 2 4 7" xfId="47350"/>
    <cellStyle name="Normal 2 4 4 2 5" xfId="5732"/>
    <cellStyle name="Normal 2 4 4 2 5 2" xfId="5733"/>
    <cellStyle name="Normal 2 4 4 2 5 2 2" xfId="16744"/>
    <cellStyle name="Normal 2 4 4 2 5 2 2 2" xfId="28999"/>
    <cellStyle name="Normal 2 4 4 2 5 2 2 3" xfId="41240"/>
    <cellStyle name="Normal 2 4 4 2 5 2 3" xfId="22882"/>
    <cellStyle name="Normal 2 4 4 2 5 2 4" xfId="35126"/>
    <cellStyle name="Normal 2 4 4 2 5 2 5" xfId="47355"/>
    <cellStyle name="Normal 2 4 4 2 5 3" xfId="16743"/>
    <cellStyle name="Normal 2 4 4 2 5 3 2" xfId="28998"/>
    <cellStyle name="Normal 2 4 4 2 5 3 3" xfId="41239"/>
    <cellStyle name="Normal 2 4 4 2 5 4" xfId="22881"/>
    <cellStyle name="Normal 2 4 4 2 5 5" xfId="35125"/>
    <cellStyle name="Normal 2 4 4 2 5 6" xfId="47354"/>
    <cellStyle name="Normal 2 4 4 2 6" xfId="5734"/>
    <cellStyle name="Normal 2 4 4 2 6 2" xfId="16745"/>
    <cellStyle name="Normal 2 4 4 2 6 2 2" xfId="29000"/>
    <cellStyle name="Normal 2 4 4 2 6 2 3" xfId="41241"/>
    <cellStyle name="Normal 2 4 4 2 6 3" xfId="22883"/>
    <cellStyle name="Normal 2 4 4 2 6 4" xfId="35127"/>
    <cellStyle name="Normal 2 4 4 2 6 5" xfId="47356"/>
    <cellStyle name="Normal 2 4 4 2 7" xfId="16714"/>
    <cellStyle name="Normal 2 4 4 2 7 2" xfId="28969"/>
    <cellStyle name="Normal 2 4 4 2 7 3" xfId="41210"/>
    <cellStyle name="Normal 2 4 4 2 8" xfId="22852"/>
    <cellStyle name="Normal 2 4 4 2 9" xfId="35096"/>
    <cellStyle name="Normal 2 4 4 3" xfId="5735"/>
    <cellStyle name="Normal 2 4 4 3 2" xfId="5736"/>
    <cellStyle name="Normal 2 4 4 3 2 2" xfId="5737"/>
    <cellStyle name="Normal 2 4 4 3 2 2 2" xfId="5738"/>
    <cellStyle name="Normal 2 4 4 3 2 2 2 2" xfId="5739"/>
    <cellStyle name="Normal 2 4 4 3 2 2 2 2 2" xfId="16750"/>
    <cellStyle name="Normal 2 4 4 3 2 2 2 2 2 2" xfId="29005"/>
    <cellStyle name="Normal 2 4 4 3 2 2 2 2 2 3" xfId="41246"/>
    <cellStyle name="Normal 2 4 4 3 2 2 2 2 3" xfId="22888"/>
    <cellStyle name="Normal 2 4 4 3 2 2 2 2 4" xfId="35132"/>
    <cellStyle name="Normal 2 4 4 3 2 2 2 2 5" xfId="47361"/>
    <cellStyle name="Normal 2 4 4 3 2 2 2 3" xfId="16749"/>
    <cellStyle name="Normal 2 4 4 3 2 2 2 3 2" xfId="29004"/>
    <cellStyle name="Normal 2 4 4 3 2 2 2 3 3" xfId="41245"/>
    <cellStyle name="Normal 2 4 4 3 2 2 2 4" xfId="22887"/>
    <cellStyle name="Normal 2 4 4 3 2 2 2 5" xfId="35131"/>
    <cellStyle name="Normal 2 4 4 3 2 2 2 6" xfId="47360"/>
    <cellStyle name="Normal 2 4 4 3 2 2 3" xfId="5740"/>
    <cellStyle name="Normal 2 4 4 3 2 2 3 2" xfId="16751"/>
    <cellStyle name="Normal 2 4 4 3 2 2 3 2 2" xfId="29006"/>
    <cellStyle name="Normal 2 4 4 3 2 2 3 2 3" xfId="41247"/>
    <cellStyle name="Normal 2 4 4 3 2 2 3 3" xfId="22889"/>
    <cellStyle name="Normal 2 4 4 3 2 2 3 4" xfId="35133"/>
    <cellStyle name="Normal 2 4 4 3 2 2 3 5" xfId="47362"/>
    <cellStyle name="Normal 2 4 4 3 2 2 4" xfId="16748"/>
    <cellStyle name="Normal 2 4 4 3 2 2 4 2" xfId="29003"/>
    <cellStyle name="Normal 2 4 4 3 2 2 4 3" xfId="41244"/>
    <cellStyle name="Normal 2 4 4 3 2 2 5" xfId="22886"/>
    <cellStyle name="Normal 2 4 4 3 2 2 6" xfId="35130"/>
    <cellStyle name="Normal 2 4 4 3 2 2 7" xfId="47359"/>
    <cellStyle name="Normal 2 4 4 3 2 3" xfId="5741"/>
    <cellStyle name="Normal 2 4 4 3 2 3 2" xfId="5742"/>
    <cellStyle name="Normal 2 4 4 3 2 3 2 2" xfId="16753"/>
    <cellStyle name="Normal 2 4 4 3 2 3 2 2 2" xfId="29008"/>
    <cellStyle name="Normal 2 4 4 3 2 3 2 2 3" xfId="41249"/>
    <cellStyle name="Normal 2 4 4 3 2 3 2 3" xfId="22891"/>
    <cellStyle name="Normal 2 4 4 3 2 3 2 4" xfId="35135"/>
    <cellStyle name="Normal 2 4 4 3 2 3 2 5" xfId="47364"/>
    <cellStyle name="Normal 2 4 4 3 2 3 3" xfId="16752"/>
    <cellStyle name="Normal 2 4 4 3 2 3 3 2" xfId="29007"/>
    <cellStyle name="Normal 2 4 4 3 2 3 3 3" xfId="41248"/>
    <cellStyle name="Normal 2 4 4 3 2 3 4" xfId="22890"/>
    <cellStyle name="Normal 2 4 4 3 2 3 5" xfId="35134"/>
    <cellStyle name="Normal 2 4 4 3 2 3 6" xfId="47363"/>
    <cellStyle name="Normal 2 4 4 3 2 4" xfId="5743"/>
    <cellStyle name="Normal 2 4 4 3 2 4 2" xfId="16754"/>
    <cellStyle name="Normal 2 4 4 3 2 4 2 2" xfId="29009"/>
    <cellStyle name="Normal 2 4 4 3 2 4 2 3" xfId="41250"/>
    <cellStyle name="Normal 2 4 4 3 2 4 3" xfId="22892"/>
    <cellStyle name="Normal 2 4 4 3 2 4 4" xfId="35136"/>
    <cellStyle name="Normal 2 4 4 3 2 4 5" xfId="47365"/>
    <cellStyle name="Normal 2 4 4 3 2 5" xfId="16747"/>
    <cellStyle name="Normal 2 4 4 3 2 5 2" xfId="29002"/>
    <cellStyle name="Normal 2 4 4 3 2 5 3" xfId="41243"/>
    <cellStyle name="Normal 2 4 4 3 2 6" xfId="22885"/>
    <cellStyle name="Normal 2 4 4 3 2 7" xfId="35129"/>
    <cellStyle name="Normal 2 4 4 3 2 8" xfId="47358"/>
    <cellStyle name="Normal 2 4 4 3 3" xfId="5744"/>
    <cellStyle name="Normal 2 4 4 3 3 2" xfId="5745"/>
    <cellStyle name="Normal 2 4 4 3 3 2 2" xfId="5746"/>
    <cellStyle name="Normal 2 4 4 3 3 2 2 2" xfId="16757"/>
    <cellStyle name="Normal 2 4 4 3 3 2 2 2 2" xfId="29012"/>
    <cellStyle name="Normal 2 4 4 3 3 2 2 2 3" xfId="41253"/>
    <cellStyle name="Normal 2 4 4 3 3 2 2 3" xfId="22895"/>
    <cellStyle name="Normal 2 4 4 3 3 2 2 4" xfId="35139"/>
    <cellStyle name="Normal 2 4 4 3 3 2 2 5" xfId="47368"/>
    <cellStyle name="Normal 2 4 4 3 3 2 3" xfId="16756"/>
    <cellStyle name="Normal 2 4 4 3 3 2 3 2" xfId="29011"/>
    <cellStyle name="Normal 2 4 4 3 3 2 3 3" xfId="41252"/>
    <cellStyle name="Normal 2 4 4 3 3 2 4" xfId="22894"/>
    <cellStyle name="Normal 2 4 4 3 3 2 5" xfId="35138"/>
    <cellStyle name="Normal 2 4 4 3 3 2 6" xfId="47367"/>
    <cellStyle name="Normal 2 4 4 3 3 3" xfId="5747"/>
    <cellStyle name="Normal 2 4 4 3 3 3 2" xfId="16758"/>
    <cellStyle name="Normal 2 4 4 3 3 3 2 2" xfId="29013"/>
    <cellStyle name="Normal 2 4 4 3 3 3 2 3" xfId="41254"/>
    <cellStyle name="Normal 2 4 4 3 3 3 3" xfId="22896"/>
    <cellStyle name="Normal 2 4 4 3 3 3 4" xfId="35140"/>
    <cellStyle name="Normal 2 4 4 3 3 3 5" xfId="47369"/>
    <cellStyle name="Normal 2 4 4 3 3 4" xfId="16755"/>
    <cellStyle name="Normal 2 4 4 3 3 4 2" xfId="29010"/>
    <cellStyle name="Normal 2 4 4 3 3 4 3" xfId="41251"/>
    <cellStyle name="Normal 2 4 4 3 3 5" xfId="22893"/>
    <cellStyle name="Normal 2 4 4 3 3 6" xfId="35137"/>
    <cellStyle name="Normal 2 4 4 3 3 7" xfId="47366"/>
    <cellStyle name="Normal 2 4 4 3 4" xfId="5748"/>
    <cellStyle name="Normal 2 4 4 3 4 2" xfId="5749"/>
    <cellStyle name="Normal 2 4 4 3 4 2 2" xfId="16760"/>
    <cellStyle name="Normal 2 4 4 3 4 2 2 2" xfId="29015"/>
    <cellStyle name="Normal 2 4 4 3 4 2 2 3" xfId="41256"/>
    <cellStyle name="Normal 2 4 4 3 4 2 3" xfId="22898"/>
    <cellStyle name="Normal 2 4 4 3 4 2 4" xfId="35142"/>
    <cellStyle name="Normal 2 4 4 3 4 2 5" xfId="47371"/>
    <cellStyle name="Normal 2 4 4 3 4 3" xfId="16759"/>
    <cellStyle name="Normal 2 4 4 3 4 3 2" xfId="29014"/>
    <cellStyle name="Normal 2 4 4 3 4 3 3" xfId="41255"/>
    <cellStyle name="Normal 2 4 4 3 4 4" xfId="22897"/>
    <cellStyle name="Normal 2 4 4 3 4 5" xfId="35141"/>
    <cellStyle name="Normal 2 4 4 3 4 6" xfId="47370"/>
    <cellStyle name="Normal 2 4 4 3 5" xfId="5750"/>
    <cellStyle name="Normal 2 4 4 3 5 2" xfId="16761"/>
    <cellStyle name="Normal 2 4 4 3 5 2 2" xfId="29016"/>
    <cellStyle name="Normal 2 4 4 3 5 2 3" xfId="41257"/>
    <cellStyle name="Normal 2 4 4 3 5 3" xfId="22899"/>
    <cellStyle name="Normal 2 4 4 3 5 4" xfId="35143"/>
    <cellStyle name="Normal 2 4 4 3 5 5" xfId="47372"/>
    <cellStyle name="Normal 2 4 4 3 6" xfId="16746"/>
    <cellStyle name="Normal 2 4 4 3 6 2" xfId="29001"/>
    <cellStyle name="Normal 2 4 4 3 6 3" xfId="41242"/>
    <cellStyle name="Normal 2 4 4 3 7" xfId="22884"/>
    <cellStyle name="Normal 2 4 4 3 8" xfId="35128"/>
    <cellStyle name="Normal 2 4 4 3 9" xfId="47357"/>
    <cellStyle name="Normal 2 4 4 4" xfId="5751"/>
    <cellStyle name="Normal 2 4 4 4 2" xfId="5752"/>
    <cellStyle name="Normal 2 4 4 4 2 2" xfId="5753"/>
    <cellStyle name="Normal 2 4 4 4 2 2 2" xfId="5754"/>
    <cellStyle name="Normal 2 4 4 4 2 2 2 2" xfId="16765"/>
    <cellStyle name="Normal 2 4 4 4 2 2 2 2 2" xfId="29020"/>
    <cellStyle name="Normal 2 4 4 4 2 2 2 2 3" xfId="41261"/>
    <cellStyle name="Normal 2 4 4 4 2 2 2 3" xfId="22903"/>
    <cellStyle name="Normal 2 4 4 4 2 2 2 4" xfId="35147"/>
    <cellStyle name="Normal 2 4 4 4 2 2 2 5" xfId="47376"/>
    <cellStyle name="Normal 2 4 4 4 2 2 3" xfId="16764"/>
    <cellStyle name="Normal 2 4 4 4 2 2 3 2" xfId="29019"/>
    <cellStyle name="Normal 2 4 4 4 2 2 3 3" xfId="41260"/>
    <cellStyle name="Normal 2 4 4 4 2 2 4" xfId="22902"/>
    <cellStyle name="Normal 2 4 4 4 2 2 5" xfId="35146"/>
    <cellStyle name="Normal 2 4 4 4 2 2 6" xfId="47375"/>
    <cellStyle name="Normal 2 4 4 4 2 3" xfId="5755"/>
    <cellStyle name="Normal 2 4 4 4 2 3 2" xfId="16766"/>
    <cellStyle name="Normal 2 4 4 4 2 3 2 2" xfId="29021"/>
    <cellStyle name="Normal 2 4 4 4 2 3 2 3" xfId="41262"/>
    <cellStyle name="Normal 2 4 4 4 2 3 3" xfId="22904"/>
    <cellStyle name="Normal 2 4 4 4 2 3 4" xfId="35148"/>
    <cellStyle name="Normal 2 4 4 4 2 3 5" xfId="47377"/>
    <cellStyle name="Normal 2 4 4 4 2 4" xfId="16763"/>
    <cellStyle name="Normal 2 4 4 4 2 4 2" xfId="29018"/>
    <cellStyle name="Normal 2 4 4 4 2 4 3" xfId="41259"/>
    <cellStyle name="Normal 2 4 4 4 2 5" xfId="22901"/>
    <cellStyle name="Normal 2 4 4 4 2 6" xfId="35145"/>
    <cellStyle name="Normal 2 4 4 4 2 7" xfId="47374"/>
    <cellStyle name="Normal 2 4 4 4 3" xfId="5756"/>
    <cellStyle name="Normal 2 4 4 4 3 2" xfId="5757"/>
    <cellStyle name="Normal 2 4 4 4 3 2 2" xfId="16768"/>
    <cellStyle name="Normal 2 4 4 4 3 2 2 2" xfId="29023"/>
    <cellStyle name="Normal 2 4 4 4 3 2 2 3" xfId="41264"/>
    <cellStyle name="Normal 2 4 4 4 3 2 3" xfId="22906"/>
    <cellStyle name="Normal 2 4 4 4 3 2 4" xfId="35150"/>
    <cellStyle name="Normal 2 4 4 4 3 2 5" xfId="47379"/>
    <cellStyle name="Normal 2 4 4 4 3 3" xfId="16767"/>
    <cellStyle name="Normal 2 4 4 4 3 3 2" xfId="29022"/>
    <cellStyle name="Normal 2 4 4 4 3 3 3" xfId="41263"/>
    <cellStyle name="Normal 2 4 4 4 3 4" xfId="22905"/>
    <cellStyle name="Normal 2 4 4 4 3 5" xfId="35149"/>
    <cellStyle name="Normal 2 4 4 4 3 6" xfId="47378"/>
    <cellStyle name="Normal 2 4 4 4 4" xfId="5758"/>
    <cellStyle name="Normal 2 4 4 4 4 2" xfId="16769"/>
    <cellStyle name="Normal 2 4 4 4 4 2 2" xfId="29024"/>
    <cellStyle name="Normal 2 4 4 4 4 2 3" xfId="41265"/>
    <cellStyle name="Normal 2 4 4 4 4 3" xfId="22907"/>
    <cellStyle name="Normal 2 4 4 4 4 4" xfId="35151"/>
    <cellStyle name="Normal 2 4 4 4 4 5" xfId="47380"/>
    <cellStyle name="Normal 2 4 4 4 5" xfId="16762"/>
    <cellStyle name="Normal 2 4 4 4 5 2" xfId="29017"/>
    <cellStyle name="Normal 2 4 4 4 5 3" xfId="41258"/>
    <cellStyle name="Normal 2 4 4 4 6" xfId="22900"/>
    <cellStyle name="Normal 2 4 4 4 7" xfId="35144"/>
    <cellStyle name="Normal 2 4 4 4 8" xfId="47373"/>
    <cellStyle name="Normal 2 4 4 5" xfId="5759"/>
    <cellStyle name="Normal 2 4 4 5 2" xfId="5760"/>
    <cellStyle name="Normal 2 4 4 5 2 2" xfId="5761"/>
    <cellStyle name="Normal 2 4 4 5 2 2 2" xfId="16772"/>
    <cellStyle name="Normal 2 4 4 5 2 2 2 2" xfId="29027"/>
    <cellStyle name="Normal 2 4 4 5 2 2 2 3" xfId="41268"/>
    <cellStyle name="Normal 2 4 4 5 2 2 3" xfId="22910"/>
    <cellStyle name="Normal 2 4 4 5 2 2 4" xfId="35154"/>
    <cellStyle name="Normal 2 4 4 5 2 2 5" xfId="47383"/>
    <cellStyle name="Normal 2 4 4 5 2 3" xfId="16771"/>
    <cellStyle name="Normal 2 4 4 5 2 3 2" xfId="29026"/>
    <cellStyle name="Normal 2 4 4 5 2 3 3" xfId="41267"/>
    <cellStyle name="Normal 2 4 4 5 2 4" xfId="22909"/>
    <cellStyle name="Normal 2 4 4 5 2 5" xfId="35153"/>
    <cellStyle name="Normal 2 4 4 5 2 6" xfId="47382"/>
    <cellStyle name="Normal 2 4 4 5 3" xfId="5762"/>
    <cellStyle name="Normal 2 4 4 5 3 2" xfId="16773"/>
    <cellStyle name="Normal 2 4 4 5 3 2 2" xfId="29028"/>
    <cellStyle name="Normal 2 4 4 5 3 2 3" xfId="41269"/>
    <cellStyle name="Normal 2 4 4 5 3 3" xfId="22911"/>
    <cellStyle name="Normal 2 4 4 5 3 4" xfId="35155"/>
    <cellStyle name="Normal 2 4 4 5 3 5" xfId="47384"/>
    <cellStyle name="Normal 2 4 4 5 4" xfId="16770"/>
    <cellStyle name="Normal 2 4 4 5 4 2" xfId="29025"/>
    <cellStyle name="Normal 2 4 4 5 4 3" xfId="41266"/>
    <cellStyle name="Normal 2 4 4 5 5" xfId="22908"/>
    <cellStyle name="Normal 2 4 4 5 6" xfId="35152"/>
    <cellStyle name="Normal 2 4 4 5 7" xfId="47381"/>
    <cellStyle name="Normal 2 4 4 6" xfId="5763"/>
    <cellStyle name="Normal 2 4 4 6 2" xfId="5764"/>
    <cellStyle name="Normal 2 4 4 6 2 2" xfId="16775"/>
    <cellStyle name="Normal 2 4 4 6 2 2 2" xfId="29030"/>
    <cellStyle name="Normal 2 4 4 6 2 2 3" xfId="41271"/>
    <cellStyle name="Normal 2 4 4 6 2 3" xfId="22913"/>
    <cellStyle name="Normal 2 4 4 6 2 4" xfId="35157"/>
    <cellStyle name="Normal 2 4 4 6 2 5" xfId="47386"/>
    <cellStyle name="Normal 2 4 4 6 3" xfId="16774"/>
    <cellStyle name="Normal 2 4 4 6 3 2" xfId="29029"/>
    <cellStyle name="Normal 2 4 4 6 3 3" xfId="41270"/>
    <cellStyle name="Normal 2 4 4 6 4" xfId="22912"/>
    <cellStyle name="Normal 2 4 4 6 5" xfId="35156"/>
    <cellStyle name="Normal 2 4 4 6 6" xfId="47385"/>
    <cellStyle name="Normal 2 4 4 7" xfId="5765"/>
    <cellStyle name="Normal 2 4 4 7 2" xfId="16776"/>
    <cellStyle name="Normal 2 4 4 7 2 2" xfId="29031"/>
    <cellStyle name="Normal 2 4 4 7 2 3" xfId="41272"/>
    <cellStyle name="Normal 2 4 4 7 3" xfId="22914"/>
    <cellStyle name="Normal 2 4 4 7 4" xfId="35158"/>
    <cellStyle name="Normal 2 4 4 7 5" xfId="47387"/>
    <cellStyle name="Normal 2 4 4 8" xfId="16713"/>
    <cellStyle name="Normal 2 4 4 8 2" xfId="28968"/>
    <cellStyle name="Normal 2 4 4 8 3" xfId="41209"/>
    <cellStyle name="Normal 2 4 4 9" xfId="22851"/>
    <cellStyle name="Normal 2 4 5" xfId="5766"/>
    <cellStyle name="Normal 2 4 5 10" xfId="47388"/>
    <cellStyle name="Normal 2 4 5 2" xfId="5767"/>
    <cellStyle name="Normal 2 4 5 2 2" xfId="5768"/>
    <cellStyle name="Normal 2 4 5 2 2 2" xfId="5769"/>
    <cellStyle name="Normal 2 4 5 2 2 2 2" xfId="5770"/>
    <cellStyle name="Normal 2 4 5 2 2 2 2 2" xfId="5771"/>
    <cellStyle name="Normal 2 4 5 2 2 2 2 2 2" xfId="16782"/>
    <cellStyle name="Normal 2 4 5 2 2 2 2 2 2 2" xfId="29037"/>
    <cellStyle name="Normal 2 4 5 2 2 2 2 2 2 3" xfId="41278"/>
    <cellStyle name="Normal 2 4 5 2 2 2 2 2 3" xfId="22920"/>
    <cellStyle name="Normal 2 4 5 2 2 2 2 2 4" xfId="35164"/>
    <cellStyle name="Normal 2 4 5 2 2 2 2 2 5" xfId="47393"/>
    <cellStyle name="Normal 2 4 5 2 2 2 2 3" xfId="16781"/>
    <cellStyle name="Normal 2 4 5 2 2 2 2 3 2" xfId="29036"/>
    <cellStyle name="Normal 2 4 5 2 2 2 2 3 3" xfId="41277"/>
    <cellStyle name="Normal 2 4 5 2 2 2 2 4" xfId="22919"/>
    <cellStyle name="Normal 2 4 5 2 2 2 2 5" xfId="35163"/>
    <cellStyle name="Normal 2 4 5 2 2 2 2 6" xfId="47392"/>
    <cellStyle name="Normal 2 4 5 2 2 2 3" xfId="5772"/>
    <cellStyle name="Normal 2 4 5 2 2 2 3 2" xfId="16783"/>
    <cellStyle name="Normal 2 4 5 2 2 2 3 2 2" xfId="29038"/>
    <cellStyle name="Normal 2 4 5 2 2 2 3 2 3" xfId="41279"/>
    <cellStyle name="Normal 2 4 5 2 2 2 3 3" xfId="22921"/>
    <cellStyle name="Normal 2 4 5 2 2 2 3 4" xfId="35165"/>
    <cellStyle name="Normal 2 4 5 2 2 2 3 5" xfId="47394"/>
    <cellStyle name="Normal 2 4 5 2 2 2 4" xfId="16780"/>
    <cellStyle name="Normal 2 4 5 2 2 2 4 2" xfId="29035"/>
    <cellStyle name="Normal 2 4 5 2 2 2 4 3" xfId="41276"/>
    <cellStyle name="Normal 2 4 5 2 2 2 5" xfId="22918"/>
    <cellStyle name="Normal 2 4 5 2 2 2 6" xfId="35162"/>
    <cellStyle name="Normal 2 4 5 2 2 2 7" xfId="47391"/>
    <cellStyle name="Normal 2 4 5 2 2 3" xfId="5773"/>
    <cellStyle name="Normal 2 4 5 2 2 3 2" xfId="5774"/>
    <cellStyle name="Normal 2 4 5 2 2 3 2 2" xfId="16785"/>
    <cellStyle name="Normal 2 4 5 2 2 3 2 2 2" xfId="29040"/>
    <cellStyle name="Normal 2 4 5 2 2 3 2 2 3" xfId="41281"/>
    <cellStyle name="Normal 2 4 5 2 2 3 2 3" xfId="22923"/>
    <cellStyle name="Normal 2 4 5 2 2 3 2 4" xfId="35167"/>
    <cellStyle name="Normal 2 4 5 2 2 3 2 5" xfId="47396"/>
    <cellStyle name="Normal 2 4 5 2 2 3 3" xfId="16784"/>
    <cellStyle name="Normal 2 4 5 2 2 3 3 2" xfId="29039"/>
    <cellStyle name="Normal 2 4 5 2 2 3 3 3" xfId="41280"/>
    <cellStyle name="Normal 2 4 5 2 2 3 4" xfId="22922"/>
    <cellStyle name="Normal 2 4 5 2 2 3 5" xfId="35166"/>
    <cellStyle name="Normal 2 4 5 2 2 3 6" xfId="47395"/>
    <cellStyle name="Normal 2 4 5 2 2 4" xfId="5775"/>
    <cellStyle name="Normal 2 4 5 2 2 4 2" xfId="16786"/>
    <cellStyle name="Normal 2 4 5 2 2 4 2 2" xfId="29041"/>
    <cellStyle name="Normal 2 4 5 2 2 4 2 3" xfId="41282"/>
    <cellStyle name="Normal 2 4 5 2 2 4 3" xfId="22924"/>
    <cellStyle name="Normal 2 4 5 2 2 4 4" xfId="35168"/>
    <cellStyle name="Normal 2 4 5 2 2 4 5" xfId="47397"/>
    <cellStyle name="Normal 2 4 5 2 2 5" xfId="16779"/>
    <cellStyle name="Normal 2 4 5 2 2 5 2" xfId="29034"/>
    <cellStyle name="Normal 2 4 5 2 2 5 3" xfId="41275"/>
    <cellStyle name="Normal 2 4 5 2 2 6" xfId="22917"/>
    <cellStyle name="Normal 2 4 5 2 2 7" xfId="35161"/>
    <cellStyle name="Normal 2 4 5 2 2 8" xfId="47390"/>
    <cellStyle name="Normal 2 4 5 2 3" xfId="5776"/>
    <cellStyle name="Normal 2 4 5 2 3 2" xfId="5777"/>
    <cellStyle name="Normal 2 4 5 2 3 2 2" xfId="5778"/>
    <cellStyle name="Normal 2 4 5 2 3 2 2 2" xfId="16789"/>
    <cellStyle name="Normal 2 4 5 2 3 2 2 2 2" xfId="29044"/>
    <cellStyle name="Normal 2 4 5 2 3 2 2 2 3" xfId="41285"/>
    <cellStyle name="Normal 2 4 5 2 3 2 2 3" xfId="22927"/>
    <cellStyle name="Normal 2 4 5 2 3 2 2 4" xfId="35171"/>
    <cellStyle name="Normal 2 4 5 2 3 2 2 5" xfId="47400"/>
    <cellStyle name="Normal 2 4 5 2 3 2 3" xfId="16788"/>
    <cellStyle name="Normal 2 4 5 2 3 2 3 2" xfId="29043"/>
    <cellStyle name="Normal 2 4 5 2 3 2 3 3" xfId="41284"/>
    <cellStyle name="Normal 2 4 5 2 3 2 4" xfId="22926"/>
    <cellStyle name="Normal 2 4 5 2 3 2 5" xfId="35170"/>
    <cellStyle name="Normal 2 4 5 2 3 2 6" xfId="47399"/>
    <cellStyle name="Normal 2 4 5 2 3 3" xfId="5779"/>
    <cellStyle name="Normal 2 4 5 2 3 3 2" xfId="16790"/>
    <cellStyle name="Normal 2 4 5 2 3 3 2 2" xfId="29045"/>
    <cellStyle name="Normal 2 4 5 2 3 3 2 3" xfId="41286"/>
    <cellStyle name="Normal 2 4 5 2 3 3 3" xfId="22928"/>
    <cellStyle name="Normal 2 4 5 2 3 3 4" xfId="35172"/>
    <cellStyle name="Normal 2 4 5 2 3 3 5" xfId="47401"/>
    <cellStyle name="Normal 2 4 5 2 3 4" xfId="16787"/>
    <cellStyle name="Normal 2 4 5 2 3 4 2" xfId="29042"/>
    <cellStyle name="Normal 2 4 5 2 3 4 3" xfId="41283"/>
    <cellStyle name="Normal 2 4 5 2 3 5" xfId="22925"/>
    <cellStyle name="Normal 2 4 5 2 3 6" xfId="35169"/>
    <cellStyle name="Normal 2 4 5 2 3 7" xfId="47398"/>
    <cellStyle name="Normal 2 4 5 2 4" xfId="5780"/>
    <cellStyle name="Normal 2 4 5 2 4 2" xfId="5781"/>
    <cellStyle name="Normal 2 4 5 2 4 2 2" xfId="16792"/>
    <cellStyle name="Normal 2 4 5 2 4 2 2 2" xfId="29047"/>
    <cellStyle name="Normal 2 4 5 2 4 2 2 3" xfId="41288"/>
    <cellStyle name="Normal 2 4 5 2 4 2 3" xfId="22930"/>
    <cellStyle name="Normal 2 4 5 2 4 2 4" xfId="35174"/>
    <cellStyle name="Normal 2 4 5 2 4 2 5" xfId="47403"/>
    <cellStyle name="Normal 2 4 5 2 4 3" xfId="16791"/>
    <cellStyle name="Normal 2 4 5 2 4 3 2" xfId="29046"/>
    <cellStyle name="Normal 2 4 5 2 4 3 3" xfId="41287"/>
    <cellStyle name="Normal 2 4 5 2 4 4" xfId="22929"/>
    <cellStyle name="Normal 2 4 5 2 4 5" xfId="35173"/>
    <cellStyle name="Normal 2 4 5 2 4 6" xfId="47402"/>
    <cellStyle name="Normal 2 4 5 2 5" xfId="5782"/>
    <cellStyle name="Normal 2 4 5 2 5 2" xfId="16793"/>
    <cellStyle name="Normal 2 4 5 2 5 2 2" xfId="29048"/>
    <cellStyle name="Normal 2 4 5 2 5 2 3" xfId="41289"/>
    <cellStyle name="Normal 2 4 5 2 5 3" xfId="22931"/>
    <cellStyle name="Normal 2 4 5 2 5 4" xfId="35175"/>
    <cellStyle name="Normal 2 4 5 2 5 5" xfId="47404"/>
    <cellStyle name="Normal 2 4 5 2 6" xfId="16778"/>
    <cellStyle name="Normal 2 4 5 2 6 2" xfId="29033"/>
    <cellStyle name="Normal 2 4 5 2 6 3" xfId="41274"/>
    <cellStyle name="Normal 2 4 5 2 7" xfId="22916"/>
    <cellStyle name="Normal 2 4 5 2 8" xfId="35160"/>
    <cellStyle name="Normal 2 4 5 2 9" xfId="47389"/>
    <cellStyle name="Normal 2 4 5 3" xfId="5783"/>
    <cellStyle name="Normal 2 4 5 3 2" xfId="5784"/>
    <cellStyle name="Normal 2 4 5 3 2 2" xfId="5785"/>
    <cellStyle name="Normal 2 4 5 3 2 2 2" xfId="5786"/>
    <cellStyle name="Normal 2 4 5 3 2 2 2 2" xfId="16797"/>
    <cellStyle name="Normal 2 4 5 3 2 2 2 2 2" xfId="29052"/>
    <cellStyle name="Normal 2 4 5 3 2 2 2 2 3" xfId="41293"/>
    <cellStyle name="Normal 2 4 5 3 2 2 2 3" xfId="22935"/>
    <cellStyle name="Normal 2 4 5 3 2 2 2 4" xfId="35179"/>
    <cellStyle name="Normal 2 4 5 3 2 2 2 5" xfId="47408"/>
    <cellStyle name="Normal 2 4 5 3 2 2 3" xfId="16796"/>
    <cellStyle name="Normal 2 4 5 3 2 2 3 2" xfId="29051"/>
    <cellStyle name="Normal 2 4 5 3 2 2 3 3" xfId="41292"/>
    <cellStyle name="Normal 2 4 5 3 2 2 4" xfId="22934"/>
    <cellStyle name="Normal 2 4 5 3 2 2 5" xfId="35178"/>
    <cellStyle name="Normal 2 4 5 3 2 2 6" xfId="47407"/>
    <cellStyle name="Normal 2 4 5 3 2 3" xfId="5787"/>
    <cellStyle name="Normal 2 4 5 3 2 3 2" xfId="16798"/>
    <cellStyle name="Normal 2 4 5 3 2 3 2 2" xfId="29053"/>
    <cellStyle name="Normal 2 4 5 3 2 3 2 3" xfId="41294"/>
    <cellStyle name="Normal 2 4 5 3 2 3 3" xfId="22936"/>
    <cellStyle name="Normal 2 4 5 3 2 3 4" xfId="35180"/>
    <cellStyle name="Normal 2 4 5 3 2 3 5" xfId="47409"/>
    <cellStyle name="Normal 2 4 5 3 2 4" xfId="16795"/>
    <cellStyle name="Normal 2 4 5 3 2 4 2" xfId="29050"/>
    <cellStyle name="Normal 2 4 5 3 2 4 3" xfId="41291"/>
    <cellStyle name="Normal 2 4 5 3 2 5" xfId="22933"/>
    <cellStyle name="Normal 2 4 5 3 2 6" xfId="35177"/>
    <cellStyle name="Normal 2 4 5 3 2 7" xfId="47406"/>
    <cellStyle name="Normal 2 4 5 3 3" xfId="5788"/>
    <cellStyle name="Normal 2 4 5 3 3 2" xfId="5789"/>
    <cellStyle name="Normal 2 4 5 3 3 2 2" xfId="16800"/>
    <cellStyle name="Normal 2 4 5 3 3 2 2 2" xfId="29055"/>
    <cellStyle name="Normal 2 4 5 3 3 2 2 3" xfId="41296"/>
    <cellStyle name="Normal 2 4 5 3 3 2 3" xfId="22938"/>
    <cellStyle name="Normal 2 4 5 3 3 2 4" xfId="35182"/>
    <cellStyle name="Normal 2 4 5 3 3 2 5" xfId="47411"/>
    <cellStyle name="Normal 2 4 5 3 3 3" xfId="16799"/>
    <cellStyle name="Normal 2 4 5 3 3 3 2" xfId="29054"/>
    <cellStyle name="Normal 2 4 5 3 3 3 3" xfId="41295"/>
    <cellStyle name="Normal 2 4 5 3 3 4" xfId="22937"/>
    <cellStyle name="Normal 2 4 5 3 3 5" xfId="35181"/>
    <cellStyle name="Normal 2 4 5 3 3 6" xfId="47410"/>
    <cellStyle name="Normal 2 4 5 3 4" xfId="5790"/>
    <cellStyle name="Normal 2 4 5 3 4 2" xfId="16801"/>
    <cellStyle name="Normal 2 4 5 3 4 2 2" xfId="29056"/>
    <cellStyle name="Normal 2 4 5 3 4 2 3" xfId="41297"/>
    <cellStyle name="Normal 2 4 5 3 4 3" xfId="22939"/>
    <cellStyle name="Normal 2 4 5 3 4 4" xfId="35183"/>
    <cellStyle name="Normal 2 4 5 3 4 5" xfId="47412"/>
    <cellStyle name="Normal 2 4 5 3 5" xfId="16794"/>
    <cellStyle name="Normal 2 4 5 3 5 2" xfId="29049"/>
    <cellStyle name="Normal 2 4 5 3 5 3" xfId="41290"/>
    <cellStyle name="Normal 2 4 5 3 6" xfId="22932"/>
    <cellStyle name="Normal 2 4 5 3 7" xfId="35176"/>
    <cellStyle name="Normal 2 4 5 3 8" xfId="47405"/>
    <cellStyle name="Normal 2 4 5 4" xfId="5791"/>
    <cellStyle name="Normal 2 4 5 4 2" xfId="5792"/>
    <cellStyle name="Normal 2 4 5 4 2 2" xfId="5793"/>
    <cellStyle name="Normal 2 4 5 4 2 2 2" xfId="16804"/>
    <cellStyle name="Normal 2 4 5 4 2 2 2 2" xfId="29059"/>
    <cellStyle name="Normal 2 4 5 4 2 2 2 3" xfId="41300"/>
    <cellStyle name="Normal 2 4 5 4 2 2 3" xfId="22942"/>
    <cellStyle name="Normal 2 4 5 4 2 2 4" xfId="35186"/>
    <cellStyle name="Normal 2 4 5 4 2 2 5" xfId="47415"/>
    <cellStyle name="Normal 2 4 5 4 2 3" xfId="16803"/>
    <cellStyle name="Normal 2 4 5 4 2 3 2" xfId="29058"/>
    <cellStyle name="Normal 2 4 5 4 2 3 3" xfId="41299"/>
    <cellStyle name="Normal 2 4 5 4 2 4" xfId="22941"/>
    <cellStyle name="Normal 2 4 5 4 2 5" xfId="35185"/>
    <cellStyle name="Normal 2 4 5 4 2 6" xfId="47414"/>
    <cellStyle name="Normal 2 4 5 4 3" xfId="5794"/>
    <cellStyle name="Normal 2 4 5 4 3 2" xfId="16805"/>
    <cellStyle name="Normal 2 4 5 4 3 2 2" xfId="29060"/>
    <cellStyle name="Normal 2 4 5 4 3 2 3" xfId="41301"/>
    <cellStyle name="Normal 2 4 5 4 3 3" xfId="22943"/>
    <cellStyle name="Normal 2 4 5 4 3 4" xfId="35187"/>
    <cellStyle name="Normal 2 4 5 4 3 5" xfId="47416"/>
    <cellStyle name="Normal 2 4 5 4 4" xfId="16802"/>
    <cellStyle name="Normal 2 4 5 4 4 2" xfId="29057"/>
    <cellStyle name="Normal 2 4 5 4 4 3" xfId="41298"/>
    <cellStyle name="Normal 2 4 5 4 5" xfId="22940"/>
    <cellStyle name="Normal 2 4 5 4 6" xfId="35184"/>
    <cellStyle name="Normal 2 4 5 4 7" xfId="47413"/>
    <cellStyle name="Normal 2 4 5 5" xfId="5795"/>
    <cellStyle name="Normal 2 4 5 5 2" xfId="5796"/>
    <cellStyle name="Normal 2 4 5 5 2 2" xfId="16807"/>
    <cellStyle name="Normal 2 4 5 5 2 2 2" xfId="29062"/>
    <cellStyle name="Normal 2 4 5 5 2 2 3" xfId="41303"/>
    <cellStyle name="Normal 2 4 5 5 2 3" xfId="22945"/>
    <cellStyle name="Normal 2 4 5 5 2 4" xfId="35189"/>
    <cellStyle name="Normal 2 4 5 5 2 5" xfId="47418"/>
    <cellStyle name="Normal 2 4 5 5 3" xfId="16806"/>
    <cellStyle name="Normal 2 4 5 5 3 2" xfId="29061"/>
    <cellStyle name="Normal 2 4 5 5 3 3" xfId="41302"/>
    <cellStyle name="Normal 2 4 5 5 4" xfId="22944"/>
    <cellStyle name="Normal 2 4 5 5 5" xfId="35188"/>
    <cellStyle name="Normal 2 4 5 5 6" xfId="47417"/>
    <cellStyle name="Normal 2 4 5 6" xfId="5797"/>
    <cellStyle name="Normal 2 4 5 6 2" xfId="16808"/>
    <cellStyle name="Normal 2 4 5 6 2 2" xfId="29063"/>
    <cellStyle name="Normal 2 4 5 6 2 3" xfId="41304"/>
    <cellStyle name="Normal 2 4 5 6 3" xfId="22946"/>
    <cellStyle name="Normal 2 4 5 6 4" xfId="35190"/>
    <cellStyle name="Normal 2 4 5 6 5" xfId="47419"/>
    <cellStyle name="Normal 2 4 5 7" xfId="16777"/>
    <cellStyle name="Normal 2 4 5 7 2" xfId="29032"/>
    <cellStyle name="Normal 2 4 5 7 3" xfId="41273"/>
    <cellStyle name="Normal 2 4 5 8" xfId="22915"/>
    <cellStyle name="Normal 2 4 5 9" xfId="35159"/>
    <cellStyle name="Normal 2 4 6" xfId="5798"/>
    <cellStyle name="Normal 2 4 6 2" xfId="5799"/>
    <cellStyle name="Normal 2 4 6 2 2" xfId="5800"/>
    <cellStyle name="Normal 2 4 6 2 2 2" xfId="5801"/>
    <cellStyle name="Normal 2 4 6 2 2 2 2" xfId="5802"/>
    <cellStyle name="Normal 2 4 6 2 2 2 2 2" xfId="16813"/>
    <cellStyle name="Normal 2 4 6 2 2 2 2 2 2" xfId="29068"/>
    <cellStyle name="Normal 2 4 6 2 2 2 2 2 3" xfId="41309"/>
    <cellStyle name="Normal 2 4 6 2 2 2 2 3" xfId="22951"/>
    <cellStyle name="Normal 2 4 6 2 2 2 2 4" xfId="35195"/>
    <cellStyle name="Normal 2 4 6 2 2 2 2 5" xfId="47424"/>
    <cellStyle name="Normal 2 4 6 2 2 2 3" xfId="16812"/>
    <cellStyle name="Normal 2 4 6 2 2 2 3 2" xfId="29067"/>
    <cellStyle name="Normal 2 4 6 2 2 2 3 3" xfId="41308"/>
    <cellStyle name="Normal 2 4 6 2 2 2 4" xfId="22950"/>
    <cellStyle name="Normal 2 4 6 2 2 2 5" xfId="35194"/>
    <cellStyle name="Normal 2 4 6 2 2 2 6" xfId="47423"/>
    <cellStyle name="Normal 2 4 6 2 2 3" xfId="5803"/>
    <cellStyle name="Normal 2 4 6 2 2 3 2" xfId="16814"/>
    <cellStyle name="Normal 2 4 6 2 2 3 2 2" xfId="29069"/>
    <cellStyle name="Normal 2 4 6 2 2 3 2 3" xfId="41310"/>
    <cellStyle name="Normal 2 4 6 2 2 3 3" xfId="22952"/>
    <cellStyle name="Normal 2 4 6 2 2 3 4" xfId="35196"/>
    <cellStyle name="Normal 2 4 6 2 2 3 5" xfId="47425"/>
    <cellStyle name="Normal 2 4 6 2 2 4" xfId="16811"/>
    <cellStyle name="Normal 2 4 6 2 2 4 2" xfId="29066"/>
    <cellStyle name="Normal 2 4 6 2 2 4 3" xfId="41307"/>
    <cellStyle name="Normal 2 4 6 2 2 5" xfId="22949"/>
    <cellStyle name="Normal 2 4 6 2 2 6" xfId="35193"/>
    <cellStyle name="Normal 2 4 6 2 2 7" xfId="47422"/>
    <cellStyle name="Normal 2 4 6 2 3" xfId="5804"/>
    <cellStyle name="Normal 2 4 6 2 3 2" xfId="5805"/>
    <cellStyle name="Normal 2 4 6 2 3 2 2" xfId="16816"/>
    <cellStyle name="Normal 2 4 6 2 3 2 2 2" xfId="29071"/>
    <cellStyle name="Normal 2 4 6 2 3 2 2 3" xfId="41312"/>
    <cellStyle name="Normal 2 4 6 2 3 2 3" xfId="22954"/>
    <cellStyle name="Normal 2 4 6 2 3 2 4" xfId="35198"/>
    <cellStyle name="Normal 2 4 6 2 3 2 5" xfId="47427"/>
    <cellStyle name="Normal 2 4 6 2 3 3" xfId="16815"/>
    <cellStyle name="Normal 2 4 6 2 3 3 2" xfId="29070"/>
    <cellStyle name="Normal 2 4 6 2 3 3 3" xfId="41311"/>
    <cellStyle name="Normal 2 4 6 2 3 4" xfId="22953"/>
    <cellStyle name="Normal 2 4 6 2 3 5" xfId="35197"/>
    <cellStyle name="Normal 2 4 6 2 3 6" xfId="47426"/>
    <cellStyle name="Normal 2 4 6 2 4" xfId="5806"/>
    <cellStyle name="Normal 2 4 6 2 4 2" xfId="16817"/>
    <cellStyle name="Normal 2 4 6 2 4 2 2" xfId="29072"/>
    <cellStyle name="Normal 2 4 6 2 4 2 3" xfId="41313"/>
    <cellStyle name="Normal 2 4 6 2 4 3" xfId="22955"/>
    <cellStyle name="Normal 2 4 6 2 4 4" xfId="35199"/>
    <cellStyle name="Normal 2 4 6 2 4 5" xfId="47428"/>
    <cellStyle name="Normal 2 4 6 2 5" xfId="16810"/>
    <cellStyle name="Normal 2 4 6 2 5 2" xfId="29065"/>
    <cellStyle name="Normal 2 4 6 2 5 3" xfId="41306"/>
    <cellStyle name="Normal 2 4 6 2 6" xfId="22948"/>
    <cellStyle name="Normal 2 4 6 2 7" xfId="35192"/>
    <cellStyle name="Normal 2 4 6 2 8" xfId="47421"/>
    <cellStyle name="Normal 2 4 6 3" xfId="5807"/>
    <cellStyle name="Normal 2 4 6 3 2" xfId="5808"/>
    <cellStyle name="Normal 2 4 6 3 2 2" xfId="5809"/>
    <cellStyle name="Normal 2 4 6 3 2 2 2" xfId="16820"/>
    <cellStyle name="Normal 2 4 6 3 2 2 2 2" xfId="29075"/>
    <cellStyle name="Normal 2 4 6 3 2 2 2 3" xfId="41316"/>
    <cellStyle name="Normal 2 4 6 3 2 2 3" xfId="22958"/>
    <cellStyle name="Normal 2 4 6 3 2 2 4" xfId="35202"/>
    <cellStyle name="Normal 2 4 6 3 2 2 5" xfId="47431"/>
    <cellStyle name="Normal 2 4 6 3 2 3" xfId="16819"/>
    <cellStyle name="Normal 2 4 6 3 2 3 2" xfId="29074"/>
    <cellStyle name="Normal 2 4 6 3 2 3 3" xfId="41315"/>
    <cellStyle name="Normal 2 4 6 3 2 4" xfId="22957"/>
    <cellStyle name="Normal 2 4 6 3 2 5" xfId="35201"/>
    <cellStyle name="Normal 2 4 6 3 2 6" xfId="47430"/>
    <cellStyle name="Normal 2 4 6 3 3" xfId="5810"/>
    <cellStyle name="Normal 2 4 6 3 3 2" xfId="16821"/>
    <cellStyle name="Normal 2 4 6 3 3 2 2" xfId="29076"/>
    <cellStyle name="Normal 2 4 6 3 3 2 3" xfId="41317"/>
    <cellStyle name="Normal 2 4 6 3 3 3" xfId="22959"/>
    <cellStyle name="Normal 2 4 6 3 3 4" xfId="35203"/>
    <cellStyle name="Normal 2 4 6 3 3 5" xfId="47432"/>
    <cellStyle name="Normal 2 4 6 3 4" xfId="16818"/>
    <cellStyle name="Normal 2 4 6 3 4 2" xfId="29073"/>
    <cellStyle name="Normal 2 4 6 3 4 3" xfId="41314"/>
    <cellStyle name="Normal 2 4 6 3 5" xfId="22956"/>
    <cellStyle name="Normal 2 4 6 3 6" xfId="35200"/>
    <cellStyle name="Normal 2 4 6 3 7" xfId="47429"/>
    <cellStyle name="Normal 2 4 6 4" xfId="5811"/>
    <cellStyle name="Normal 2 4 6 4 2" xfId="5812"/>
    <cellStyle name="Normal 2 4 6 4 2 2" xfId="16823"/>
    <cellStyle name="Normal 2 4 6 4 2 2 2" xfId="29078"/>
    <cellStyle name="Normal 2 4 6 4 2 2 3" xfId="41319"/>
    <cellStyle name="Normal 2 4 6 4 2 3" xfId="22961"/>
    <cellStyle name="Normal 2 4 6 4 2 4" xfId="35205"/>
    <cellStyle name="Normal 2 4 6 4 2 5" xfId="47434"/>
    <cellStyle name="Normal 2 4 6 4 3" xfId="16822"/>
    <cellStyle name="Normal 2 4 6 4 3 2" xfId="29077"/>
    <cellStyle name="Normal 2 4 6 4 3 3" xfId="41318"/>
    <cellStyle name="Normal 2 4 6 4 4" xfId="22960"/>
    <cellStyle name="Normal 2 4 6 4 5" xfId="35204"/>
    <cellStyle name="Normal 2 4 6 4 6" xfId="47433"/>
    <cellStyle name="Normal 2 4 6 5" xfId="5813"/>
    <cellStyle name="Normal 2 4 6 5 2" xfId="16824"/>
    <cellStyle name="Normal 2 4 6 5 2 2" xfId="29079"/>
    <cellStyle name="Normal 2 4 6 5 2 3" xfId="41320"/>
    <cellStyle name="Normal 2 4 6 5 3" xfId="22962"/>
    <cellStyle name="Normal 2 4 6 5 4" xfId="35206"/>
    <cellStyle name="Normal 2 4 6 5 5" xfId="47435"/>
    <cellStyle name="Normal 2 4 6 6" xfId="16809"/>
    <cellStyle name="Normal 2 4 6 6 2" xfId="29064"/>
    <cellStyle name="Normal 2 4 6 6 3" xfId="41305"/>
    <cellStyle name="Normal 2 4 6 7" xfId="22947"/>
    <cellStyle name="Normal 2 4 6 8" xfId="35191"/>
    <cellStyle name="Normal 2 4 6 9" xfId="47420"/>
    <cellStyle name="Normal 2 4 7" xfId="5814"/>
    <cellStyle name="Normal 2 4 7 2" xfId="5815"/>
    <cellStyle name="Normal 2 4 7 2 2" xfId="5816"/>
    <cellStyle name="Normal 2 4 7 2 2 2" xfId="5817"/>
    <cellStyle name="Normal 2 4 7 2 2 2 2" xfId="16828"/>
    <cellStyle name="Normal 2 4 7 2 2 2 2 2" xfId="29083"/>
    <cellStyle name="Normal 2 4 7 2 2 2 2 3" xfId="41324"/>
    <cellStyle name="Normal 2 4 7 2 2 2 3" xfId="22966"/>
    <cellStyle name="Normal 2 4 7 2 2 2 4" xfId="35210"/>
    <cellStyle name="Normal 2 4 7 2 2 2 5" xfId="47439"/>
    <cellStyle name="Normal 2 4 7 2 2 3" xfId="16827"/>
    <cellStyle name="Normal 2 4 7 2 2 3 2" xfId="29082"/>
    <cellStyle name="Normal 2 4 7 2 2 3 3" xfId="41323"/>
    <cellStyle name="Normal 2 4 7 2 2 4" xfId="22965"/>
    <cellStyle name="Normal 2 4 7 2 2 5" xfId="35209"/>
    <cellStyle name="Normal 2 4 7 2 2 6" xfId="47438"/>
    <cellStyle name="Normal 2 4 7 2 3" xfId="5818"/>
    <cellStyle name="Normal 2 4 7 2 3 2" xfId="16829"/>
    <cellStyle name="Normal 2 4 7 2 3 2 2" xfId="29084"/>
    <cellStyle name="Normal 2 4 7 2 3 2 3" xfId="41325"/>
    <cellStyle name="Normal 2 4 7 2 3 3" xfId="22967"/>
    <cellStyle name="Normal 2 4 7 2 3 4" xfId="35211"/>
    <cellStyle name="Normal 2 4 7 2 3 5" xfId="47440"/>
    <cellStyle name="Normal 2 4 7 2 4" xfId="16826"/>
    <cellStyle name="Normal 2 4 7 2 4 2" xfId="29081"/>
    <cellStyle name="Normal 2 4 7 2 4 3" xfId="41322"/>
    <cellStyle name="Normal 2 4 7 2 5" xfId="22964"/>
    <cellStyle name="Normal 2 4 7 2 6" xfId="35208"/>
    <cellStyle name="Normal 2 4 7 2 7" xfId="47437"/>
    <cellStyle name="Normal 2 4 7 3" xfId="5819"/>
    <cellStyle name="Normal 2 4 7 3 2" xfId="5820"/>
    <cellStyle name="Normal 2 4 7 3 2 2" xfId="16831"/>
    <cellStyle name="Normal 2 4 7 3 2 2 2" xfId="29086"/>
    <cellStyle name="Normal 2 4 7 3 2 2 3" xfId="41327"/>
    <cellStyle name="Normal 2 4 7 3 2 3" xfId="22969"/>
    <cellStyle name="Normal 2 4 7 3 2 4" xfId="35213"/>
    <cellStyle name="Normal 2 4 7 3 2 5" xfId="47442"/>
    <cellStyle name="Normal 2 4 7 3 3" xfId="16830"/>
    <cellStyle name="Normal 2 4 7 3 3 2" xfId="29085"/>
    <cellStyle name="Normal 2 4 7 3 3 3" xfId="41326"/>
    <cellStyle name="Normal 2 4 7 3 4" xfId="22968"/>
    <cellStyle name="Normal 2 4 7 3 5" xfId="35212"/>
    <cellStyle name="Normal 2 4 7 3 6" xfId="47441"/>
    <cellStyle name="Normal 2 4 7 4" xfId="5821"/>
    <cellStyle name="Normal 2 4 7 4 2" xfId="16832"/>
    <cellStyle name="Normal 2 4 7 4 2 2" xfId="29087"/>
    <cellStyle name="Normal 2 4 7 4 2 3" xfId="41328"/>
    <cellStyle name="Normal 2 4 7 4 3" xfId="22970"/>
    <cellStyle name="Normal 2 4 7 4 4" xfId="35214"/>
    <cellStyle name="Normal 2 4 7 4 5" xfId="47443"/>
    <cellStyle name="Normal 2 4 7 5" xfId="16825"/>
    <cellStyle name="Normal 2 4 7 5 2" xfId="29080"/>
    <cellStyle name="Normal 2 4 7 5 3" xfId="41321"/>
    <cellStyle name="Normal 2 4 7 6" xfId="22963"/>
    <cellStyle name="Normal 2 4 7 7" xfId="35207"/>
    <cellStyle name="Normal 2 4 7 8" xfId="47436"/>
    <cellStyle name="Normal 2 4 8" xfId="5822"/>
    <cellStyle name="Normal 2 4 8 2" xfId="5823"/>
    <cellStyle name="Normal 2 4 8 2 2" xfId="5824"/>
    <cellStyle name="Normal 2 4 8 2 2 2" xfId="16835"/>
    <cellStyle name="Normal 2 4 8 2 2 2 2" xfId="29090"/>
    <cellStyle name="Normal 2 4 8 2 2 2 3" xfId="41331"/>
    <cellStyle name="Normal 2 4 8 2 2 3" xfId="22973"/>
    <cellStyle name="Normal 2 4 8 2 2 4" xfId="35217"/>
    <cellStyle name="Normal 2 4 8 2 2 5" xfId="47446"/>
    <cellStyle name="Normal 2 4 8 2 3" xfId="16834"/>
    <cellStyle name="Normal 2 4 8 2 3 2" xfId="29089"/>
    <cellStyle name="Normal 2 4 8 2 3 3" xfId="41330"/>
    <cellStyle name="Normal 2 4 8 2 4" xfId="22972"/>
    <cellStyle name="Normal 2 4 8 2 5" xfId="35216"/>
    <cellStyle name="Normal 2 4 8 2 6" xfId="47445"/>
    <cellStyle name="Normal 2 4 8 3" xfId="5825"/>
    <cellStyle name="Normal 2 4 8 3 2" xfId="16836"/>
    <cellStyle name="Normal 2 4 8 3 2 2" xfId="29091"/>
    <cellStyle name="Normal 2 4 8 3 2 3" xfId="41332"/>
    <cellStyle name="Normal 2 4 8 3 3" xfId="22974"/>
    <cellStyle name="Normal 2 4 8 3 4" xfId="35218"/>
    <cellStyle name="Normal 2 4 8 3 5" xfId="47447"/>
    <cellStyle name="Normal 2 4 8 4" xfId="16833"/>
    <cellStyle name="Normal 2 4 8 4 2" xfId="29088"/>
    <cellStyle name="Normal 2 4 8 4 3" xfId="41329"/>
    <cellStyle name="Normal 2 4 8 5" xfId="22971"/>
    <cellStyle name="Normal 2 4 8 6" xfId="35215"/>
    <cellStyle name="Normal 2 4 8 7" xfId="47444"/>
    <cellStyle name="Normal 2 4 9" xfId="5826"/>
    <cellStyle name="Normal 2 4 9 2" xfId="5827"/>
    <cellStyle name="Normal 2 4 9 2 2" xfId="5828"/>
    <cellStyle name="Normal 2 4 9 2 2 2" xfId="16839"/>
    <cellStyle name="Normal 2 4 9 2 2 2 2" xfId="29094"/>
    <cellStyle name="Normal 2 4 9 2 2 2 3" xfId="41335"/>
    <cellStyle name="Normal 2 4 9 2 2 3" xfId="22977"/>
    <cellStyle name="Normal 2 4 9 2 2 4" xfId="35221"/>
    <cellStyle name="Normal 2 4 9 2 2 5" xfId="47450"/>
    <cellStyle name="Normal 2 4 9 2 3" xfId="16838"/>
    <cellStyle name="Normal 2 4 9 2 3 2" xfId="29093"/>
    <cellStyle name="Normal 2 4 9 2 3 3" xfId="41334"/>
    <cellStyle name="Normal 2 4 9 2 4" xfId="22976"/>
    <cellStyle name="Normal 2 4 9 2 5" xfId="35220"/>
    <cellStyle name="Normal 2 4 9 2 6" xfId="47449"/>
    <cellStyle name="Normal 2 4 9 3" xfId="5829"/>
    <cellStyle name="Normal 2 4 9 3 2" xfId="16840"/>
    <cellStyle name="Normal 2 4 9 3 2 2" xfId="29095"/>
    <cellStyle name="Normal 2 4 9 3 2 3" xfId="41336"/>
    <cellStyle name="Normal 2 4 9 3 3" xfId="22978"/>
    <cellStyle name="Normal 2 4 9 3 4" xfId="35222"/>
    <cellStyle name="Normal 2 4 9 3 5" xfId="47451"/>
    <cellStyle name="Normal 2 4 9 4" xfId="16837"/>
    <cellStyle name="Normal 2 4 9 4 2" xfId="29092"/>
    <cellStyle name="Normal 2 4 9 4 3" xfId="41333"/>
    <cellStyle name="Normal 2 4 9 5" xfId="22975"/>
    <cellStyle name="Normal 2 4 9 6" xfId="35219"/>
    <cellStyle name="Normal 2 4 9 7" xfId="47448"/>
    <cellStyle name="Normal 2 5" xfId="29"/>
    <cellStyle name="Normal 2 5 2" xfId="5830"/>
    <cellStyle name="Normal 2 5 2 10" xfId="35223"/>
    <cellStyle name="Normal 2 5 2 11" xfId="47452"/>
    <cellStyle name="Normal 2 5 2 2" xfId="5831"/>
    <cellStyle name="Normal 2 5 2 2 2" xfId="5832"/>
    <cellStyle name="Normal 2 5 2 2 2 2" xfId="5833"/>
    <cellStyle name="Normal 2 5 2 2 2 2 2" xfId="5834"/>
    <cellStyle name="Normal 2 5 2 2 2 2 2 2" xfId="5835"/>
    <cellStyle name="Normal 2 5 2 2 2 2 2 2 2" xfId="16846"/>
    <cellStyle name="Normal 2 5 2 2 2 2 2 2 2 2" xfId="29101"/>
    <cellStyle name="Normal 2 5 2 2 2 2 2 2 2 3" xfId="41342"/>
    <cellStyle name="Normal 2 5 2 2 2 2 2 2 3" xfId="22984"/>
    <cellStyle name="Normal 2 5 2 2 2 2 2 2 4" xfId="35228"/>
    <cellStyle name="Normal 2 5 2 2 2 2 2 2 5" xfId="47457"/>
    <cellStyle name="Normal 2 5 2 2 2 2 2 3" xfId="16845"/>
    <cellStyle name="Normal 2 5 2 2 2 2 2 3 2" xfId="29100"/>
    <cellStyle name="Normal 2 5 2 2 2 2 2 3 3" xfId="41341"/>
    <cellStyle name="Normal 2 5 2 2 2 2 2 4" xfId="22983"/>
    <cellStyle name="Normal 2 5 2 2 2 2 2 5" xfId="35227"/>
    <cellStyle name="Normal 2 5 2 2 2 2 2 6" xfId="47456"/>
    <cellStyle name="Normal 2 5 2 2 2 2 3" xfId="5836"/>
    <cellStyle name="Normal 2 5 2 2 2 2 3 2" xfId="16847"/>
    <cellStyle name="Normal 2 5 2 2 2 2 3 2 2" xfId="29102"/>
    <cellStyle name="Normal 2 5 2 2 2 2 3 2 3" xfId="41343"/>
    <cellStyle name="Normal 2 5 2 2 2 2 3 3" xfId="22985"/>
    <cellStyle name="Normal 2 5 2 2 2 2 3 4" xfId="35229"/>
    <cellStyle name="Normal 2 5 2 2 2 2 3 5" xfId="47458"/>
    <cellStyle name="Normal 2 5 2 2 2 2 4" xfId="16844"/>
    <cellStyle name="Normal 2 5 2 2 2 2 4 2" xfId="29099"/>
    <cellStyle name="Normal 2 5 2 2 2 2 4 3" xfId="41340"/>
    <cellStyle name="Normal 2 5 2 2 2 2 5" xfId="22982"/>
    <cellStyle name="Normal 2 5 2 2 2 2 6" xfId="35226"/>
    <cellStyle name="Normal 2 5 2 2 2 2 7" xfId="47455"/>
    <cellStyle name="Normal 2 5 2 2 2 3" xfId="5837"/>
    <cellStyle name="Normal 2 5 2 2 2 3 2" xfId="5838"/>
    <cellStyle name="Normal 2 5 2 2 2 3 2 2" xfId="16849"/>
    <cellStyle name="Normal 2 5 2 2 2 3 2 2 2" xfId="29104"/>
    <cellStyle name="Normal 2 5 2 2 2 3 2 2 3" xfId="41345"/>
    <cellStyle name="Normal 2 5 2 2 2 3 2 3" xfId="22987"/>
    <cellStyle name="Normal 2 5 2 2 2 3 2 4" xfId="35231"/>
    <cellStyle name="Normal 2 5 2 2 2 3 2 5" xfId="47460"/>
    <cellStyle name="Normal 2 5 2 2 2 3 3" xfId="16848"/>
    <cellStyle name="Normal 2 5 2 2 2 3 3 2" xfId="29103"/>
    <cellStyle name="Normal 2 5 2 2 2 3 3 3" xfId="41344"/>
    <cellStyle name="Normal 2 5 2 2 2 3 4" xfId="22986"/>
    <cellStyle name="Normal 2 5 2 2 2 3 5" xfId="35230"/>
    <cellStyle name="Normal 2 5 2 2 2 3 6" xfId="47459"/>
    <cellStyle name="Normal 2 5 2 2 2 4" xfId="5839"/>
    <cellStyle name="Normal 2 5 2 2 2 4 2" xfId="16850"/>
    <cellStyle name="Normal 2 5 2 2 2 4 2 2" xfId="29105"/>
    <cellStyle name="Normal 2 5 2 2 2 4 2 3" xfId="41346"/>
    <cellStyle name="Normal 2 5 2 2 2 4 3" xfId="22988"/>
    <cellStyle name="Normal 2 5 2 2 2 4 4" xfId="35232"/>
    <cellStyle name="Normal 2 5 2 2 2 4 5" xfId="47461"/>
    <cellStyle name="Normal 2 5 2 2 2 5" xfId="16843"/>
    <cellStyle name="Normal 2 5 2 2 2 5 2" xfId="29098"/>
    <cellStyle name="Normal 2 5 2 2 2 5 3" xfId="41339"/>
    <cellStyle name="Normal 2 5 2 2 2 6" xfId="22981"/>
    <cellStyle name="Normal 2 5 2 2 2 7" xfId="35225"/>
    <cellStyle name="Normal 2 5 2 2 2 8" xfId="47454"/>
    <cellStyle name="Normal 2 5 2 2 3" xfId="5840"/>
    <cellStyle name="Normal 2 5 2 2 3 2" xfId="5841"/>
    <cellStyle name="Normal 2 5 2 2 3 2 2" xfId="5842"/>
    <cellStyle name="Normal 2 5 2 2 3 2 2 2" xfId="16853"/>
    <cellStyle name="Normal 2 5 2 2 3 2 2 2 2" xfId="29108"/>
    <cellStyle name="Normal 2 5 2 2 3 2 2 2 3" xfId="41349"/>
    <cellStyle name="Normal 2 5 2 2 3 2 2 3" xfId="22991"/>
    <cellStyle name="Normal 2 5 2 2 3 2 2 4" xfId="35235"/>
    <cellStyle name="Normal 2 5 2 2 3 2 2 5" xfId="47464"/>
    <cellStyle name="Normal 2 5 2 2 3 2 3" xfId="16852"/>
    <cellStyle name="Normal 2 5 2 2 3 2 3 2" xfId="29107"/>
    <cellStyle name="Normal 2 5 2 2 3 2 3 3" xfId="41348"/>
    <cellStyle name="Normal 2 5 2 2 3 2 4" xfId="22990"/>
    <cellStyle name="Normal 2 5 2 2 3 2 5" xfId="35234"/>
    <cellStyle name="Normal 2 5 2 2 3 2 6" xfId="47463"/>
    <cellStyle name="Normal 2 5 2 2 3 3" xfId="5843"/>
    <cellStyle name="Normal 2 5 2 2 3 3 2" xfId="16854"/>
    <cellStyle name="Normal 2 5 2 2 3 3 2 2" xfId="29109"/>
    <cellStyle name="Normal 2 5 2 2 3 3 2 3" xfId="41350"/>
    <cellStyle name="Normal 2 5 2 2 3 3 3" xfId="22992"/>
    <cellStyle name="Normal 2 5 2 2 3 3 4" xfId="35236"/>
    <cellStyle name="Normal 2 5 2 2 3 3 5" xfId="47465"/>
    <cellStyle name="Normal 2 5 2 2 3 4" xfId="16851"/>
    <cellStyle name="Normal 2 5 2 2 3 4 2" xfId="29106"/>
    <cellStyle name="Normal 2 5 2 2 3 4 3" xfId="41347"/>
    <cellStyle name="Normal 2 5 2 2 3 5" xfId="22989"/>
    <cellStyle name="Normal 2 5 2 2 3 6" xfId="35233"/>
    <cellStyle name="Normal 2 5 2 2 3 7" xfId="47462"/>
    <cellStyle name="Normal 2 5 2 2 4" xfId="5844"/>
    <cellStyle name="Normal 2 5 2 2 4 2" xfId="5845"/>
    <cellStyle name="Normal 2 5 2 2 4 2 2" xfId="16856"/>
    <cellStyle name="Normal 2 5 2 2 4 2 2 2" xfId="29111"/>
    <cellStyle name="Normal 2 5 2 2 4 2 2 3" xfId="41352"/>
    <cellStyle name="Normal 2 5 2 2 4 2 3" xfId="22994"/>
    <cellStyle name="Normal 2 5 2 2 4 2 4" xfId="35238"/>
    <cellStyle name="Normal 2 5 2 2 4 2 5" xfId="47467"/>
    <cellStyle name="Normal 2 5 2 2 4 3" xfId="16855"/>
    <cellStyle name="Normal 2 5 2 2 4 3 2" xfId="29110"/>
    <cellStyle name="Normal 2 5 2 2 4 3 3" xfId="41351"/>
    <cellStyle name="Normal 2 5 2 2 4 4" xfId="22993"/>
    <cellStyle name="Normal 2 5 2 2 4 5" xfId="35237"/>
    <cellStyle name="Normal 2 5 2 2 4 6" xfId="47466"/>
    <cellStyle name="Normal 2 5 2 2 5" xfId="5846"/>
    <cellStyle name="Normal 2 5 2 2 5 2" xfId="16857"/>
    <cellStyle name="Normal 2 5 2 2 5 2 2" xfId="29112"/>
    <cellStyle name="Normal 2 5 2 2 5 2 3" xfId="41353"/>
    <cellStyle name="Normal 2 5 2 2 5 3" xfId="22995"/>
    <cellStyle name="Normal 2 5 2 2 5 4" xfId="35239"/>
    <cellStyle name="Normal 2 5 2 2 5 5" xfId="47468"/>
    <cellStyle name="Normal 2 5 2 2 6" xfId="16842"/>
    <cellStyle name="Normal 2 5 2 2 6 2" xfId="29097"/>
    <cellStyle name="Normal 2 5 2 2 6 3" xfId="41338"/>
    <cellStyle name="Normal 2 5 2 2 7" xfId="22980"/>
    <cellStyle name="Normal 2 5 2 2 8" xfId="35224"/>
    <cellStyle name="Normal 2 5 2 2 9" xfId="47453"/>
    <cellStyle name="Normal 2 5 2 3" xfId="5847"/>
    <cellStyle name="Normal 2 5 2 3 2" xfId="5848"/>
    <cellStyle name="Normal 2 5 2 3 2 2" xfId="5849"/>
    <cellStyle name="Normal 2 5 2 3 2 2 2" xfId="5850"/>
    <cellStyle name="Normal 2 5 2 3 2 2 2 2" xfId="16861"/>
    <cellStyle name="Normal 2 5 2 3 2 2 2 2 2" xfId="29116"/>
    <cellStyle name="Normal 2 5 2 3 2 2 2 2 3" xfId="41357"/>
    <cellStyle name="Normal 2 5 2 3 2 2 2 3" xfId="22999"/>
    <cellStyle name="Normal 2 5 2 3 2 2 2 4" xfId="35243"/>
    <cellStyle name="Normal 2 5 2 3 2 2 2 5" xfId="47472"/>
    <cellStyle name="Normal 2 5 2 3 2 2 3" xfId="16860"/>
    <cellStyle name="Normal 2 5 2 3 2 2 3 2" xfId="29115"/>
    <cellStyle name="Normal 2 5 2 3 2 2 3 3" xfId="41356"/>
    <cellStyle name="Normal 2 5 2 3 2 2 4" xfId="22998"/>
    <cellStyle name="Normal 2 5 2 3 2 2 5" xfId="35242"/>
    <cellStyle name="Normal 2 5 2 3 2 2 6" xfId="47471"/>
    <cellStyle name="Normal 2 5 2 3 2 3" xfId="5851"/>
    <cellStyle name="Normal 2 5 2 3 2 3 2" xfId="16862"/>
    <cellStyle name="Normal 2 5 2 3 2 3 2 2" xfId="29117"/>
    <cellStyle name="Normal 2 5 2 3 2 3 2 3" xfId="41358"/>
    <cellStyle name="Normal 2 5 2 3 2 3 3" xfId="23000"/>
    <cellStyle name="Normal 2 5 2 3 2 3 4" xfId="35244"/>
    <cellStyle name="Normal 2 5 2 3 2 3 5" xfId="47473"/>
    <cellStyle name="Normal 2 5 2 3 2 4" xfId="16859"/>
    <cellStyle name="Normal 2 5 2 3 2 4 2" xfId="29114"/>
    <cellStyle name="Normal 2 5 2 3 2 4 3" xfId="41355"/>
    <cellStyle name="Normal 2 5 2 3 2 5" xfId="22997"/>
    <cellStyle name="Normal 2 5 2 3 2 6" xfId="35241"/>
    <cellStyle name="Normal 2 5 2 3 2 7" xfId="47470"/>
    <cellStyle name="Normal 2 5 2 3 3" xfId="5852"/>
    <cellStyle name="Normal 2 5 2 3 3 2" xfId="5853"/>
    <cellStyle name="Normal 2 5 2 3 3 2 2" xfId="16864"/>
    <cellStyle name="Normal 2 5 2 3 3 2 2 2" xfId="29119"/>
    <cellStyle name="Normal 2 5 2 3 3 2 2 3" xfId="41360"/>
    <cellStyle name="Normal 2 5 2 3 3 2 3" xfId="23002"/>
    <cellStyle name="Normal 2 5 2 3 3 2 4" xfId="35246"/>
    <cellStyle name="Normal 2 5 2 3 3 2 5" xfId="47475"/>
    <cellStyle name="Normal 2 5 2 3 3 3" xfId="16863"/>
    <cellStyle name="Normal 2 5 2 3 3 3 2" xfId="29118"/>
    <cellStyle name="Normal 2 5 2 3 3 3 3" xfId="41359"/>
    <cellStyle name="Normal 2 5 2 3 3 4" xfId="23001"/>
    <cellStyle name="Normal 2 5 2 3 3 5" xfId="35245"/>
    <cellStyle name="Normal 2 5 2 3 3 6" xfId="47474"/>
    <cellStyle name="Normal 2 5 2 3 4" xfId="5854"/>
    <cellStyle name="Normal 2 5 2 3 4 2" xfId="16865"/>
    <cellStyle name="Normal 2 5 2 3 4 2 2" xfId="29120"/>
    <cellStyle name="Normal 2 5 2 3 4 2 3" xfId="41361"/>
    <cellStyle name="Normal 2 5 2 3 4 3" xfId="23003"/>
    <cellStyle name="Normal 2 5 2 3 4 4" xfId="35247"/>
    <cellStyle name="Normal 2 5 2 3 4 5" xfId="47476"/>
    <cellStyle name="Normal 2 5 2 3 5" xfId="16858"/>
    <cellStyle name="Normal 2 5 2 3 5 2" xfId="29113"/>
    <cellStyle name="Normal 2 5 2 3 5 3" xfId="41354"/>
    <cellStyle name="Normal 2 5 2 3 6" xfId="22996"/>
    <cellStyle name="Normal 2 5 2 3 7" xfId="35240"/>
    <cellStyle name="Normal 2 5 2 3 8" xfId="47469"/>
    <cellStyle name="Normal 2 5 2 4" xfId="5855"/>
    <cellStyle name="Normal 2 5 2 4 2" xfId="5856"/>
    <cellStyle name="Normal 2 5 2 4 2 2" xfId="5857"/>
    <cellStyle name="Normal 2 5 2 4 2 2 2" xfId="16868"/>
    <cellStyle name="Normal 2 5 2 4 2 2 2 2" xfId="29123"/>
    <cellStyle name="Normal 2 5 2 4 2 2 2 3" xfId="41364"/>
    <cellStyle name="Normal 2 5 2 4 2 2 3" xfId="23006"/>
    <cellStyle name="Normal 2 5 2 4 2 2 4" xfId="35250"/>
    <cellStyle name="Normal 2 5 2 4 2 2 5" xfId="47479"/>
    <cellStyle name="Normal 2 5 2 4 2 3" xfId="16867"/>
    <cellStyle name="Normal 2 5 2 4 2 3 2" xfId="29122"/>
    <cellStyle name="Normal 2 5 2 4 2 3 3" xfId="41363"/>
    <cellStyle name="Normal 2 5 2 4 2 4" xfId="23005"/>
    <cellStyle name="Normal 2 5 2 4 2 5" xfId="35249"/>
    <cellStyle name="Normal 2 5 2 4 2 6" xfId="47478"/>
    <cellStyle name="Normal 2 5 2 4 3" xfId="5858"/>
    <cellStyle name="Normal 2 5 2 4 3 2" xfId="16869"/>
    <cellStyle name="Normal 2 5 2 4 3 2 2" xfId="29124"/>
    <cellStyle name="Normal 2 5 2 4 3 2 3" xfId="41365"/>
    <cellStyle name="Normal 2 5 2 4 3 3" xfId="23007"/>
    <cellStyle name="Normal 2 5 2 4 3 4" xfId="35251"/>
    <cellStyle name="Normal 2 5 2 4 3 5" xfId="47480"/>
    <cellStyle name="Normal 2 5 2 4 4" xfId="16866"/>
    <cellStyle name="Normal 2 5 2 4 4 2" xfId="29121"/>
    <cellStyle name="Normal 2 5 2 4 4 3" xfId="41362"/>
    <cellStyle name="Normal 2 5 2 4 5" xfId="23004"/>
    <cellStyle name="Normal 2 5 2 4 6" xfId="35248"/>
    <cellStyle name="Normal 2 5 2 4 7" xfId="47477"/>
    <cellStyle name="Normal 2 5 2 5" xfId="5859"/>
    <cellStyle name="Normal 2 5 2 5 2" xfId="5860"/>
    <cellStyle name="Normal 2 5 2 5 2 2" xfId="5861"/>
    <cellStyle name="Normal 2 5 2 5 2 2 2" xfId="16872"/>
    <cellStyle name="Normal 2 5 2 5 2 2 2 2" xfId="29127"/>
    <cellStyle name="Normal 2 5 2 5 2 2 2 3" xfId="41368"/>
    <cellStyle name="Normal 2 5 2 5 2 2 3" xfId="23010"/>
    <cellStyle name="Normal 2 5 2 5 2 2 4" xfId="35254"/>
    <cellStyle name="Normal 2 5 2 5 2 2 5" xfId="47483"/>
    <cellStyle name="Normal 2 5 2 5 2 3" xfId="16871"/>
    <cellStyle name="Normal 2 5 2 5 2 3 2" xfId="29126"/>
    <cellStyle name="Normal 2 5 2 5 2 3 3" xfId="41367"/>
    <cellStyle name="Normal 2 5 2 5 2 4" xfId="23009"/>
    <cellStyle name="Normal 2 5 2 5 2 5" xfId="35253"/>
    <cellStyle name="Normal 2 5 2 5 2 6" xfId="47482"/>
    <cellStyle name="Normal 2 5 2 5 3" xfId="5862"/>
    <cellStyle name="Normal 2 5 2 5 3 2" xfId="16873"/>
    <cellStyle name="Normal 2 5 2 5 3 2 2" xfId="29128"/>
    <cellStyle name="Normal 2 5 2 5 3 2 3" xfId="41369"/>
    <cellStyle name="Normal 2 5 2 5 3 3" xfId="23011"/>
    <cellStyle name="Normal 2 5 2 5 3 4" xfId="35255"/>
    <cellStyle name="Normal 2 5 2 5 3 5" xfId="47484"/>
    <cellStyle name="Normal 2 5 2 5 4" xfId="16870"/>
    <cellStyle name="Normal 2 5 2 5 4 2" xfId="29125"/>
    <cellStyle name="Normal 2 5 2 5 4 3" xfId="41366"/>
    <cellStyle name="Normal 2 5 2 5 5" xfId="23008"/>
    <cellStyle name="Normal 2 5 2 5 6" xfId="35252"/>
    <cellStyle name="Normal 2 5 2 5 7" xfId="47481"/>
    <cellStyle name="Normal 2 5 2 6" xfId="5863"/>
    <cellStyle name="Normal 2 5 2 6 2" xfId="5864"/>
    <cellStyle name="Normal 2 5 2 6 2 2" xfId="16875"/>
    <cellStyle name="Normal 2 5 2 6 2 2 2" xfId="29130"/>
    <cellStyle name="Normal 2 5 2 6 2 2 3" xfId="41371"/>
    <cellStyle name="Normal 2 5 2 6 2 3" xfId="23013"/>
    <cellStyle name="Normal 2 5 2 6 2 4" xfId="35257"/>
    <cellStyle name="Normal 2 5 2 6 2 5" xfId="47486"/>
    <cellStyle name="Normal 2 5 2 6 3" xfId="16874"/>
    <cellStyle name="Normal 2 5 2 6 3 2" xfId="29129"/>
    <cellStyle name="Normal 2 5 2 6 3 3" xfId="41370"/>
    <cellStyle name="Normal 2 5 2 6 4" xfId="23012"/>
    <cellStyle name="Normal 2 5 2 6 5" xfId="35256"/>
    <cellStyle name="Normal 2 5 2 6 6" xfId="47485"/>
    <cellStyle name="Normal 2 5 2 7" xfId="5865"/>
    <cellStyle name="Normal 2 5 2 7 2" xfId="16876"/>
    <cellStyle name="Normal 2 5 2 7 2 2" xfId="29131"/>
    <cellStyle name="Normal 2 5 2 7 2 3" xfId="41372"/>
    <cellStyle name="Normal 2 5 2 7 3" xfId="23014"/>
    <cellStyle name="Normal 2 5 2 7 4" xfId="35258"/>
    <cellStyle name="Normal 2 5 2 7 5" xfId="47487"/>
    <cellStyle name="Normal 2 5 2 8" xfId="16841"/>
    <cellStyle name="Normal 2 5 2 8 2" xfId="29096"/>
    <cellStyle name="Normal 2 5 2 8 3" xfId="41337"/>
    <cellStyle name="Normal 2 5 2 9" xfId="22979"/>
    <cellStyle name="Normal 2 5 3" xfId="5866"/>
    <cellStyle name="Normal 2 5 3 2" xfId="5867"/>
    <cellStyle name="Normal 2 5 3 2 2" xfId="5868"/>
    <cellStyle name="Normal 2 5 3 2 2 2" xfId="16879"/>
    <cellStyle name="Normal 2 5 3 2 2 2 2" xfId="29134"/>
    <cellStyle name="Normal 2 5 3 2 2 2 3" xfId="41375"/>
    <cellStyle name="Normal 2 5 3 2 2 3" xfId="23017"/>
    <cellStyle name="Normal 2 5 3 2 2 4" xfId="35261"/>
    <cellStyle name="Normal 2 5 3 2 2 5" xfId="47490"/>
    <cellStyle name="Normal 2 5 3 2 3" xfId="16878"/>
    <cellStyle name="Normal 2 5 3 2 3 2" xfId="29133"/>
    <cellStyle name="Normal 2 5 3 2 3 3" xfId="41374"/>
    <cellStyle name="Normal 2 5 3 2 4" xfId="23016"/>
    <cellStyle name="Normal 2 5 3 2 5" xfId="35260"/>
    <cellStyle name="Normal 2 5 3 2 6" xfId="47489"/>
    <cellStyle name="Normal 2 5 3 3" xfId="5869"/>
    <cellStyle name="Normal 2 5 3 3 2" xfId="16880"/>
    <cellStyle name="Normal 2 5 3 3 2 2" xfId="29135"/>
    <cellStyle name="Normal 2 5 3 3 2 3" xfId="41376"/>
    <cellStyle name="Normal 2 5 3 3 3" xfId="23018"/>
    <cellStyle name="Normal 2 5 3 3 4" xfId="35262"/>
    <cellStyle name="Normal 2 5 3 3 5" xfId="47491"/>
    <cellStyle name="Normal 2 5 3 4" xfId="16877"/>
    <cellStyle name="Normal 2 5 3 4 2" xfId="29132"/>
    <cellStyle name="Normal 2 5 3 4 3" xfId="41373"/>
    <cellStyle name="Normal 2 5 3 5" xfId="23015"/>
    <cellStyle name="Normal 2 5 3 6" xfId="35259"/>
    <cellStyle name="Normal 2 5 3 7" xfId="47488"/>
    <cellStyle name="Normal 2 5 4" xfId="14235"/>
    <cellStyle name="Normal 2 5 4 2" xfId="26490"/>
    <cellStyle name="Normal 2 5 4 3" xfId="38731"/>
    <cellStyle name="Normal 2 5 5" xfId="20369"/>
    <cellStyle name="Normal 2 5 6" xfId="32617"/>
    <cellStyle name="Normal 2 5 7" xfId="44846"/>
    <cellStyle name="Normal 2 6" xfId="5870"/>
    <cellStyle name="Normal 2 6 2" xfId="5871"/>
    <cellStyle name="Normal 2 6 2 2" xfId="5872"/>
    <cellStyle name="Normal 2 6 2 2 2" xfId="5873"/>
    <cellStyle name="Normal 2 6 2 2 2 2" xfId="16883"/>
    <cellStyle name="Normal 2 6 2 2 2 2 2" xfId="29138"/>
    <cellStyle name="Normal 2 6 2 2 2 2 3" xfId="41379"/>
    <cellStyle name="Normal 2 6 2 2 2 3" xfId="23021"/>
    <cellStyle name="Normal 2 6 2 2 2 4" xfId="35265"/>
    <cellStyle name="Normal 2 6 2 2 2 5" xfId="47494"/>
    <cellStyle name="Normal 2 6 2 2 3" xfId="16882"/>
    <cellStyle name="Normal 2 6 2 2 3 2" xfId="29137"/>
    <cellStyle name="Normal 2 6 2 2 3 3" xfId="41378"/>
    <cellStyle name="Normal 2 6 2 2 4" xfId="23020"/>
    <cellStyle name="Normal 2 6 2 2 5" xfId="35264"/>
    <cellStyle name="Normal 2 6 2 2 6" xfId="47493"/>
    <cellStyle name="Normal 2 6 2 3" xfId="5874"/>
    <cellStyle name="Normal 2 6 2 3 2" xfId="16884"/>
    <cellStyle name="Normal 2 6 2 3 2 2" xfId="29139"/>
    <cellStyle name="Normal 2 6 2 3 2 3" xfId="41380"/>
    <cellStyle name="Normal 2 6 2 3 3" xfId="23022"/>
    <cellStyle name="Normal 2 6 2 3 4" xfId="35266"/>
    <cellStyle name="Normal 2 6 2 3 5" xfId="47495"/>
    <cellStyle name="Normal 2 6 2 4" xfId="16881"/>
    <cellStyle name="Normal 2 6 2 4 2" xfId="29136"/>
    <cellStyle name="Normal 2 6 2 4 3" xfId="41377"/>
    <cellStyle name="Normal 2 6 2 5" xfId="23019"/>
    <cellStyle name="Normal 2 6 2 6" xfId="35263"/>
    <cellStyle name="Normal 2 6 2 7" xfId="47492"/>
    <cellStyle name="Normal 2 7" xfId="5875"/>
    <cellStyle name="Normal 2 8" xfId="5876"/>
    <cellStyle name="Normal 2 8 10" xfId="47496"/>
    <cellStyle name="Normal 2 8 2" xfId="5877"/>
    <cellStyle name="Normal 2 8 2 2" xfId="5878"/>
    <cellStyle name="Normal 2 8 2 2 2" xfId="5879"/>
    <cellStyle name="Normal 2 8 2 2 2 2" xfId="5880"/>
    <cellStyle name="Normal 2 8 2 2 2 2 2" xfId="5881"/>
    <cellStyle name="Normal 2 8 2 2 2 2 2 2" xfId="16890"/>
    <cellStyle name="Normal 2 8 2 2 2 2 2 2 2" xfId="29145"/>
    <cellStyle name="Normal 2 8 2 2 2 2 2 2 3" xfId="41386"/>
    <cellStyle name="Normal 2 8 2 2 2 2 2 3" xfId="23028"/>
    <cellStyle name="Normal 2 8 2 2 2 2 2 4" xfId="35272"/>
    <cellStyle name="Normal 2 8 2 2 2 2 2 5" xfId="47501"/>
    <cellStyle name="Normal 2 8 2 2 2 2 3" xfId="16889"/>
    <cellStyle name="Normal 2 8 2 2 2 2 3 2" xfId="29144"/>
    <cellStyle name="Normal 2 8 2 2 2 2 3 3" xfId="41385"/>
    <cellStyle name="Normal 2 8 2 2 2 2 4" xfId="23027"/>
    <cellStyle name="Normal 2 8 2 2 2 2 5" xfId="35271"/>
    <cellStyle name="Normal 2 8 2 2 2 2 6" xfId="47500"/>
    <cellStyle name="Normal 2 8 2 2 2 3" xfId="5882"/>
    <cellStyle name="Normal 2 8 2 2 2 3 2" xfId="16891"/>
    <cellStyle name="Normal 2 8 2 2 2 3 2 2" xfId="29146"/>
    <cellStyle name="Normal 2 8 2 2 2 3 2 3" xfId="41387"/>
    <cellStyle name="Normal 2 8 2 2 2 3 3" xfId="23029"/>
    <cellStyle name="Normal 2 8 2 2 2 3 4" xfId="35273"/>
    <cellStyle name="Normal 2 8 2 2 2 3 5" xfId="47502"/>
    <cellStyle name="Normal 2 8 2 2 2 4" xfId="16888"/>
    <cellStyle name="Normal 2 8 2 2 2 4 2" xfId="29143"/>
    <cellStyle name="Normal 2 8 2 2 2 4 3" xfId="41384"/>
    <cellStyle name="Normal 2 8 2 2 2 5" xfId="23026"/>
    <cellStyle name="Normal 2 8 2 2 2 6" xfId="35270"/>
    <cellStyle name="Normal 2 8 2 2 2 7" xfId="47499"/>
    <cellStyle name="Normal 2 8 2 2 3" xfId="5883"/>
    <cellStyle name="Normal 2 8 2 2 3 2" xfId="5884"/>
    <cellStyle name="Normal 2 8 2 2 3 2 2" xfId="16893"/>
    <cellStyle name="Normal 2 8 2 2 3 2 2 2" xfId="29148"/>
    <cellStyle name="Normal 2 8 2 2 3 2 2 3" xfId="41389"/>
    <cellStyle name="Normal 2 8 2 2 3 2 3" xfId="23031"/>
    <cellStyle name="Normal 2 8 2 2 3 2 4" xfId="35275"/>
    <cellStyle name="Normal 2 8 2 2 3 2 5" xfId="47504"/>
    <cellStyle name="Normal 2 8 2 2 3 3" xfId="16892"/>
    <cellStyle name="Normal 2 8 2 2 3 3 2" xfId="29147"/>
    <cellStyle name="Normal 2 8 2 2 3 3 3" xfId="41388"/>
    <cellStyle name="Normal 2 8 2 2 3 4" xfId="23030"/>
    <cellStyle name="Normal 2 8 2 2 3 5" xfId="35274"/>
    <cellStyle name="Normal 2 8 2 2 3 6" xfId="47503"/>
    <cellStyle name="Normal 2 8 2 2 4" xfId="5885"/>
    <cellStyle name="Normal 2 8 2 2 4 2" xfId="16894"/>
    <cellStyle name="Normal 2 8 2 2 4 2 2" xfId="29149"/>
    <cellStyle name="Normal 2 8 2 2 4 2 3" xfId="41390"/>
    <cellStyle name="Normal 2 8 2 2 4 3" xfId="23032"/>
    <cellStyle name="Normal 2 8 2 2 4 4" xfId="35276"/>
    <cellStyle name="Normal 2 8 2 2 4 5" xfId="47505"/>
    <cellStyle name="Normal 2 8 2 2 5" xfId="16887"/>
    <cellStyle name="Normal 2 8 2 2 5 2" xfId="29142"/>
    <cellStyle name="Normal 2 8 2 2 5 3" xfId="41383"/>
    <cellStyle name="Normal 2 8 2 2 6" xfId="23025"/>
    <cellStyle name="Normal 2 8 2 2 7" xfId="35269"/>
    <cellStyle name="Normal 2 8 2 2 8" xfId="47498"/>
    <cellStyle name="Normal 2 8 2 3" xfId="5886"/>
    <cellStyle name="Normal 2 8 2 3 2" xfId="5887"/>
    <cellStyle name="Normal 2 8 2 3 2 2" xfId="5888"/>
    <cellStyle name="Normal 2 8 2 3 2 2 2" xfId="16897"/>
    <cellStyle name="Normal 2 8 2 3 2 2 2 2" xfId="29152"/>
    <cellStyle name="Normal 2 8 2 3 2 2 2 3" xfId="41393"/>
    <cellStyle name="Normal 2 8 2 3 2 2 3" xfId="23035"/>
    <cellStyle name="Normal 2 8 2 3 2 2 4" xfId="35279"/>
    <cellStyle name="Normal 2 8 2 3 2 2 5" xfId="47508"/>
    <cellStyle name="Normal 2 8 2 3 2 3" xfId="16896"/>
    <cellStyle name="Normal 2 8 2 3 2 3 2" xfId="29151"/>
    <cellStyle name="Normal 2 8 2 3 2 3 3" xfId="41392"/>
    <cellStyle name="Normal 2 8 2 3 2 4" xfId="23034"/>
    <cellStyle name="Normal 2 8 2 3 2 5" xfId="35278"/>
    <cellStyle name="Normal 2 8 2 3 2 6" xfId="47507"/>
    <cellStyle name="Normal 2 8 2 3 3" xfId="5889"/>
    <cellStyle name="Normal 2 8 2 3 3 2" xfId="16898"/>
    <cellStyle name="Normal 2 8 2 3 3 2 2" xfId="29153"/>
    <cellStyle name="Normal 2 8 2 3 3 2 3" xfId="41394"/>
    <cellStyle name="Normal 2 8 2 3 3 3" xfId="23036"/>
    <cellStyle name="Normal 2 8 2 3 3 4" xfId="35280"/>
    <cellStyle name="Normal 2 8 2 3 3 5" xfId="47509"/>
    <cellStyle name="Normal 2 8 2 3 4" xfId="16895"/>
    <cellStyle name="Normal 2 8 2 3 4 2" xfId="29150"/>
    <cellStyle name="Normal 2 8 2 3 4 3" xfId="41391"/>
    <cellStyle name="Normal 2 8 2 3 5" xfId="23033"/>
    <cellStyle name="Normal 2 8 2 3 6" xfId="35277"/>
    <cellStyle name="Normal 2 8 2 3 7" xfId="47506"/>
    <cellStyle name="Normal 2 8 2 4" xfId="5890"/>
    <cellStyle name="Normal 2 8 2 4 2" xfId="5891"/>
    <cellStyle name="Normal 2 8 2 4 2 2" xfId="16900"/>
    <cellStyle name="Normal 2 8 2 4 2 2 2" xfId="29155"/>
    <cellStyle name="Normal 2 8 2 4 2 2 3" xfId="41396"/>
    <cellStyle name="Normal 2 8 2 4 2 3" xfId="23038"/>
    <cellStyle name="Normal 2 8 2 4 2 4" xfId="35282"/>
    <cellStyle name="Normal 2 8 2 4 2 5" xfId="47511"/>
    <cellStyle name="Normal 2 8 2 4 3" xfId="16899"/>
    <cellStyle name="Normal 2 8 2 4 3 2" xfId="29154"/>
    <cellStyle name="Normal 2 8 2 4 3 3" xfId="41395"/>
    <cellStyle name="Normal 2 8 2 4 4" xfId="23037"/>
    <cellStyle name="Normal 2 8 2 4 5" xfId="35281"/>
    <cellStyle name="Normal 2 8 2 4 6" xfId="47510"/>
    <cellStyle name="Normal 2 8 2 5" xfId="5892"/>
    <cellStyle name="Normal 2 8 2 5 2" xfId="16901"/>
    <cellStyle name="Normal 2 8 2 5 2 2" xfId="29156"/>
    <cellStyle name="Normal 2 8 2 5 2 3" xfId="41397"/>
    <cellStyle name="Normal 2 8 2 5 3" xfId="23039"/>
    <cellStyle name="Normal 2 8 2 5 4" xfId="35283"/>
    <cellStyle name="Normal 2 8 2 5 5" xfId="47512"/>
    <cellStyle name="Normal 2 8 2 6" xfId="16886"/>
    <cellStyle name="Normal 2 8 2 6 2" xfId="29141"/>
    <cellStyle name="Normal 2 8 2 6 3" xfId="41382"/>
    <cellStyle name="Normal 2 8 2 7" xfId="23024"/>
    <cellStyle name="Normal 2 8 2 8" xfId="35268"/>
    <cellStyle name="Normal 2 8 2 9" xfId="47497"/>
    <cellStyle name="Normal 2 8 3" xfId="5893"/>
    <cellStyle name="Normal 2 8 3 2" xfId="5894"/>
    <cellStyle name="Normal 2 8 3 2 2" xfId="5895"/>
    <cellStyle name="Normal 2 8 3 2 2 2" xfId="5896"/>
    <cellStyle name="Normal 2 8 3 2 2 2 2" xfId="16905"/>
    <cellStyle name="Normal 2 8 3 2 2 2 2 2" xfId="29160"/>
    <cellStyle name="Normal 2 8 3 2 2 2 2 3" xfId="41401"/>
    <cellStyle name="Normal 2 8 3 2 2 2 3" xfId="23043"/>
    <cellStyle name="Normal 2 8 3 2 2 2 4" xfId="35287"/>
    <cellStyle name="Normal 2 8 3 2 2 2 5" xfId="47516"/>
    <cellStyle name="Normal 2 8 3 2 2 3" xfId="16904"/>
    <cellStyle name="Normal 2 8 3 2 2 3 2" xfId="29159"/>
    <cellStyle name="Normal 2 8 3 2 2 3 3" xfId="41400"/>
    <cellStyle name="Normal 2 8 3 2 2 4" xfId="23042"/>
    <cellStyle name="Normal 2 8 3 2 2 5" xfId="35286"/>
    <cellStyle name="Normal 2 8 3 2 2 6" xfId="47515"/>
    <cellStyle name="Normal 2 8 3 2 3" xfId="5897"/>
    <cellStyle name="Normal 2 8 3 2 3 2" xfId="16906"/>
    <cellStyle name="Normal 2 8 3 2 3 2 2" xfId="29161"/>
    <cellStyle name="Normal 2 8 3 2 3 2 3" xfId="41402"/>
    <cellStyle name="Normal 2 8 3 2 3 3" xfId="23044"/>
    <cellStyle name="Normal 2 8 3 2 3 4" xfId="35288"/>
    <cellStyle name="Normal 2 8 3 2 3 5" xfId="47517"/>
    <cellStyle name="Normal 2 8 3 2 4" xfId="16903"/>
    <cellStyle name="Normal 2 8 3 2 4 2" xfId="29158"/>
    <cellStyle name="Normal 2 8 3 2 4 3" xfId="41399"/>
    <cellStyle name="Normal 2 8 3 2 5" xfId="23041"/>
    <cellStyle name="Normal 2 8 3 2 6" xfId="35285"/>
    <cellStyle name="Normal 2 8 3 2 7" xfId="47514"/>
    <cellStyle name="Normal 2 8 3 3" xfId="5898"/>
    <cellStyle name="Normal 2 8 3 3 2" xfId="5899"/>
    <cellStyle name="Normal 2 8 3 3 2 2" xfId="16908"/>
    <cellStyle name="Normal 2 8 3 3 2 2 2" xfId="29163"/>
    <cellStyle name="Normal 2 8 3 3 2 2 3" xfId="41404"/>
    <cellStyle name="Normal 2 8 3 3 2 3" xfId="23046"/>
    <cellStyle name="Normal 2 8 3 3 2 4" xfId="35290"/>
    <cellStyle name="Normal 2 8 3 3 2 5" xfId="47519"/>
    <cellStyle name="Normal 2 8 3 3 3" xfId="16907"/>
    <cellStyle name="Normal 2 8 3 3 3 2" xfId="29162"/>
    <cellStyle name="Normal 2 8 3 3 3 3" xfId="41403"/>
    <cellStyle name="Normal 2 8 3 3 4" xfId="23045"/>
    <cellStyle name="Normal 2 8 3 3 5" xfId="35289"/>
    <cellStyle name="Normal 2 8 3 3 6" xfId="47518"/>
    <cellStyle name="Normal 2 8 3 4" xfId="5900"/>
    <cellStyle name="Normal 2 8 3 4 2" xfId="16909"/>
    <cellStyle name="Normal 2 8 3 4 2 2" xfId="29164"/>
    <cellStyle name="Normal 2 8 3 4 2 3" xfId="41405"/>
    <cellStyle name="Normal 2 8 3 4 3" xfId="23047"/>
    <cellStyle name="Normal 2 8 3 4 4" xfId="35291"/>
    <cellStyle name="Normal 2 8 3 4 5" xfId="47520"/>
    <cellStyle name="Normal 2 8 3 5" xfId="16902"/>
    <cellStyle name="Normal 2 8 3 5 2" xfId="29157"/>
    <cellStyle name="Normal 2 8 3 5 3" xfId="41398"/>
    <cellStyle name="Normal 2 8 3 6" xfId="23040"/>
    <cellStyle name="Normal 2 8 3 7" xfId="35284"/>
    <cellStyle name="Normal 2 8 3 8" xfId="47513"/>
    <cellStyle name="Normal 2 8 4" xfId="5901"/>
    <cellStyle name="Normal 2 8 4 2" xfId="5902"/>
    <cellStyle name="Normal 2 8 4 2 2" xfId="5903"/>
    <cellStyle name="Normal 2 8 4 2 2 2" xfId="16912"/>
    <cellStyle name="Normal 2 8 4 2 2 2 2" xfId="29167"/>
    <cellStyle name="Normal 2 8 4 2 2 2 3" xfId="41408"/>
    <cellStyle name="Normal 2 8 4 2 2 3" xfId="23050"/>
    <cellStyle name="Normal 2 8 4 2 2 4" xfId="35294"/>
    <cellStyle name="Normal 2 8 4 2 2 5" xfId="47523"/>
    <cellStyle name="Normal 2 8 4 2 3" xfId="16911"/>
    <cellStyle name="Normal 2 8 4 2 3 2" xfId="29166"/>
    <cellStyle name="Normal 2 8 4 2 3 3" xfId="41407"/>
    <cellStyle name="Normal 2 8 4 2 4" xfId="23049"/>
    <cellStyle name="Normal 2 8 4 2 5" xfId="35293"/>
    <cellStyle name="Normal 2 8 4 2 6" xfId="47522"/>
    <cellStyle name="Normal 2 8 4 3" xfId="5904"/>
    <cellStyle name="Normal 2 8 4 3 2" xfId="16913"/>
    <cellStyle name="Normal 2 8 4 3 2 2" xfId="29168"/>
    <cellStyle name="Normal 2 8 4 3 2 3" xfId="41409"/>
    <cellStyle name="Normal 2 8 4 3 3" xfId="23051"/>
    <cellStyle name="Normal 2 8 4 3 4" xfId="35295"/>
    <cellStyle name="Normal 2 8 4 3 5" xfId="47524"/>
    <cellStyle name="Normal 2 8 4 4" xfId="16910"/>
    <cellStyle name="Normal 2 8 4 4 2" xfId="29165"/>
    <cellStyle name="Normal 2 8 4 4 3" xfId="41406"/>
    <cellStyle name="Normal 2 8 4 5" xfId="23048"/>
    <cellStyle name="Normal 2 8 4 6" xfId="35292"/>
    <cellStyle name="Normal 2 8 4 7" xfId="47521"/>
    <cellStyle name="Normal 2 8 5" xfId="5905"/>
    <cellStyle name="Normal 2 8 5 2" xfId="5906"/>
    <cellStyle name="Normal 2 8 5 2 2" xfId="16915"/>
    <cellStyle name="Normal 2 8 5 2 2 2" xfId="29170"/>
    <cellStyle name="Normal 2 8 5 2 2 3" xfId="41411"/>
    <cellStyle name="Normal 2 8 5 2 3" xfId="23053"/>
    <cellStyle name="Normal 2 8 5 2 4" xfId="35297"/>
    <cellStyle name="Normal 2 8 5 2 5" xfId="47526"/>
    <cellStyle name="Normal 2 8 5 3" xfId="16914"/>
    <cellStyle name="Normal 2 8 5 3 2" xfId="29169"/>
    <cellStyle name="Normal 2 8 5 3 3" xfId="41410"/>
    <cellStyle name="Normal 2 8 5 4" xfId="23052"/>
    <cellStyle name="Normal 2 8 5 5" xfId="35296"/>
    <cellStyle name="Normal 2 8 5 6" xfId="47525"/>
    <cellStyle name="Normal 2 8 6" xfId="5907"/>
    <cellStyle name="Normal 2 8 6 2" xfId="16916"/>
    <cellStyle name="Normal 2 8 6 2 2" xfId="29171"/>
    <cellStyle name="Normal 2 8 6 2 3" xfId="41412"/>
    <cellStyle name="Normal 2 8 6 3" xfId="23054"/>
    <cellStyle name="Normal 2 8 6 4" xfId="35298"/>
    <cellStyle name="Normal 2 8 6 5" xfId="47527"/>
    <cellStyle name="Normal 2 8 7" xfId="16885"/>
    <cellStyle name="Normal 2 8 7 2" xfId="29140"/>
    <cellStyle name="Normal 2 8 7 3" xfId="41381"/>
    <cellStyle name="Normal 2 8 8" xfId="23023"/>
    <cellStyle name="Normal 2 8 9" xfId="35267"/>
    <cellStyle name="Normal 20" xfId="5908"/>
    <cellStyle name="Normal 21" xfId="5909"/>
    <cellStyle name="Normal 22" xfId="5910"/>
    <cellStyle name="Normal 23" xfId="5911"/>
    <cellStyle name="Normal 23 2" xfId="5912"/>
    <cellStyle name="Normal 23 2 2" xfId="5913"/>
    <cellStyle name="Normal 23 2 2 2" xfId="5914"/>
    <cellStyle name="Normal 23 2 2 2 2" xfId="5915"/>
    <cellStyle name="Normal 23 2 2 2 2 2" xfId="16921"/>
    <cellStyle name="Normal 23 2 2 2 2 2 2" xfId="29176"/>
    <cellStyle name="Normal 23 2 2 2 2 2 3" xfId="41417"/>
    <cellStyle name="Normal 23 2 2 2 2 3" xfId="23059"/>
    <cellStyle name="Normal 23 2 2 2 2 4" xfId="35303"/>
    <cellStyle name="Normal 23 2 2 2 2 5" xfId="47532"/>
    <cellStyle name="Normal 23 2 2 2 3" xfId="16920"/>
    <cellStyle name="Normal 23 2 2 2 3 2" xfId="29175"/>
    <cellStyle name="Normal 23 2 2 2 3 3" xfId="41416"/>
    <cellStyle name="Normal 23 2 2 2 4" xfId="23058"/>
    <cellStyle name="Normal 23 2 2 2 5" xfId="35302"/>
    <cellStyle name="Normal 23 2 2 2 6" xfId="47531"/>
    <cellStyle name="Normal 23 2 2 3" xfId="5916"/>
    <cellStyle name="Normal 23 2 2 3 2" xfId="16922"/>
    <cellStyle name="Normal 23 2 2 3 2 2" xfId="29177"/>
    <cellStyle name="Normal 23 2 2 3 2 3" xfId="41418"/>
    <cellStyle name="Normal 23 2 2 3 3" xfId="23060"/>
    <cellStyle name="Normal 23 2 2 3 4" xfId="35304"/>
    <cellStyle name="Normal 23 2 2 3 5" xfId="47533"/>
    <cellStyle name="Normal 23 2 2 4" xfId="16919"/>
    <cellStyle name="Normal 23 2 2 4 2" xfId="29174"/>
    <cellStyle name="Normal 23 2 2 4 3" xfId="41415"/>
    <cellStyle name="Normal 23 2 2 5" xfId="23057"/>
    <cellStyle name="Normal 23 2 2 6" xfId="35301"/>
    <cellStyle name="Normal 23 2 2 7" xfId="47530"/>
    <cellStyle name="Normal 23 2 3" xfId="5917"/>
    <cellStyle name="Normal 23 2 3 2" xfId="5918"/>
    <cellStyle name="Normal 23 2 3 2 2" xfId="16924"/>
    <cellStyle name="Normal 23 2 3 2 2 2" xfId="29179"/>
    <cellStyle name="Normal 23 2 3 2 2 3" xfId="41420"/>
    <cellStyle name="Normal 23 2 3 2 3" xfId="23062"/>
    <cellStyle name="Normal 23 2 3 2 4" xfId="35306"/>
    <cellStyle name="Normal 23 2 3 2 5" xfId="47535"/>
    <cellStyle name="Normal 23 2 3 3" xfId="16923"/>
    <cellStyle name="Normal 23 2 3 3 2" xfId="29178"/>
    <cellStyle name="Normal 23 2 3 3 3" xfId="41419"/>
    <cellStyle name="Normal 23 2 3 4" xfId="23061"/>
    <cellStyle name="Normal 23 2 3 5" xfId="35305"/>
    <cellStyle name="Normal 23 2 3 6" xfId="47534"/>
    <cellStyle name="Normal 23 2 4" xfId="5919"/>
    <cellStyle name="Normal 23 2 4 2" xfId="16925"/>
    <cellStyle name="Normal 23 2 4 2 2" xfId="29180"/>
    <cellStyle name="Normal 23 2 4 2 3" xfId="41421"/>
    <cellStyle name="Normal 23 2 4 3" xfId="23063"/>
    <cellStyle name="Normal 23 2 4 4" xfId="35307"/>
    <cellStyle name="Normal 23 2 4 5" xfId="47536"/>
    <cellStyle name="Normal 23 2 5" xfId="16918"/>
    <cellStyle name="Normal 23 2 5 2" xfId="29173"/>
    <cellStyle name="Normal 23 2 5 3" xfId="41414"/>
    <cellStyle name="Normal 23 2 6" xfId="23056"/>
    <cellStyle name="Normal 23 2 7" xfId="35300"/>
    <cellStyle name="Normal 23 2 8" xfId="47529"/>
    <cellStyle name="Normal 23 3" xfId="5920"/>
    <cellStyle name="Normal 23 3 2" xfId="5921"/>
    <cellStyle name="Normal 23 3 2 2" xfId="5922"/>
    <cellStyle name="Normal 23 3 2 2 2" xfId="16928"/>
    <cellStyle name="Normal 23 3 2 2 2 2" xfId="29183"/>
    <cellStyle name="Normal 23 3 2 2 2 3" xfId="41424"/>
    <cellStyle name="Normal 23 3 2 2 3" xfId="23066"/>
    <cellStyle name="Normal 23 3 2 2 4" xfId="35310"/>
    <cellStyle name="Normal 23 3 2 2 5" xfId="47539"/>
    <cellStyle name="Normal 23 3 2 3" xfId="16927"/>
    <cellStyle name="Normal 23 3 2 3 2" xfId="29182"/>
    <cellStyle name="Normal 23 3 2 3 3" xfId="41423"/>
    <cellStyle name="Normal 23 3 2 4" xfId="23065"/>
    <cellStyle name="Normal 23 3 2 5" xfId="35309"/>
    <cellStyle name="Normal 23 3 2 6" xfId="47538"/>
    <cellStyle name="Normal 23 3 3" xfId="5923"/>
    <cellStyle name="Normal 23 3 3 2" xfId="16929"/>
    <cellStyle name="Normal 23 3 3 2 2" xfId="29184"/>
    <cellStyle name="Normal 23 3 3 2 3" xfId="41425"/>
    <cellStyle name="Normal 23 3 3 3" xfId="23067"/>
    <cellStyle name="Normal 23 3 3 4" xfId="35311"/>
    <cellStyle name="Normal 23 3 3 5" xfId="47540"/>
    <cellStyle name="Normal 23 3 4" xfId="16926"/>
    <cellStyle name="Normal 23 3 4 2" xfId="29181"/>
    <cellStyle name="Normal 23 3 4 3" xfId="41422"/>
    <cellStyle name="Normal 23 3 5" xfId="23064"/>
    <cellStyle name="Normal 23 3 6" xfId="35308"/>
    <cellStyle name="Normal 23 3 7" xfId="47537"/>
    <cellStyle name="Normal 23 4" xfId="5924"/>
    <cellStyle name="Normal 23 4 2" xfId="5925"/>
    <cellStyle name="Normal 23 4 2 2" xfId="16931"/>
    <cellStyle name="Normal 23 4 2 2 2" xfId="29186"/>
    <cellStyle name="Normal 23 4 2 2 3" xfId="41427"/>
    <cellStyle name="Normal 23 4 2 3" xfId="23069"/>
    <cellStyle name="Normal 23 4 2 4" xfId="35313"/>
    <cellStyle name="Normal 23 4 2 5" xfId="47542"/>
    <cellStyle name="Normal 23 4 3" xfId="16930"/>
    <cellStyle name="Normal 23 4 3 2" xfId="29185"/>
    <cellStyle name="Normal 23 4 3 3" xfId="41426"/>
    <cellStyle name="Normal 23 4 4" xfId="23068"/>
    <cellStyle name="Normal 23 4 5" xfId="35312"/>
    <cellStyle name="Normal 23 4 6" xfId="47541"/>
    <cellStyle name="Normal 23 5" xfId="5926"/>
    <cellStyle name="Normal 23 5 2" xfId="16932"/>
    <cellStyle name="Normal 23 5 2 2" xfId="29187"/>
    <cellStyle name="Normal 23 5 2 3" xfId="41428"/>
    <cellStyle name="Normal 23 5 3" xfId="23070"/>
    <cellStyle name="Normal 23 5 4" xfId="35314"/>
    <cellStyle name="Normal 23 5 5" xfId="47543"/>
    <cellStyle name="Normal 23 6" xfId="16917"/>
    <cellStyle name="Normal 23 6 2" xfId="29172"/>
    <cellStyle name="Normal 23 6 3" xfId="41413"/>
    <cellStyle name="Normal 23 7" xfId="23055"/>
    <cellStyle name="Normal 23 8" xfId="35299"/>
    <cellStyle name="Normal 23 9" xfId="47528"/>
    <cellStyle name="Normal 24" xfId="5927"/>
    <cellStyle name="Normal 25" xfId="5928"/>
    <cellStyle name="Normal 25 2" xfId="5929"/>
    <cellStyle name="Normal 25 2 2" xfId="5930"/>
    <cellStyle name="Normal 25 2 2 2" xfId="5931"/>
    <cellStyle name="Normal 25 2 2 2 2" xfId="16936"/>
    <cellStyle name="Normal 25 2 2 2 2 2" xfId="29191"/>
    <cellStyle name="Normal 25 2 2 2 2 3" xfId="41432"/>
    <cellStyle name="Normal 25 2 2 2 3" xfId="23074"/>
    <cellStyle name="Normal 25 2 2 2 4" xfId="35318"/>
    <cellStyle name="Normal 25 2 2 2 5" xfId="47547"/>
    <cellStyle name="Normal 25 2 2 3" xfId="16935"/>
    <cellStyle name="Normal 25 2 2 3 2" xfId="29190"/>
    <cellStyle name="Normal 25 2 2 3 3" xfId="41431"/>
    <cellStyle name="Normal 25 2 2 4" xfId="23073"/>
    <cellStyle name="Normal 25 2 2 5" xfId="35317"/>
    <cellStyle name="Normal 25 2 2 6" xfId="47546"/>
    <cellStyle name="Normal 25 2 3" xfId="5932"/>
    <cellStyle name="Normal 25 2 3 2" xfId="16937"/>
    <cellStyle name="Normal 25 2 3 2 2" xfId="29192"/>
    <cellStyle name="Normal 25 2 3 2 3" xfId="41433"/>
    <cellStyle name="Normal 25 2 3 3" xfId="23075"/>
    <cellStyle name="Normal 25 2 3 4" xfId="35319"/>
    <cellStyle name="Normal 25 2 3 5" xfId="47548"/>
    <cellStyle name="Normal 25 2 4" xfId="16934"/>
    <cellStyle name="Normal 25 2 4 2" xfId="29189"/>
    <cellStyle name="Normal 25 2 4 3" xfId="41430"/>
    <cellStyle name="Normal 25 2 5" xfId="23072"/>
    <cellStyle name="Normal 25 2 6" xfId="35316"/>
    <cellStyle name="Normal 25 2 7" xfId="47545"/>
    <cellStyle name="Normal 25 3" xfId="5933"/>
    <cellStyle name="Normal 25 3 2" xfId="5934"/>
    <cellStyle name="Normal 25 3 2 2" xfId="16939"/>
    <cellStyle name="Normal 25 3 2 2 2" xfId="29194"/>
    <cellStyle name="Normal 25 3 2 2 3" xfId="41435"/>
    <cellStyle name="Normal 25 3 2 3" xfId="23077"/>
    <cellStyle name="Normal 25 3 2 4" xfId="35321"/>
    <cellStyle name="Normal 25 3 2 5" xfId="47550"/>
    <cellStyle name="Normal 25 3 3" xfId="16938"/>
    <cellStyle name="Normal 25 3 3 2" xfId="29193"/>
    <cellStyle name="Normal 25 3 3 3" xfId="41434"/>
    <cellStyle name="Normal 25 3 4" xfId="23076"/>
    <cellStyle name="Normal 25 3 5" xfId="35320"/>
    <cellStyle name="Normal 25 3 6" xfId="47549"/>
    <cellStyle name="Normal 25 4" xfId="5935"/>
    <cellStyle name="Normal 25 4 2" xfId="16940"/>
    <cellStyle name="Normal 25 4 2 2" xfId="29195"/>
    <cellStyle name="Normal 25 4 2 3" xfId="41436"/>
    <cellStyle name="Normal 25 4 3" xfId="23078"/>
    <cellStyle name="Normal 25 4 4" xfId="35322"/>
    <cellStyle name="Normal 25 4 5" xfId="47551"/>
    <cellStyle name="Normal 25 5" xfId="16933"/>
    <cellStyle name="Normal 25 5 2" xfId="29188"/>
    <cellStyle name="Normal 25 5 3" xfId="41429"/>
    <cellStyle name="Normal 25 6" xfId="23071"/>
    <cellStyle name="Normal 25 7" xfId="35315"/>
    <cellStyle name="Normal 25 8" xfId="47544"/>
    <cellStyle name="Normal 26" xfId="5936"/>
    <cellStyle name="Normal 27" xfId="5937"/>
    <cellStyle name="Normal 27 2" xfId="5938"/>
    <cellStyle name="Normal 27 2 2" xfId="5939"/>
    <cellStyle name="Normal 27 2 2 2" xfId="16943"/>
    <cellStyle name="Normal 27 2 2 2 2" xfId="29198"/>
    <cellStyle name="Normal 27 2 2 2 3" xfId="41439"/>
    <cellStyle name="Normal 27 2 2 3" xfId="23081"/>
    <cellStyle name="Normal 27 2 2 4" xfId="35325"/>
    <cellStyle name="Normal 27 2 2 5" xfId="47554"/>
    <cellStyle name="Normal 27 2 3" xfId="16942"/>
    <cellStyle name="Normal 27 2 3 2" xfId="29197"/>
    <cellStyle name="Normal 27 2 3 3" xfId="41438"/>
    <cellStyle name="Normal 27 2 4" xfId="23080"/>
    <cellStyle name="Normal 27 2 5" xfId="35324"/>
    <cellStyle name="Normal 27 2 6" xfId="47553"/>
    <cellStyle name="Normal 27 3" xfId="5940"/>
    <cellStyle name="Normal 27 3 2" xfId="16944"/>
    <cellStyle name="Normal 27 3 2 2" xfId="29199"/>
    <cellStyle name="Normal 27 3 2 3" xfId="41440"/>
    <cellStyle name="Normal 27 3 3" xfId="23082"/>
    <cellStyle name="Normal 27 3 4" xfId="35326"/>
    <cellStyle name="Normal 27 3 5" xfId="47555"/>
    <cellStyle name="Normal 27 4" xfId="16941"/>
    <cellStyle name="Normal 27 4 2" xfId="29196"/>
    <cellStyle name="Normal 27 4 3" xfId="41437"/>
    <cellStyle name="Normal 27 5" xfId="23079"/>
    <cellStyle name="Normal 27 6" xfId="35323"/>
    <cellStyle name="Normal 27 7" xfId="47552"/>
    <cellStyle name="Normal 28" xfId="5941"/>
    <cellStyle name="Normal 28 2" xfId="5942"/>
    <cellStyle name="Normal 28 2 2" xfId="5943"/>
    <cellStyle name="Normal 28 2 2 2" xfId="16947"/>
    <cellStyle name="Normal 28 2 2 2 2" xfId="29202"/>
    <cellStyle name="Normal 28 2 2 2 3" xfId="41443"/>
    <cellStyle name="Normal 28 2 2 3" xfId="23085"/>
    <cellStyle name="Normal 28 2 2 4" xfId="35329"/>
    <cellStyle name="Normal 28 2 2 5" xfId="47558"/>
    <cellStyle name="Normal 28 2 3" xfId="16946"/>
    <cellStyle name="Normal 28 2 3 2" xfId="29201"/>
    <cellStyle name="Normal 28 2 3 3" xfId="41442"/>
    <cellStyle name="Normal 28 2 4" xfId="23084"/>
    <cellStyle name="Normal 28 2 5" xfId="35328"/>
    <cellStyle name="Normal 28 2 6" xfId="47557"/>
    <cellStyle name="Normal 28 3" xfId="5944"/>
    <cellStyle name="Normal 28 3 2" xfId="16948"/>
    <cellStyle name="Normal 28 3 2 2" xfId="29203"/>
    <cellStyle name="Normal 28 3 2 3" xfId="41444"/>
    <cellStyle name="Normal 28 3 3" xfId="23086"/>
    <cellStyle name="Normal 28 3 4" xfId="35330"/>
    <cellStyle name="Normal 28 3 5" xfId="47559"/>
    <cellStyle name="Normal 28 4" xfId="16945"/>
    <cellStyle name="Normal 28 4 2" xfId="29200"/>
    <cellStyle name="Normal 28 4 3" xfId="41441"/>
    <cellStyle name="Normal 28 5" xfId="23083"/>
    <cellStyle name="Normal 28 6" xfId="35327"/>
    <cellStyle name="Normal 28 7" xfId="47556"/>
    <cellStyle name="Normal 29" xfId="5945"/>
    <cellStyle name="Normal 3" xfId="30"/>
    <cellStyle name="Normal 3 10" xfId="5946"/>
    <cellStyle name="Normal 3 10 2" xfId="5947"/>
    <cellStyle name="Normal 3 10 2 2" xfId="16950"/>
    <cellStyle name="Normal 3 10 2 2 2" xfId="29205"/>
    <cellStyle name="Normal 3 10 2 2 3" xfId="41446"/>
    <cellStyle name="Normal 3 10 2 3" xfId="23088"/>
    <cellStyle name="Normal 3 10 2 4" xfId="35332"/>
    <cellStyle name="Normal 3 10 2 5" xfId="47561"/>
    <cellStyle name="Normal 3 10 3" xfId="16949"/>
    <cellStyle name="Normal 3 10 3 2" xfId="29204"/>
    <cellStyle name="Normal 3 10 3 3" xfId="41445"/>
    <cellStyle name="Normal 3 10 4" xfId="23087"/>
    <cellStyle name="Normal 3 10 5" xfId="35331"/>
    <cellStyle name="Normal 3 10 6" xfId="47560"/>
    <cellStyle name="Normal 3 11" xfId="5948"/>
    <cellStyle name="Normal 3 11 2" xfId="16951"/>
    <cellStyle name="Normal 3 11 2 2" xfId="29206"/>
    <cellStyle name="Normal 3 11 2 3" xfId="41447"/>
    <cellStyle name="Normal 3 11 3" xfId="23089"/>
    <cellStyle name="Normal 3 11 4" xfId="35333"/>
    <cellStyle name="Normal 3 11 5" xfId="47562"/>
    <cellStyle name="Normal 3 12" xfId="14236"/>
    <cellStyle name="Normal 3 12 2" xfId="26491"/>
    <cellStyle name="Normal 3 12 3" xfId="38732"/>
    <cellStyle name="Normal 3 13" xfId="20370"/>
    <cellStyle name="Normal 3 13 2" xfId="32618"/>
    <cellStyle name="Normal 3 14" xfId="44847"/>
    <cellStyle name="Normal 3 2" xfId="5949"/>
    <cellStyle name="Normal 3 2 10" xfId="5950"/>
    <cellStyle name="Normal 3 2 10 2" xfId="16953"/>
    <cellStyle name="Normal 3 2 10 2 2" xfId="29208"/>
    <cellStyle name="Normal 3 2 10 2 3" xfId="41449"/>
    <cellStyle name="Normal 3 2 10 3" xfId="23091"/>
    <cellStyle name="Normal 3 2 10 4" xfId="35335"/>
    <cellStyle name="Normal 3 2 10 5" xfId="47564"/>
    <cellStyle name="Normal 3 2 11" xfId="16952"/>
    <cellStyle name="Normal 3 2 11 2" xfId="29207"/>
    <cellStyle name="Normal 3 2 11 3" xfId="41448"/>
    <cellStyle name="Normal 3 2 12" xfId="23090"/>
    <cellStyle name="Normal 3 2 13" xfId="35334"/>
    <cellStyle name="Normal 3 2 14" xfId="47563"/>
    <cellStyle name="Normal 3 2 2" xfId="5951"/>
    <cellStyle name="Normal 3 2 2 10" xfId="23092"/>
    <cellStyle name="Normal 3 2 2 11" xfId="35336"/>
    <cellStyle name="Normal 3 2 2 12" xfId="47565"/>
    <cellStyle name="Normal 3 2 2 2" xfId="5952"/>
    <cellStyle name="Normal 3 2 2 2 10" xfId="35337"/>
    <cellStyle name="Normal 3 2 2 2 11" xfId="47566"/>
    <cellStyle name="Normal 3 2 2 2 2" xfId="5953"/>
    <cellStyle name="Normal 3 2 2 2 2 10" xfId="47567"/>
    <cellStyle name="Normal 3 2 2 2 2 2" xfId="5954"/>
    <cellStyle name="Normal 3 2 2 2 2 2 2" xfId="5955"/>
    <cellStyle name="Normal 3 2 2 2 2 2 2 2" xfId="5956"/>
    <cellStyle name="Normal 3 2 2 2 2 2 2 2 2" xfId="5957"/>
    <cellStyle name="Normal 3 2 2 2 2 2 2 2 2 2" xfId="5958"/>
    <cellStyle name="Normal 3 2 2 2 2 2 2 2 2 2 2" xfId="16961"/>
    <cellStyle name="Normal 3 2 2 2 2 2 2 2 2 2 2 2" xfId="29216"/>
    <cellStyle name="Normal 3 2 2 2 2 2 2 2 2 2 2 3" xfId="41457"/>
    <cellStyle name="Normal 3 2 2 2 2 2 2 2 2 2 3" xfId="23099"/>
    <cellStyle name="Normal 3 2 2 2 2 2 2 2 2 2 4" xfId="35343"/>
    <cellStyle name="Normal 3 2 2 2 2 2 2 2 2 2 5" xfId="47572"/>
    <cellStyle name="Normal 3 2 2 2 2 2 2 2 2 3" xfId="16960"/>
    <cellStyle name="Normal 3 2 2 2 2 2 2 2 2 3 2" xfId="29215"/>
    <cellStyle name="Normal 3 2 2 2 2 2 2 2 2 3 3" xfId="41456"/>
    <cellStyle name="Normal 3 2 2 2 2 2 2 2 2 4" xfId="23098"/>
    <cellStyle name="Normal 3 2 2 2 2 2 2 2 2 5" xfId="35342"/>
    <cellStyle name="Normal 3 2 2 2 2 2 2 2 2 6" xfId="47571"/>
    <cellStyle name="Normal 3 2 2 2 2 2 2 2 3" xfId="5959"/>
    <cellStyle name="Normal 3 2 2 2 2 2 2 2 3 2" xfId="16962"/>
    <cellStyle name="Normal 3 2 2 2 2 2 2 2 3 2 2" xfId="29217"/>
    <cellStyle name="Normal 3 2 2 2 2 2 2 2 3 2 3" xfId="41458"/>
    <cellStyle name="Normal 3 2 2 2 2 2 2 2 3 3" xfId="23100"/>
    <cellStyle name="Normal 3 2 2 2 2 2 2 2 3 4" xfId="35344"/>
    <cellStyle name="Normal 3 2 2 2 2 2 2 2 3 5" xfId="47573"/>
    <cellStyle name="Normal 3 2 2 2 2 2 2 2 4" xfId="16959"/>
    <cellStyle name="Normal 3 2 2 2 2 2 2 2 4 2" xfId="29214"/>
    <cellStyle name="Normal 3 2 2 2 2 2 2 2 4 3" xfId="41455"/>
    <cellStyle name="Normal 3 2 2 2 2 2 2 2 5" xfId="23097"/>
    <cellStyle name="Normal 3 2 2 2 2 2 2 2 6" xfId="35341"/>
    <cellStyle name="Normal 3 2 2 2 2 2 2 2 7" xfId="47570"/>
    <cellStyle name="Normal 3 2 2 2 2 2 2 3" xfId="5960"/>
    <cellStyle name="Normal 3 2 2 2 2 2 2 3 2" xfId="5961"/>
    <cellStyle name="Normal 3 2 2 2 2 2 2 3 2 2" xfId="16964"/>
    <cellStyle name="Normal 3 2 2 2 2 2 2 3 2 2 2" xfId="29219"/>
    <cellStyle name="Normal 3 2 2 2 2 2 2 3 2 2 3" xfId="41460"/>
    <cellStyle name="Normal 3 2 2 2 2 2 2 3 2 3" xfId="23102"/>
    <cellStyle name="Normal 3 2 2 2 2 2 2 3 2 4" xfId="35346"/>
    <cellStyle name="Normal 3 2 2 2 2 2 2 3 2 5" xfId="47575"/>
    <cellStyle name="Normal 3 2 2 2 2 2 2 3 3" xfId="16963"/>
    <cellStyle name="Normal 3 2 2 2 2 2 2 3 3 2" xfId="29218"/>
    <cellStyle name="Normal 3 2 2 2 2 2 2 3 3 3" xfId="41459"/>
    <cellStyle name="Normal 3 2 2 2 2 2 2 3 4" xfId="23101"/>
    <cellStyle name="Normal 3 2 2 2 2 2 2 3 5" xfId="35345"/>
    <cellStyle name="Normal 3 2 2 2 2 2 2 3 6" xfId="47574"/>
    <cellStyle name="Normal 3 2 2 2 2 2 2 4" xfId="5962"/>
    <cellStyle name="Normal 3 2 2 2 2 2 2 4 2" xfId="16965"/>
    <cellStyle name="Normal 3 2 2 2 2 2 2 4 2 2" xfId="29220"/>
    <cellStyle name="Normal 3 2 2 2 2 2 2 4 2 3" xfId="41461"/>
    <cellStyle name="Normal 3 2 2 2 2 2 2 4 3" xfId="23103"/>
    <cellStyle name="Normal 3 2 2 2 2 2 2 4 4" xfId="35347"/>
    <cellStyle name="Normal 3 2 2 2 2 2 2 4 5" xfId="47576"/>
    <cellStyle name="Normal 3 2 2 2 2 2 2 5" xfId="16958"/>
    <cellStyle name="Normal 3 2 2 2 2 2 2 5 2" xfId="29213"/>
    <cellStyle name="Normal 3 2 2 2 2 2 2 5 3" xfId="41454"/>
    <cellStyle name="Normal 3 2 2 2 2 2 2 6" xfId="23096"/>
    <cellStyle name="Normal 3 2 2 2 2 2 2 7" xfId="35340"/>
    <cellStyle name="Normal 3 2 2 2 2 2 2 8" xfId="47569"/>
    <cellStyle name="Normal 3 2 2 2 2 2 3" xfId="5963"/>
    <cellStyle name="Normal 3 2 2 2 2 2 3 2" xfId="5964"/>
    <cellStyle name="Normal 3 2 2 2 2 2 3 2 2" xfId="5965"/>
    <cellStyle name="Normal 3 2 2 2 2 2 3 2 2 2" xfId="16968"/>
    <cellStyle name="Normal 3 2 2 2 2 2 3 2 2 2 2" xfId="29223"/>
    <cellStyle name="Normal 3 2 2 2 2 2 3 2 2 2 3" xfId="41464"/>
    <cellStyle name="Normal 3 2 2 2 2 2 3 2 2 3" xfId="23106"/>
    <cellStyle name="Normal 3 2 2 2 2 2 3 2 2 4" xfId="35350"/>
    <cellStyle name="Normal 3 2 2 2 2 2 3 2 2 5" xfId="47579"/>
    <cellStyle name="Normal 3 2 2 2 2 2 3 2 3" xfId="16967"/>
    <cellStyle name="Normal 3 2 2 2 2 2 3 2 3 2" xfId="29222"/>
    <cellStyle name="Normal 3 2 2 2 2 2 3 2 3 3" xfId="41463"/>
    <cellStyle name="Normal 3 2 2 2 2 2 3 2 4" xfId="23105"/>
    <cellStyle name="Normal 3 2 2 2 2 2 3 2 5" xfId="35349"/>
    <cellStyle name="Normal 3 2 2 2 2 2 3 2 6" xfId="47578"/>
    <cellStyle name="Normal 3 2 2 2 2 2 3 3" xfId="5966"/>
    <cellStyle name="Normal 3 2 2 2 2 2 3 3 2" xfId="16969"/>
    <cellStyle name="Normal 3 2 2 2 2 2 3 3 2 2" xfId="29224"/>
    <cellStyle name="Normal 3 2 2 2 2 2 3 3 2 3" xfId="41465"/>
    <cellStyle name="Normal 3 2 2 2 2 2 3 3 3" xfId="23107"/>
    <cellStyle name="Normal 3 2 2 2 2 2 3 3 4" xfId="35351"/>
    <cellStyle name="Normal 3 2 2 2 2 2 3 3 5" xfId="47580"/>
    <cellStyle name="Normal 3 2 2 2 2 2 3 4" xfId="16966"/>
    <cellStyle name="Normal 3 2 2 2 2 2 3 4 2" xfId="29221"/>
    <cellStyle name="Normal 3 2 2 2 2 2 3 4 3" xfId="41462"/>
    <cellStyle name="Normal 3 2 2 2 2 2 3 5" xfId="23104"/>
    <cellStyle name="Normal 3 2 2 2 2 2 3 6" xfId="35348"/>
    <cellStyle name="Normal 3 2 2 2 2 2 3 7" xfId="47577"/>
    <cellStyle name="Normal 3 2 2 2 2 2 4" xfId="5967"/>
    <cellStyle name="Normal 3 2 2 2 2 2 4 2" xfId="5968"/>
    <cellStyle name="Normal 3 2 2 2 2 2 4 2 2" xfId="16971"/>
    <cellStyle name="Normal 3 2 2 2 2 2 4 2 2 2" xfId="29226"/>
    <cellStyle name="Normal 3 2 2 2 2 2 4 2 2 3" xfId="41467"/>
    <cellStyle name="Normal 3 2 2 2 2 2 4 2 3" xfId="23109"/>
    <cellStyle name="Normal 3 2 2 2 2 2 4 2 4" xfId="35353"/>
    <cellStyle name="Normal 3 2 2 2 2 2 4 2 5" xfId="47582"/>
    <cellStyle name="Normal 3 2 2 2 2 2 4 3" xfId="16970"/>
    <cellStyle name="Normal 3 2 2 2 2 2 4 3 2" xfId="29225"/>
    <cellStyle name="Normal 3 2 2 2 2 2 4 3 3" xfId="41466"/>
    <cellStyle name="Normal 3 2 2 2 2 2 4 4" xfId="23108"/>
    <cellStyle name="Normal 3 2 2 2 2 2 4 5" xfId="35352"/>
    <cellStyle name="Normal 3 2 2 2 2 2 4 6" xfId="47581"/>
    <cellStyle name="Normal 3 2 2 2 2 2 5" xfId="5969"/>
    <cellStyle name="Normal 3 2 2 2 2 2 5 2" xfId="16972"/>
    <cellStyle name="Normal 3 2 2 2 2 2 5 2 2" xfId="29227"/>
    <cellStyle name="Normal 3 2 2 2 2 2 5 2 3" xfId="41468"/>
    <cellStyle name="Normal 3 2 2 2 2 2 5 3" xfId="23110"/>
    <cellStyle name="Normal 3 2 2 2 2 2 5 4" xfId="35354"/>
    <cellStyle name="Normal 3 2 2 2 2 2 5 5" xfId="47583"/>
    <cellStyle name="Normal 3 2 2 2 2 2 6" xfId="16957"/>
    <cellStyle name="Normal 3 2 2 2 2 2 6 2" xfId="29212"/>
    <cellStyle name="Normal 3 2 2 2 2 2 6 3" xfId="41453"/>
    <cellStyle name="Normal 3 2 2 2 2 2 7" xfId="23095"/>
    <cellStyle name="Normal 3 2 2 2 2 2 8" xfId="35339"/>
    <cellStyle name="Normal 3 2 2 2 2 2 9" xfId="47568"/>
    <cellStyle name="Normal 3 2 2 2 2 3" xfId="5970"/>
    <cellStyle name="Normal 3 2 2 2 2 3 2" xfId="5971"/>
    <cellStyle name="Normal 3 2 2 2 2 3 2 2" xfId="5972"/>
    <cellStyle name="Normal 3 2 2 2 2 3 2 2 2" xfId="5973"/>
    <cellStyle name="Normal 3 2 2 2 2 3 2 2 2 2" xfId="16976"/>
    <cellStyle name="Normal 3 2 2 2 2 3 2 2 2 2 2" xfId="29231"/>
    <cellStyle name="Normal 3 2 2 2 2 3 2 2 2 2 3" xfId="41472"/>
    <cellStyle name="Normal 3 2 2 2 2 3 2 2 2 3" xfId="23114"/>
    <cellStyle name="Normal 3 2 2 2 2 3 2 2 2 4" xfId="35358"/>
    <cellStyle name="Normal 3 2 2 2 2 3 2 2 2 5" xfId="47587"/>
    <cellStyle name="Normal 3 2 2 2 2 3 2 2 3" xfId="16975"/>
    <cellStyle name="Normal 3 2 2 2 2 3 2 2 3 2" xfId="29230"/>
    <cellStyle name="Normal 3 2 2 2 2 3 2 2 3 3" xfId="41471"/>
    <cellStyle name="Normal 3 2 2 2 2 3 2 2 4" xfId="23113"/>
    <cellStyle name="Normal 3 2 2 2 2 3 2 2 5" xfId="35357"/>
    <cellStyle name="Normal 3 2 2 2 2 3 2 2 6" xfId="47586"/>
    <cellStyle name="Normal 3 2 2 2 2 3 2 3" xfId="5974"/>
    <cellStyle name="Normal 3 2 2 2 2 3 2 3 2" xfId="16977"/>
    <cellStyle name="Normal 3 2 2 2 2 3 2 3 2 2" xfId="29232"/>
    <cellStyle name="Normal 3 2 2 2 2 3 2 3 2 3" xfId="41473"/>
    <cellStyle name="Normal 3 2 2 2 2 3 2 3 3" xfId="23115"/>
    <cellStyle name="Normal 3 2 2 2 2 3 2 3 4" xfId="35359"/>
    <cellStyle name="Normal 3 2 2 2 2 3 2 3 5" xfId="47588"/>
    <cellStyle name="Normal 3 2 2 2 2 3 2 4" xfId="16974"/>
    <cellStyle name="Normal 3 2 2 2 2 3 2 4 2" xfId="29229"/>
    <cellStyle name="Normal 3 2 2 2 2 3 2 4 3" xfId="41470"/>
    <cellStyle name="Normal 3 2 2 2 2 3 2 5" xfId="23112"/>
    <cellStyle name="Normal 3 2 2 2 2 3 2 6" xfId="35356"/>
    <cellStyle name="Normal 3 2 2 2 2 3 2 7" xfId="47585"/>
    <cellStyle name="Normal 3 2 2 2 2 3 3" xfId="5975"/>
    <cellStyle name="Normal 3 2 2 2 2 3 3 2" xfId="5976"/>
    <cellStyle name="Normal 3 2 2 2 2 3 3 2 2" xfId="16979"/>
    <cellStyle name="Normal 3 2 2 2 2 3 3 2 2 2" xfId="29234"/>
    <cellStyle name="Normal 3 2 2 2 2 3 3 2 2 3" xfId="41475"/>
    <cellStyle name="Normal 3 2 2 2 2 3 3 2 3" xfId="23117"/>
    <cellStyle name="Normal 3 2 2 2 2 3 3 2 4" xfId="35361"/>
    <cellStyle name="Normal 3 2 2 2 2 3 3 2 5" xfId="47590"/>
    <cellStyle name="Normal 3 2 2 2 2 3 3 3" xfId="16978"/>
    <cellStyle name="Normal 3 2 2 2 2 3 3 3 2" xfId="29233"/>
    <cellStyle name="Normal 3 2 2 2 2 3 3 3 3" xfId="41474"/>
    <cellStyle name="Normal 3 2 2 2 2 3 3 4" xfId="23116"/>
    <cellStyle name="Normal 3 2 2 2 2 3 3 5" xfId="35360"/>
    <cellStyle name="Normal 3 2 2 2 2 3 3 6" xfId="47589"/>
    <cellStyle name="Normal 3 2 2 2 2 3 4" xfId="5977"/>
    <cellStyle name="Normal 3 2 2 2 2 3 4 2" xfId="16980"/>
    <cellStyle name="Normal 3 2 2 2 2 3 4 2 2" xfId="29235"/>
    <cellStyle name="Normal 3 2 2 2 2 3 4 2 3" xfId="41476"/>
    <cellStyle name="Normal 3 2 2 2 2 3 4 3" xfId="23118"/>
    <cellStyle name="Normal 3 2 2 2 2 3 4 4" xfId="35362"/>
    <cellStyle name="Normal 3 2 2 2 2 3 4 5" xfId="47591"/>
    <cellStyle name="Normal 3 2 2 2 2 3 5" xfId="16973"/>
    <cellStyle name="Normal 3 2 2 2 2 3 5 2" xfId="29228"/>
    <cellStyle name="Normal 3 2 2 2 2 3 5 3" xfId="41469"/>
    <cellStyle name="Normal 3 2 2 2 2 3 6" xfId="23111"/>
    <cellStyle name="Normal 3 2 2 2 2 3 7" xfId="35355"/>
    <cellStyle name="Normal 3 2 2 2 2 3 8" xfId="47584"/>
    <cellStyle name="Normal 3 2 2 2 2 4" xfId="5978"/>
    <cellStyle name="Normal 3 2 2 2 2 4 2" xfId="5979"/>
    <cellStyle name="Normal 3 2 2 2 2 4 2 2" xfId="5980"/>
    <cellStyle name="Normal 3 2 2 2 2 4 2 2 2" xfId="16983"/>
    <cellStyle name="Normal 3 2 2 2 2 4 2 2 2 2" xfId="29238"/>
    <cellStyle name="Normal 3 2 2 2 2 4 2 2 2 3" xfId="41479"/>
    <cellStyle name="Normal 3 2 2 2 2 4 2 2 3" xfId="23121"/>
    <cellStyle name="Normal 3 2 2 2 2 4 2 2 4" xfId="35365"/>
    <cellStyle name="Normal 3 2 2 2 2 4 2 2 5" xfId="47594"/>
    <cellStyle name="Normal 3 2 2 2 2 4 2 3" xfId="16982"/>
    <cellStyle name="Normal 3 2 2 2 2 4 2 3 2" xfId="29237"/>
    <cellStyle name="Normal 3 2 2 2 2 4 2 3 3" xfId="41478"/>
    <cellStyle name="Normal 3 2 2 2 2 4 2 4" xfId="23120"/>
    <cellStyle name="Normal 3 2 2 2 2 4 2 5" xfId="35364"/>
    <cellStyle name="Normal 3 2 2 2 2 4 2 6" xfId="47593"/>
    <cellStyle name="Normal 3 2 2 2 2 4 3" xfId="5981"/>
    <cellStyle name="Normal 3 2 2 2 2 4 3 2" xfId="16984"/>
    <cellStyle name="Normal 3 2 2 2 2 4 3 2 2" xfId="29239"/>
    <cellStyle name="Normal 3 2 2 2 2 4 3 2 3" xfId="41480"/>
    <cellStyle name="Normal 3 2 2 2 2 4 3 3" xfId="23122"/>
    <cellStyle name="Normal 3 2 2 2 2 4 3 4" xfId="35366"/>
    <cellStyle name="Normal 3 2 2 2 2 4 3 5" xfId="47595"/>
    <cellStyle name="Normal 3 2 2 2 2 4 4" xfId="16981"/>
    <cellStyle name="Normal 3 2 2 2 2 4 4 2" xfId="29236"/>
    <cellStyle name="Normal 3 2 2 2 2 4 4 3" xfId="41477"/>
    <cellStyle name="Normal 3 2 2 2 2 4 5" xfId="23119"/>
    <cellStyle name="Normal 3 2 2 2 2 4 6" xfId="35363"/>
    <cellStyle name="Normal 3 2 2 2 2 4 7" xfId="47592"/>
    <cellStyle name="Normal 3 2 2 2 2 5" xfId="5982"/>
    <cellStyle name="Normal 3 2 2 2 2 5 2" xfId="5983"/>
    <cellStyle name="Normal 3 2 2 2 2 5 2 2" xfId="16986"/>
    <cellStyle name="Normal 3 2 2 2 2 5 2 2 2" xfId="29241"/>
    <cellStyle name="Normal 3 2 2 2 2 5 2 2 3" xfId="41482"/>
    <cellStyle name="Normal 3 2 2 2 2 5 2 3" xfId="23124"/>
    <cellStyle name="Normal 3 2 2 2 2 5 2 4" xfId="35368"/>
    <cellStyle name="Normal 3 2 2 2 2 5 2 5" xfId="47597"/>
    <cellStyle name="Normal 3 2 2 2 2 5 3" xfId="16985"/>
    <cellStyle name="Normal 3 2 2 2 2 5 3 2" xfId="29240"/>
    <cellStyle name="Normal 3 2 2 2 2 5 3 3" xfId="41481"/>
    <cellStyle name="Normal 3 2 2 2 2 5 4" xfId="23123"/>
    <cellStyle name="Normal 3 2 2 2 2 5 5" xfId="35367"/>
    <cellStyle name="Normal 3 2 2 2 2 5 6" xfId="47596"/>
    <cellStyle name="Normal 3 2 2 2 2 6" xfId="5984"/>
    <cellStyle name="Normal 3 2 2 2 2 6 2" xfId="16987"/>
    <cellStyle name="Normal 3 2 2 2 2 6 2 2" xfId="29242"/>
    <cellStyle name="Normal 3 2 2 2 2 6 2 3" xfId="41483"/>
    <cellStyle name="Normal 3 2 2 2 2 6 3" xfId="23125"/>
    <cellStyle name="Normal 3 2 2 2 2 6 4" xfId="35369"/>
    <cellStyle name="Normal 3 2 2 2 2 6 5" xfId="47598"/>
    <cellStyle name="Normal 3 2 2 2 2 7" xfId="16956"/>
    <cellStyle name="Normal 3 2 2 2 2 7 2" xfId="29211"/>
    <cellStyle name="Normal 3 2 2 2 2 7 3" xfId="41452"/>
    <cellStyle name="Normal 3 2 2 2 2 8" xfId="23094"/>
    <cellStyle name="Normal 3 2 2 2 2 9" xfId="35338"/>
    <cellStyle name="Normal 3 2 2 2 3" xfId="5985"/>
    <cellStyle name="Normal 3 2 2 2 3 2" xfId="5986"/>
    <cellStyle name="Normal 3 2 2 2 3 2 2" xfId="5987"/>
    <cellStyle name="Normal 3 2 2 2 3 2 2 2" xfId="5988"/>
    <cellStyle name="Normal 3 2 2 2 3 2 2 2 2" xfId="5989"/>
    <cellStyle name="Normal 3 2 2 2 3 2 2 2 2 2" xfId="16992"/>
    <cellStyle name="Normal 3 2 2 2 3 2 2 2 2 2 2" xfId="29247"/>
    <cellStyle name="Normal 3 2 2 2 3 2 2 2 2 2 3" xfId="41488"/>
    <cellStyle name="Normal 3 2 2 2 3 2 2 2 2 3" xfId="23130"/>
    <cellStyle name="Normal 3 2 2 2 3 2 2 2 2 4" xfId="35374"/>
    <cellStyle name="Normal 3 2 2 2 3 2 2 2 2 5" xfId="47603"/>
    <cellStyle name="Normal 3 2 2 2 3 2 2 2 3" xfId="16991"/>
    <cellStyle name="Normal 3 2 2 2 3 2 2 2 3 2" xfId="29246"/>
    <cellStyle name="Normal 3 2 2 2 3 2 2 2 3 3" xfId="41487"/>
    <cellStyle name="Normal 3 2 2 2 3 2 2 2 4" xfId="23129"/>
    <cellStyle name="Normal 3 2 2 2 3 2 2 2 5" xfId="35373"/>
    <cellStyle name="Normal 3 2 2 2 3 2 2 2 6" xfId="47602"/>
    <cellStyle name="Normal 3 2 2 2 3 2 2 3" xfId="5990"/>
    <cellStyle name="Normal 3 2 2 2 3 2 2 3 2" xfId="16993"/>
    <cellStyle name="Normal 3 2 2 2 3 2 2 3 2 2" xfId="29248"/>
    <cellStyle name="Normal 3 2 2 2 3 2 2 3 2 3" xfId="41489"/>
    <cellStyle name="Normal 3 2 2 2 3 2 2 3 3" xfId="23131"/>
    <cellStyle name="Normal 3 2 2 2 3 2 2 3 4" xfId="35375"/>
    <cellStyle name="Normal 3 2 2 2 3 2 2 3 5" xfId="47604"/>
    <cellStyle name="Normal 3 2 2 2 3 2 2 4" xfId="16990"/>
    <cellStyle name="Normal 3 2 2 2 3 2 2 4 2" xfId="29245"/>
    <cellStyle name="Normal 3 2 2 2 3 2 2 4 3" xfId="41486"/>
    <cellStyle name="Normal 3 2 2 2 3 2 2 5" xfId="23128"/>
    <cellStyle name="Normal 3 2 2 2 3 2 2 6" xfId="35372"/>
    <cellStyle name="Normal 3 2 2 2 3 2 2 7" xfId="47601"/>
    <cellStyle name="Normal 3 2 2 2 3 2 3" xfId="5991"/>
    <cellStyle name="Normal 3 2 2 2 3 2 3 2" xfId="5992"/>
    <cellStyle name="Normal 3 2 2 2 3 2 3 2 2" xfId="16995"/>
    <cellStyle name="Normal 3 2 2 2 3 2 3 2 2 2" xfId="29250"/>
    <cellStyle name="Normal 3 2 2 2 3 2 3 2 2 3" xfId="41491"/>
    <cellStyle name="Normal 3 2 2 2 3 2 3 2 3" xfId="23133"/>
    <cellStyle name="Normal 3 2 2 2 3 2 3 2 4" xfId="35377"/>
    <cellStyle name="Normal 3 2 2 2 3 2 3 2 5" xfId="47606"/>
    <cellStyle name="Normal 3 2 2 2 3 2 3 3" xfId="16994"/>
    <cellStyle name="Normal 3 2 2 2 3 2 3 3 2" xfId="29249"/>
    <cellStyle name="Normal 3 2 2 2 3 2 3 3 3" xfId="41490"/>
    <cellStyle name="Normal 3 2 2 2 3 2 3 4" xfId="23132"/>
    <cellStyle name="Normal 3 2 2 2 3 2 3 5" xfId="35376"/>
    <cellStyle name="Normal 3 2 2 2 3 2 3 6" xfId="47605"/>
    <cellStyle name="Normal 3 2 2 2 3 2 4" xfId="5993"/>
    <cellStyle name="Normal 3 2 2 2 3 2 4 2" xfId="16996"/>
    <cellStyle name="Normal 3 2 2 2 3 2 4 2 2" xfId="29251"/>
    <cellStyle name="Normal 3 2 2 2 3 2 4 2 3" xfId="41492"/>
    <cellStyle name="Normal 3 2 2 2 3 2 4 3" xfId="23134"/>
    <cellStyle name="Normal 3 2 2 2 3 2 4 4" xfId="35378"/>
    <cellStyle name="Normal 3 2 2 2 3 2 4 5" xfId="47607"/>
    <cellStyle name="Normal 3 2 2 2 3 2 5" xfId="16989"/>
    <cellStyle name="Normal 3 2 2 2 3 2 5 2" xfId="29244"/>
    <cellStyle name="Normal 3 2 2 2 3 2 5 3" xfId="41485"/>
    <cellStyle name="Normal 3 2 2 2 3 2 6" xfId="23127"/>
    <cellStyle name="Normal 3 2 2 2 3 2 7" xfId="35371"/>
    <cellStyle name="Normal 3 2 2 2 3 2 8" xfId="47600"/>
    <cellStyle name="Normal 3 2 2 2 3 3" xfId="5994"/>
    <cellStyle name="Normal 3 2 2 2 3 3 2" xfId="5995"/>
    <cellStyle name="Normal 3 2 2 2 3 3 2 2" xfId="5996"/>
    <cellStyle name="Normal 3 2 2 2 3 3 2 2 2" xfId="16999"/>
    <cellStyle name="Normal 3 2 2 2 3 3 2 2 2 2" xfId="29254"/>
    <cellStyle name="Normal 3 2 2 2 3 3 2 2 2 3" xfId="41495"/>
    <cellStyle name="Normal 3 2 2 2 3 3 2 2 3" xfId="23137"/>
    <cellStyle name="Normal 3 2 2 2 3 3 2 2 4" xfId="35381"/>
    <cellStyle name="Normal 3 2 2 2 3 3 2 2 5" xfId="47610"/>
    <cellStyle name="Normal 3 2 2 2 3 3 2 3" xfId="16998"/>
    <cellStyle name="Normal 3 2 2 2 3 3 2 3 2" xfId="29253"/>
    <cellStyle name="Normal 3 2 2 2 3 3 2 3 3" xfId="41494"/>
    <cellStyle name="Normal 3 2 2 2 3 3 2 4" xfId="23136"/>
    <cellStyle name="Normal 3 2 2 2 3 3 2 5" xfId="35380"/>
    <cellStyle name="Normal 3 2 2 2 3 3 2 6" xfId="47609"/>
    <cellStyle name="Normal 3 2 2 2 3 3 3" xfId="5997"/>
    <cellStyle name="Normal 3 2 2 2 3 3 3 2" xfId="17000"/>
    <cellStyle name="Normal 3 2 2 2 3 3 3 2 2" xfId="29255"/>
    <cellStyle name="Normal 3 2 2 2 3 3 3 2 3" xfId="41496"/>
    <cellStyle name="Normal 3 2 2 2 3 3 3 3" xfId="23138"/>
    <cellStyle name="Normal 3 2 2 2 3 3 3 4" xfId="35382"/>
    <cellStyle name="Normal 3 2 2 2 3 3 3 5" xfId="47611"/>
    <cellStyle name="Normal 3 2 2 2 3 3 4" xfId="16997"/>
    <cellStyle name="Normal 3 2 2 2 3 3 4 2" xfId="29252"/>
    <cellStyle name="Normal 3 2 2 2 3 3 4 3" xfId="41493"/>
    <cellStyle name="Normal 3 2 2 2 3 3 5" xfId="23135"/>
    <cellStyle name="Normal 3 2 2 2 3 3 6" xfId="35379"/>
    <cellStyle name="Normal 3 2 2 2 3 3 7" xfId="47608"/>
    <cellStyle name="Normal 3 2 2 2 3 4" xfId="5998"/>
    <cellStyle name="Normal 3 2 2 2 3 4 2" xfId="5999"/>
    <cellStyle name="Normal 3 2 2 2 3 4 2 2" xfId="17002"/>
    <cellStyle name="Normal 3 2 2 2 3 4 2 2 2" xfId="29257"/>
    <cellStyle name="Normal 3 2 2 2 3 4 2 2 3" xfId="41498"/>
    <cellStyle name="Normal 3 2 2 2 3 4 2 3" xfId="23140"/>
    <cellStyle name="Normal 3 2 2 2 3 4 2 4" xfId="35384"/>
    <cellStyle name="Normal 3 2 2 2 3 4 2 5" xfId="47613"/>
    <cellStyle name="Normal 3 2 2 2 3 4 3" xfId="17001"/>
    <cellStyle name="Normal 3 2 2 2 3 4 3 2" xfId="29256"/>
    <cellStyle name="Normal 3 2 2 2 3 4 3 3" xfId="41497"/>
    <cellStyle name="Normal 3 2 2 2 3 4 4" xfId="23139"/>
    <cellStyle name="Normal 3 2 2 2 3 4 5" xfId="35383"/>
    <cellStyle name="Normal 3 2 2 2 3 4 6" xfId="47612"/>
    <cellStyle name="Normal 3 2 2 2 3 5" xfId="6000"/>
    <cellStyle name="Normal 3 2 2 2 3 5 2" xfId="17003"/>
    <cellStyle name="Normal 3 2 2 2 3 5 2 2" xfId="29258"/>
    <cellStyle name="Normal 3 2 2 2 3 5 2 3" xfId="41499"/>
    <cellStyle name="Normal 3 2 2 2 3 5 3" xfId="23141"/>
    <cellStyle name="Normal 3 2 2 2 3 5 4" xfId="35385"/>
    <cellStyle name="Normal 3 2 2 2 3 5 5" xfId="47614"/>
    <cellStyle name="Normal 3 2 2 2 3 6" xfId="16988"/>
    <cellStyle name="Normal 3 2 2 2 3 6 2" xfId="29243"/>
    <cellStyle name="Normal 3 2 2 2 3 6 3" xfId="41484"/>
    <cellStyle name="Normal 3 2 2 2 3 7" xfId="23126"/>
    <cellStyle name="Normal 3 2 2 2 3 8" xfId="35370"/>
    <cellStyle name="Normal 3 2 2 2 3 9" xfId="47599"/>
    <cellStyle name="Normal 3 2 2 2 4" xfId="6001"/>
    <cellStyle name="Normal 3 2 2 2 4 2" xfId="6002"/>
    <cellStyle name="Normal 3 2 2 2 4 2 2" xfId="6003"/>
    <cellStyle name="Normal 3 2 2 2 4 2 2 2" xfId="6004"/>
    <cellStyle name="Normal 3 2 2 2 4 2 2 2 2" xfId="17007"/>
    <cellStyle name="Normal 3 2 2 2 4 2 2 2 2 2" xfId="29262"/>
    <cellStyle name="Normal 3 2 2 2 4 2 2 2 2 3" xfId="41503"/>
    <cellStyle name="Normal 3 2 2 2 4 2 2 2 3" xfId="23145"/>
    <cellStyle name="Normal 3 2 2 2 4 2 2 2 4" xfId="35389"/>
    <cellStyle name="Normal 3 2 2 2 4 2 2 2 5" xfId="47618"/>
    <cellStyle name="Normal 3 2 2 2 4 2 2 3" xfId="17006"/>
    <cellStyle name="Normal 3 2 2 2 4 2 2 3 2" xfId="29261"/>
    <cellStyle name="Normal 3 2 2 2 4 2 2 3 3" xfId="41502"/>
    <cellStyle name="Normal 3 2 2 2 4 2 2 4" xfId="23144"/>
    <cellStyle name="Normal 3 2 2 2 4 2 2 5" xfId="35388"/>
    <cellStyle name="Normal 3 2 2 2 4 2 2 6" xfId="47617"/>
    <cellStyle name="Normal 3 2 2 2 4 2 3" xfId="6005"/>
    <cellStyle name="Normal 3 2 2 2 4 2 3 2" xfId="17008"/>
    <cellStyle name="Normal 3 2 2 2 4 2 3 2 2" xfId="29263"/>
    <cellStyle name="Normal 3 2 2 2 4 2 3 2 3" xfId="41504"/>
    <cellStyle name="Normal 3 2 2 2 4 2 3 3" xfId="23146"/>
    <cellStyle name="Normal 3 2 2 2 4 2 3 4" xfId="35390"/>
    <cellStyle name="Normal 3 2 2 2 4 2 3 5" xfId="47619"/>
    <cellStyle name="Normal 3 2 2 2 4 2 4" xfId="17005"/>
    <cellStyle name="Normal 3 2 2 2 4 2 4 2" xfId="29260"/>
    <cellStyle name="Normal 3 2 2 2 4 2 4 3" xfId="41501"/>
    <cellStyle name="Normal 3 2 2 2 4 2 5" xfId="23143"/>
    <cellStyle name="Normal 3 2 2 2 4 2 6" xfId="35387"/>
    <cellStyle name="Normal 3 2 2 2 4 2 7" xfId="47616"/>
    <cellStyle name="Normal 3 2 2 2 4 3" xfId="6006"/>
    <cellStyle name="Normal 3 2 2 2 4 3 2" xfId="6007"/>
    <cellStyle name="Normal 3 2 2 2 4 3 2 2" xfId="17010"/>
    <cellStyle name="Normal 3 2 2 2 4 3 2 2 2" xfId="29265"/>
    <cellStyle name="Normal 3 2 2 2 4 3 2 2 3" xfId="41506"/>
    <cellStyle name="Normal 3 2 2 2 4 3 2 3" xfId="23148"/>
    <cellStyle name="Normal 3 2 2 2 4 3 2 4" xfId="35392"/>
    <cellStyle name="Normal 3 2 2 2 4 3 2 5" xfId="47621"/>
    <cellStyle name="Normal 3 2 2 2 4 3 3" xfId="17009"/>
    <cellStyle name="Normal 3 2 2 2 4 3 3 2" xfId="29264"/>
    <cellStyle name="Normal 3 2 2 2 4 3 3 3" xfId="41505"/>
    <cellStyle name="Normal 3 2 2 2 4 3 4" xfId="23147"/>
    <cellStyle name="Normal 3 2 2 2 4 3 5" xfId="35391"/>
    <cellStyle name="Normal 3 2 2 2 4 3 6" xfId="47620"/>
    <cellStyle name="Normal 3 2 2 2 4 4" xfId="6008"/>
    <cellStyle name="Normal 3 2 2 2 4 4 2" xfId="17011"/>
    <cellStyle name="Normal 3 2 2 2 4 4 2 2" xfId="29266"/>
    <cellStyle name="Normal 3 2 2 2 4 4 2 3" xfId="41507"/>
    <cellStyle name="Normal 3 2 2 2 4 4 3" xfId="23149"/>
    <cellStyle name="Normal 3 2 2 2 4 4 4" xfId="35393"/>
    <cellStyle name="Normal 3 2 2 2 4 4 5" xfId="47622"/>
    <cellStyle name="Normal 3 2 2 2 4 5" xfId="17004"/>
    <cellStyle name="Normal 3 2 2 2 4 5 2" xfId="29259"/>
    <cellStyle name="Normal 3 2 2 2 4 5 3" xfId="41500"/>
    <cellStyle name="Normal 3 2 2 2 4 6" xfId="23142"/>
    <cellStyle name="Normal 3 2 2 2 4 7" xfId="35386"/>
    <cellStyle name="Normal 3 2 2 2 4 8" xfId="47615"/>
    <cellStyle name="Normal 3 2 2 2 5" xfId="6009"/>
    <cellStyle name="Normal 3 2 2 2 5 2" xfId="6010"/>
    <cellStyle name="Normal 3 2 2 2 5 2 2" xfId="6011"/>
    <cellStyle name="Normal 3 2 2 2 5 2 2 2" xfId="17014"/>
    <cellStyle name="Normal 3 2 2 2 5 2 2 2 2" xfId="29269"/>
    <cellStyle name="Normal 3 2 2 2 5 2 2 2 3" xfId="41510"/>
    <cellStyle name="Normal 3 2 2 2 5 2 2 3" xfId="23152"/>
    <cellStyle name="Normal 3 2 2 2 5 2 2 4" xfId="35396"/>
    <cellStyle name="Normal 3 2 2 2 5 2 2 5" xfId="47625"/>
    <cellStyle name="Normal 3 2 2 2 5 2 3" xfId="17013"/>
    <cellStyle name="Normal 3 2 2 2 5 2 3 2" xfId="29268"/>
    <cellStyle name="Normal 3 2 2 2 5 2 3 3" xfId="41509"/>
    <cellStyle name="Normal 3 2 2 2 5 2 4" xfId="23151"/>
    <cellStyle name="Normal 3 2 2 2 5 2 5" xfId="35395"/>
    <cellStyle name="Normal 3 2 2 2 5 2 6" xfId="47624"/>
    <cellStyle name="Normal 3 2 2 2 5 3" xfId="6012"/>
    <cellStyle name="Normal 3 2 2 2 5 3 2" xfId="17015"/>
    <cellStyle name="Normal 3 2 2 2 5 3 2 2" xfId="29270"/>
    <cellStyle name="Normal 3 2 2 2 5 3 2 3" xfId="41511"/>
    <cellStyle name="Normal 3 2 2 2 5 3 3" xfId="23153"/>
    <cellStyle name="Normal 3 2 2 2 5 3 4" xfId="35397"/>
    <cellStyle name="Normal 3 2 2 2 5 3 5" xfId="47626"/>
    <cellStyle name="Normal 3 2 2 2 5 4" xfId="17012"/>
    <cellStyle name="Normal 3 2 2 2 5 4 2" xfId="29267"/>
    <cellStyle name="Normal 3 2 2 2 5 4 3" xfId="41508"/>
    <cellStyle name="Normal 3 2 2 2 5 5" xfId="23150"/>
    <cellStyle name="Normal 3 2 2 2 5 6" xfId="35394"/>
    <cellStyle name="Normal 3 2 2 2 5 7" xfId="47623"/>
    <cellStyle name="Normal 3 2 2 2 6" xfId="6013"/>
    <cellStyle name="Normal 3 2 2 2 6 2" xfId="6014"/>
    <cellStyle name="Normal 3 2 2 2 6 2 2" xfId="17017"/>
    <cellStyle name="Normal 3 2 2 2 6 2 2 2" xfId="29272"/>
    <cellStyle name="Normal 3 2 2 2 6 2 2 3" xfId="41513"/>
    <cellStyle name="Normal 3 2 2 2 6 2 3" xfId="23155"/>
    <cellStyle name="Normal 3 2 2 2 6 2 4" xfId="35399"/>
    <cellStyle name="Normal 3 2 2 2 6 2 5" xfId="47628"/>
    <cellStyle name="Normal 3 2 2 2 6 3" xfId="17016"/>
    <cellStyle name="Normal 3 2 2 2 6 3 2" xfId="29271"/>
    <cellStyle name="Normal 3 2 2 2 6 3 3" xfId="41512"/>
    <cellStyle name="Normal 3 2 2 2 6 4" xfId="23154"/>
    <cellStyle name="Normal 3 2 2 2 6 5" xfId="35398"/>
    <cellStyle name="Normal 3 2 2 2 6 6" xfId="47627"/>
    <cellStyle name="Normal 3 2 2 2 7" xfId="6015"/>
    <cellStyle name="Normal 3 2 2 2 7 2" xfId="17018"/>
    <cellStyle name="Normal 3 2 2 2 7 2 2" xfId="29273"/>
    <cellStyle name="Normal 3 2 2 2 7 2 3" xfId="41514"/>
    <cellStyle name="Normal 3 2 2 2 7 3" xfId="23156"/>
    <cellStyle name="Normal 3 2 2 2 7 4" xfId="35400"/>
    <cellStyle name="Normal 3 2 2 2 7 5" xfId="47629"/>
    <cellStyle name="Normal 3 2 2 2 8" xfId="16955"/>
    <cellStyle name="Normal 3 2 2 2 8 2" xfId="29210"/>
    <cellStyle name="Normal 3 2 2 2 8 3" xfId="41451"/>
    <cellStyle name="Normal 3 2 2 2 9" xfId="23093"/>
    <cellStyle name="Normal 3 2 2 3" xfId="6016"/>
    <cellStyle name="Normal 3 2 2 3 10" xfId="47630"/>
    <cellStyle name="Normal 3 2 2 3 2" xfId="6017"/>
    <cellStyle name="Normal 3 2 2 3 2 2" xfId="6018"/>
    <cellStyle name="Normal 3 2 2 3 2 2 2" xfId="6019"/>
    <cellStyle name="Normal 3 2 2 3 2 2 2 2" xfId="6020"/>
    <cellStyle name="Normal 3 2 2 3 2 2 2 2 2" xfId="6021"/>
    <cellStyle name="Normal 3 2 2 3 2 2 2 2 2 2" xfId="17024"/>
    <cellStyle name="Normal 3 2 2 3 2 2 2 2 2 2 2" xfId="29279"/>
    <cellStyle name="Normal 3 2 2 3 2 2 2 2 2 2 3" xfId="41520"/>
    <cellStyle name="Normal 3 2 2 3 2 2 2 2 2 3" xfId="23162"/>
    <cellStyle name="Normal 3 2 2 3 2 2 2 2 2 4" xfId="35406"/>
    <cellStyle name="Normal 3 2 2 3 2 2 2 2 2 5" xfId="47635"/>
    <cellStyle name="Normal 3 2 2 3 2 2 2 2 3" xfId="17023"/>
    <cellStyle name="Normal 3 2 2 3 2 2 2 2 3 2" xfId="29278"/>
    <cellStyle name="Normal 3 2 2 3 2 2 2 2 3 3" xfId="41519"/>
    <cellStyle name="Normal 3 2 2 3 2 2 2 2 4" xfId="23161"/>
    <cellStyle name="Normal 3 2 2 3 2 2 2 2 5" xfId="35405"/>
    <cellStyle name="Normal 3 2 2 3 2 2 2 2 6" xfId="47634"/>
    <cellStyle name="Normal 3 2 2 3 2 2 2 3" xfId="6022"/>
    <cellStyle name="Normal 3 2 2 3 2 2 2 3 2" xfId="17025"/>
    <cellStyle name="Normal 3 2 2 3 2 2 2 3 2 2" xfId="29280"/>
    <cellStyle name="Normal 3 2 2 3 2 2 2 3 2 3" xfId="41521"/>
    <cellStyle name="Normal 3 2 2 3 2 2 2 3 3" xfId="23163"/>
    <cellStyle name="Normal 3 2 2 3 2 2 2 3 4" xfId="35407"/>
    <cellStyle name="Normal 3 2 2 3 2 2 2 3 5" xfId="47636"/>
    <cellStyle name="Normal 3 2 2 3 2 2 2 4" xfId="17022"/>
    <cellStyle name="Normal 3 2 2 3 2 2 2 4 2" xfId="29277"/>
    <cellStyle name="Normal 3 2 2 3 2 2 2 4 3" xfId="41518"/>
    <cellStyle name="Normal 3 2 2 3 2 2 2 5" xfId="23160"/>
    <cellStyle name="Normal 3 2 2 3 2 2 2 6" xfId="35404"/>
    <cellStyle name="Normal 3 2 2 3 2 2 2 7" xfId="47633"/>
    <cellStyle name="Normal 3 2 2 3 2 2 3" xfId="6023"/>
    <cellStyle name="Normal 3 2 2 3 2 2 3 2" xfId="6024"/>
    <cellStyle name="Normal 3 2 2 3 2 2 3 2 2" xfId="17027"/>
    <cellStyle name="Normal 3 2 2 3 2 2 3 2 2 2" xfId="29282"/>
    <cellStyle name="Normal 3 2 2 3 2 2 3 2 2 3" xfId="41523"/>
    <cellStyle name="Normal 3 2 2 3 2 2 3 2 3" xfId="23165"/>
    <cellStyle name="Normal 3 2 2 3 2 2 3 2 4" xfId="35409"/>
    <cellStyle name="Normal 3 2 2 3 2 2 3 2 5" xfId="47638"/>
    <cellStyle name="Normal 3 2 2 3 2 2 3 3" xfId="17026"/>
    <cellStyle name="Normal 3 2 2 3 2 2 3 3 2" xfId="29281"/>
    <cellStyle name="Normal 3 2 2 3 2 2 3 3 3" xfId="41522"/>
    <cellStyle name="Normal 3 2 2 3 2 2 3 4" xfId="23164"/>
    <cellStyle name="Normal 3 2 2 3 2 2 3 5" xfId="35408"/>
    <cellStyle name="Normal 3 2 2 3 2 2 3 6" xfId="47637"/>
    <cellStyle name="Normal 3 2 2 3 2 2 4" xfId="6025"/>
    <cellStyle name="Normal 3 2 2 3 2 2 4 2" xfId="17028"/>
    <cellStyle name="Normal 3 2 2 3 2 2 4 2 2" xfId="29283"/>
    <cellStyle name="Normal 3 2 2 3 2 2 4 2 3" xfId="41524"/>
    <cellStyle name="Normal 3 2 2 3 2 2 4 3" xfId="23166"/>
    <cellStyle name="Normal 3 2 2 3 2 2 4 4" xfId="35410"/>
    <cellStyle name="Normal 3 2 2 3 2 2 4 5" xfId="47639"/>
    <cellStyle name="Normal 3 2 2 3 2 2 5" xfId="17021"/>
    <cellStyle name="Normal 3 2 2 3 2 2 5 2" xfId="29276"/>
    <cellStyle name="Normal 3 2 2 3 2 2 5 3" xfId="41517"/>
    <cellStyle name="Normal 3 2 2 3 2 2 6" xfId="23159"/>
    <cellStyle name="Normal 3 2 2 3 2 2 7" xfId="35403"/>
    <cellStyle name="Normal 3 2 2 3 2 2 8" xfId="47632"/>
    <cellStyle name="Normal 3 2 2 3 2 3" xfId="6026"/>
    <cellStyle name="Normal 3 2 2 3 2 3 2" xfId="6027"/>
    <cellStyle name="Normal 3 2 2 3 2 3 2 2" xfId="6028"/>
    <cellStyle name="Normal 3 2 2 3 2 3 2 2 2" xfId="17031"/>
    <cellStyle name="Normal 3 2 2 3 2 3 2 2 2 2" xfId="29286"/>
    <cellStyle name="Normal 3 2 2 3 2 3 2 2 2 3" xfId="41527"/>
    <cellStyle name="Normal 3 2 2 3 2 3 2 2 3" xfId="23169"/>
    <cellStyle name="Normal 3 2 2 3 2 3 2 2 4" xfId="35413"/>
    <cellStyle name="Normal 3 2 2 3 2 3 2 2 5" xfId="47642"/>
    <cellStyle name="Normal 3 2 2 3 2 3 2 3" xfId="17030"/>
    <cellStyle name="Normal 3 2 2 3 2 3 2 3 2" xfId="29285"/>
    <cellStyle name="Normal 3 2 2 3 2 3 2 3 3" xfId="41526"/>
    <cellStyle name="Normal 3 2 2 3 2 3 2 4" xfId="23168"/>
    <cellStyle name="Normal 3 2 2 3 2 3 2 5" xfId="35412"/>
    <cellStyle name="Normal 3 2 2 3 2 3 2 6" xfId="47641"/>
    <cellStyle name="Normal 3 2 2 3 2 3 3" xfId="6029"/>
    <cellStyle name="Normal 3 2 2 3 2 3 3 2" xfId="17032"/>
    <cellStyle name="Normal 3 2 2 3 2 3 3 2 2" xfId="29287"/>
    <cellStyle name="Normal 3 2 2 3 2 3 3 2 3" xfId="41528"/>
    <cellStyle name="Normal 3 2 2 3 2 3 3 3" xfId="23170"/>
    <cellStyle name="Normal 3 2 2 3 2 3 3 4" xfId="35414"/>
    <cellStyle name="Normal 3 2 2 3 2 3 3 5" xfId="47643"/>
    <cellStyle name="Normal 3 2 2 3 2 3 4" xfId="17029"/>
    <cellStyle name="Normal 3 2 2 3 2 3 4 2" xfId="29284"/>
    <cellStyle name="Normal 3 2 2 3 2 3 4 3" xfId="41525"/>
    <cellStyle name="Normal 3 2 2 3 2 3 5" xfId="23167"/>
    <cellStyle name="Normal 3 2 2 3 2 3 6" xfId="35411"/>
    <cellStyle name="Normal 3 2 2 3 2 3 7" xfId="47640"/>
    <cellStyle name="Normal 3 2 2 3 2 4" xfId="6030"/>
    <cellStyle name="Normal 3 2 2 3 2 4 2" xfId="6031"/>
    <cellStyle name="Normal 3 2 2 3 2 4 2 2" xfId="17034"/>
    <cellStyle name="Normal 3 2 2 3 2 4 2 2 2" xfId="29289"/>
    <cellStyle name="Normal 3 2 2 3 2 4 2 2 3" xfId="41530"/>
    <cellStyle name="Normal 3 2 2 3 2 4 2 3" xfId="23172"/>
    <cellStyle name="Normal 3 2 2 3 2 4 2 4" xfId="35416"/>
    <cellStyle name="Normal 3 2 2 3 2 4 2 5" xfId="47645"/>
    <cellStyle name="Normal 3 2 2 3 2 4 3" xfId="17033"/>
    <cellStyle name="Normal 3 2 2 3 2 4 3 2" xfId="29288"/>
    <cellStyle name="Normal 3 2 2 3 2 4 3 3" xfId="41529"/>
    <cellStyle name="Normal 3 2 2 3 2 4 4" xfId="23171"/>
    <cellStyle name="Normal 3 2 2 3 2 4 5" xfId="35415"/>
    <cellStyle name="Normal 3 2 2 3 2 4 6" xfId="47644"/>
    <cellStyle name="Normal 3 2 2 3 2 5" xfId="6032"/>
    <cellStyle name="Normal 3 2 2 3 2 5 2" xfId="17035"/>
    <cellStyle name="Normal 3 2 2 3 2 5 2 2" xfId="29290"/>
    <cellStyle name="Normal 3 2 2 3 2 5 2 3" xfId="41531"/>
    <cellStyle name="Normal 3 2 2 3 2 5 3" xfId="23173"/>
    <cellStyle name="Normal 3 2 2 3 2 5 4" xfId="35417"/>
    <cellStyle name="Normal 3 2 2 3 2 5 5" xfId="47646"/>
    <cellStyle name="Normal 3 2 2 3 2 6" xfId="17020"/>
    <cellStyle name="Normal 3 2 2 3 2 6 2" xfId="29275"/>
    <cellStyle name="Normal 3 2 2 3 2 6 3" xfId="41516"/>
    <cellStyle name="Normal 3 2 2 3 2 7" xfId="23158"/>
    <cellStyle name="Normal 3 2 2 3 2 8" xfId="35402"/>
    <cellStyle name="Normal 3 2 2 3 2 9" xfId="47631"/>
    <cellStyle name="Normal 3 2 2 3 3" xfId="6033"/>
    <cellStyle name="Normal 3 2 2 3 3 2" xfId="6034"/>
    <cellStyle name="Normal 3 2 2 3 3 2 2" xfId="6035"/>
    <cellStyle name="Normal 3 2 2 3 3 2 2 2" xfId="6036"/>
    <cellStyle name="Normal 3 2 2 3 3 2 2 2 2" xfId="17039"/>
    <cellStyle name="Normal 3 2 2 3 3 2 2 2 2 2" xfId="29294"/>
    <cellStyle name="Normal 3 2 2 3 3 2 2 2 2 3" xfId="41535"/>
    <cellStyle name="Normal 3 2 2 3 3 2 2 2 3" xfId="23177"/>
    <cellStyle name="Normal 3 2 2 3 3 2 2 2 4" xfId="35421"/>
    <cellStyle name="Normal 3 2 2 3 3 2 2 2 5" xfId="47650"/>
    <cellStyle name="Normal 3 2 2 3 3 2 2 3" xfId="17038"/>
    <cellStyle name="Normal 3 2 2 3 3 2 2 3 2" xfId="29293"/>
    <cellStyle name="Normal 3 2 2 3 3 2 2 3 3" xfId="41534"/>
    <cellStyle name="Normal 3 2 2 3 3 2 2 4" xfId="23176"/>
    <cellStyle name="Normal 3 2 2 3 3 2 2 5" xfId="35420"/>
    <cellStyle name="Normal 3 2 2 3 3 2 2 6" xfId="47649"/>
    <cellStyle name="Normal 3 2 2 3 3 2 3" xfId="6037"/>
    <cellStyle name="Normal 3 2 2 3 3 2 3 2" xfId="17040"/>
    <cellStyle name="Normal 3 2 2 3 3 2 3 2 2" xfId="29295"/>
    <cellStyle name="Normal 3 2 2 3 3 2 3 2 3" xfId="41536"/>
    <cellStyle name="Normal 3 2 2 3 3 2 3 3" xfId="23178"/>
    <cellStyle name="Normal 3 2 2 3 3 2 3 4" xfId="35422"/>
    <cellStyle name="Normal 3 2 2 3 3 2 3 5" xfId="47651"/>
    <cellStyle name="Normal 3 2 2 3 3 2 4" xfId="17037"/>
    <cellStyle name="Normal 3 2 2 3 3 2 4 2" xfId="29292"/>
    <cellStyle name="Normal 3 2 2 3 3 2 4 3" xfId="41533"/>
    <cellStyle name="Normal 3 2 2 3 3 2 5" xfId="23175"/>
    <cellStyle name="Normal 3 2 2 3 3 2 6" xfId="35419"/>
    <cellStyle name="Normal 3 2 2 3 3 2 7" xfId="47648"/>
    <cellStyle name="Normal 3 2 2 3 3 3" xfId="6038"/>
    <cellStyle name="Normal 3 2 2 3 3 3 2" xfId="6039"/>
    <cellStyle name="Normal 3 2 2 3 3 3 2 2" xfId="17042"/>
    <cellStyle name="Normal 3 2 2 3 3 3 2 2 2" xfId="29297"/>
    <cellStyle name="Normal 3 2 2 3 3 3 2 2 3" xfId="41538"/>
    <cellStyle name="Normal 3 2 2 3 3 3 2 3" xfId="23180"/>
    <cellStyle name="Normal 3 2 2 3 3 3 2 4" xfId="35424"/>
    <cellStyle name="Normal 3 2 2 3 3 3 2 5" xfId="47653"/>
    <cellStyle name="Normal 3 2 2 3 3 3 3" xfId="17041"/>
    <cellStyle name="Normal 3 2 2 3 3 3 3 2" xfId="29296"/>
    <cellStyle name="Normal 3 2 2 3 3 3 3 3" xfId="41537"/>
    <cellStyle name="Normal 3 2 2 3 3 3 4" xfId="23179"/>
    <cellStyle name="Normal 3 2 2 3 3 3 5" xfId="35423"/>
    <cellStyle name="Normal 3 2 2 3 3 3 6" xfId="47652"/>
    <cellStyle name="Normal 3 2 2 3 3 4" xfId="6040"/>
    <cellStyle name="Normal 3 2 2 3 3 4 2" xfId="17043"/>
    <cellStyle name="Normal 3 2 2 3 3 4 2 2" xfId="29298"/>
    <cellStyle name="Normal 3 2 2 3 3 4 2 3" xfId="41539"/>
    <cellStyle name="Normal 3 2 2 3 3 4 3" xfId="23181"/>
    <cellStyle name="Normal 3 2 2 3 3 4 4" xfId="35425"/>
    <cellStyle name="Normal 3 2 2 3 3 4 5" xfId="47654"/>
    <cellStyle name="Normal 3 2 2 3 3 5" xfId="17036"/>
    <cellStyle name="Normal 3 2 2 3 3 5 2" xfId="29291"/>
    <cellStyle name="Normal 3 2 2 3 3 5 3" xfId="41532"/>
    <cellStyle name="Normal 3 2 2 3 3 6" xfId="23174"/>
    <cellStyle name="Normal 3 2 2 3 3 7" xfId="35418"/>
    <cellStyle name="Normal 3 2 2 3 3 8" xfId="47647"/>
    <cellStyle name="Normal 3 2 2 3 4" xfId="6041"/>
    <cellStyle name="Normal 3 2 2 3 4 2" xfId="6042"/>
    <cellStyle name="Normal 3 2 2 3 4 2 2" xfId="6043"/>
    <cellStyle name="Normal 3 2 2 3 4 2 2 2" xfId="17046"/>
    <cellStyle name="Normal 3 2 2 3 4 2 2 2 2" xfId="29301"/>
    <cellStyle name="Normal 3 2 2 3 4 2 2 2 3" xfId="41542"/>
    <cellStyle name="Normal 3 2 2 3 4 2 2 3" xfId="23184"/>
    <cellStyle name="Normal 3 2 2 3 4 2 2 4" xfId="35428"/>
    <cellStyle name="Normal 3 2 2 3 4 2 2 5" xfId="47657"/>
    <cellStyle name="Normal 3 2 2 3 4 2 3" xfId="17045"/>
    <cellStyle name="Normal 3 2 2 3 4 2 3 2" xfId="29300"/>
    <cellStyle name="Normal 3 2 2 3 4 2 3 3" xfId="41541"/>
    <cellStyle name="Normal 3 2 2 3 4 2 4" xfId="23183"/>
    <cellStyle name="Normal 3 2 2 3 4 2 5" xfId="35427"/>
    <cellStyle name="Normal 3 2 2 3 4 2 6" xfId="47656"/>
    <cellStyle name="Normal 3 2 2 3 4 3" xfId="6044"/>
    <cellStyle name="Normal 3 2 2 3 4 3 2" xfId="17047"/>
    <cellStyle name="Normal 3 2 2 3 4 3 2 2" xfId="29302"/>
    <cellStyle name="Normal 3 2 2 3 4 3 2 3" xfId="41543"/>
    <cellStyle name="Normal 3 2 2 3 4 3 3" xfId="23185"/>
    <cellStyle name="Normal 3 2 2 3 4 3 4" xfId="35429"/>
    <cellStyle name="Normal 3 2 2 3 4 3 5" xfId="47658"/>
    <cellStyle name="Normal 3 2 2 3 4 4" xfId="17044"/>
    <cellStyle name="Normal 3 2 2 3 4 4 2" xfId="29299"/>
    <cellStyle name="Normal 3 2 2 3 4 4 3" xfId="41540"/>
    <cellStyle name="Normal 3 2 2 3 4 5" xfId="23182"/>
    <cellStyle name="Normal 3 2 2 3 4 6" xfId="35426"/>
    <cellStyle name="Normal 3 2 2 3 4 7" xfId="47655"/>
    <cellStyle name="Normal 3 2 2 3 5" xfId="6045"/>
    <cellStyle name="Normal 3 2 2 3 5 2" xfId="6046"/>
    <cellStyle name="Normal 3 2 2 3 5 2 2" xfId="17049"/>
    <cellStyle name="Normal 3 2 2 3 5 2 2 2" xfId="29304"/>
    <cellStyle name="Normal 3 2 2 3 5 2 2 3" xfId="41545"/>
    <cellStyle name="Normal 3 2 2 3 5 2 3" xfId="23187"/>
    <cellStyle name="Normal 3 2 2 3 5 2 4" xfId="35431"/>
    <cellStyle name="Normal 3 2 2 3 5 2 5" xfId="47660"/>
    <cellStyle name="Normal 3 2 2 3 5 3" xfId="17048"/>
    <cellStyle name="Normal 3 2 2 3 5 3 2" xfId="29303"/>
    <cellStyle name="Normal 3 2 2 3 5 3 3" xfId="41544"/>
    <cellStyle name="Normal 3 2 2 3 5 4" xfId="23186"/>
    <cellStyle name="Normal 3 2 2 3 5 5" xfId="35430"/>
    <cellStyle name="Normal 3 2 2 3 5 6" xfId="47659"/>
    <cellStyle name="Normal 3 2 2 3 6" xfId="6047"/>
    <cellStyle name="Normal 3 2 2 3 6 2" xfId="17050"/>
    <cellStyle name="Normal 3 2 2 3 6 2 2" xfId="29305"/>
    <cellStyle name="Normal 3 2 2 3 6 2 3" xfId="41546"/>
    <cellStyle name="Normal 3 2 2 3 6 3" xfId="23188"/>
    <cellStyle name="Normal 3 2 2 3 6 4" xfId="35432"/>
    <cellStyle name="Normal 3 2 2 3 6 5" xfId="47661"/>
    <cellStyle name="Normal 3 2 2 3 7" xfId="17019"/>
    <cellStyle name="Normal 3 2 2 3 7 2" xfId="29274"/>
    <cellStyle name="Normal 3 2 2 3 7 3" xfId="41515"/>
    <cellStyle name="Normal 3 2 2 3 8" xfId="23157"/>
    <cellStyle name="Normal 3 2 2 3 9" xfId="35401"/>
    <cellStyle name="Normal 3 2 2 4" xfId="6048"/>
    <cellStyle name="Normal 3 2 2 4 2" xfId="6049"/>
    <cellStyle name="Normal 3 2 2 4 2 2" xfId="6050"/>
    <cellStyle name="Normal 3 2 2 4 2 2 2" xfId="6051"/>
    <cellStyle name="Normal 3 2 2 4 2 2 2 2" xfId="6052"/>
    <cellStyle name="Normal 3 2 2 4 2 2 2 2 2" xfId="17055"/>
    <cellStyle name="Normal 3 2 2 4 2 2 2 2 2 2" xfId="29310"/>
    <cellStyle name="Normal 3 2 2 4 2 2 2 2 2 3" xfId="41551"/>
    <cellStyle name="Normal 3 2 2 4 2 2 2 2 3" xfId="23193"/>
    <cellStyle name="Normal 3 2 2 4 2 2 2 2 4" xfId="35437"/>
    <cellStyle name="Normal 3 2 2 4 2 2 2 2 5" xfId="47666"/>
    <cellStyle name="Normal 3 2 2 4 2 2 2 3" xfId="17054"/>
    <cellStyle name="Normal 3 2 2 4 2 2 2 3 2" xfId="29309"/>
    <cellStyle name="Normal 3 2 2 4 2 2 2 3 3" xfId="41550"/>
    <cellStyle name="Normal 3 2 2 4 2 2 2 4" xfId="23192"/>
    <cellStyle name="Normal 3 2 2 4 2 2 2 5" xfId="35436"/>
    <cellStyle name="Normal 3 2 2 4 2 2 2 6" xfId="47665"/>
    <cellStyle name="Normal 3 2 2 4 2 2 3" xfId="6053"/>
    <cellStyle name="Normal 3 2 2 4 2 2 3 2" xfId="17056"/>
    <cellStyle name="Normal 3 2 2 4 2 2 3 2 2" xfId="29311"/>
    <cellStyle name="Normal 3 2 2 4 2 2 3 2 3" xfId="41552"/>
    <cellStyle name="Normal 3 2 2 4 2 2 3 3" xfId="23194"/>
    <cellStyle name="Normal 3 2 2 4 2 2 3 4" xfId="35438"/>
    <cellStyle name="Normal 3 2 2 4 2 2 3 5" xfId="47667"/>
    <cellStyle name="Normal 3 2 2 4 2 2 4" xfId="17053"/>
    <cellStyle name="Normal 3 2 2 4 2 2 4 2" xfId="29308"/>
    <cellStyle name="Normal 3 2 2 4 2 2 4 3" xfId="41549"/>
    <cellStyle name="Normal 3 2 2 4 2 2 5" xfId="23191"/>
    <cellStyle name="Normal 3 2 2 4 2 2 6" xfId="35435"/>
    <cellStyle name="Normal 3 2 2 4 2 2 7" xfId="47664"/>
    <cellStyle name="Normal 3 2 2 4 2 3" xfId="6054"/>
    <cellStyle name="Normal 3 2 2 4 2 3 2" xfId="6055"/>
    <cellStyle name="Normal 3 2 2 4 2 3 2 2" xfId="17058"/>
    <cellStyle name="Normal 3 2 2 4 2 3 2 2 2" xfId="29313"/>
    <cellStyle name="Normal 3 2 2 4 2 3 2 2 3" xfId="41554"/>
    <cellStyle name="Normal 3 2 2 4 2 3 2 3" xfId="23196"/>
    <cellStyle name="Normal 3 2 2 4 2 3 2 4" xfId="35440"/>
    <cellStyle name="Normal 3 2 2 4 2 3 2 5" xfId="47669"/>
    <cellStyle name="Normal 3 2 2 4 2 3 3" xfId="17057"/>
    <cellStyle name="Normal 3 2 2 4 2 3 3 2" xfId="29312"/>
    <cellStyle name="Normal 3 2 2 4 2 3 3 3" xfId="41553"/>
    <cellStyle name="Normal 3 2 2 4 2 3 4" xfId="23195"/>
    <cellStyle name="Normal 3 2 2 4 2 3 5" xfId="35439"/>
    <cellStyle name="Normal 3 2 2 4 2 3 6" xfId="47668"/>
    <cellStyle name="Normal 3 2 2 4 2 4" xfId="6056"/>
    <cellStyle name="Normal 3 2 2 4 2 4 2" xfId="17059"/>
    <cellStyle name="Normal 3 2 2 4 2 4 2 2" xfId="29314"/>
    <cellStyle name="Normal 3 2 2 4 2 4 2 3" xfId="41555"/>
    <cellStyle name="Normal 3 2 2 4 2 4 3" xfId="23197"/>
    <cellStyle name="Normal 3 2 2 4 2 4 4" xfId="35441"/>
    <cellStyle name="Normal 3 2 2 4 2 4 5" xfId="47670"/>
    <cellStyle name="Normal 3 2 2 4 2 5" xfId="17052"/>
    <cellStyle name="Normal 3 2 2 4 2 5 2" xfId="29307"/>
    <cellStyle name="Normal 3 2 2 4 2 5 3" xfId="41548"/>
    <cellStyle name="Normal 3 2 2 4 2 6" xfId="23190"/>
    <cellStyle name="Normal 3 2 2 4 2 7" xfId="35434"/>
    <cellStyle name="Normal 3 2 2 4 2 8" xfId="47663"/>
    <cellStyle name="Normal 3 2 2 4 3" xfId="6057"/>
    <cellStyle name="Normal 3 2 2 4 3 2" xfId="6058"/>
    <cellStyle name="Normal 3 2 2 4 3 2 2" xfId="6059"/>
    <cellStyle name="Normal 3 2 2 4 3 2 2 2" xfId="17062"/>
    <cellStyle name="Normal 3 2 2 4 3 2 2 2 2" xfId="29317"/>
    <cellStyle name="Normal 3 2 2 4 3 2 2 2 3" xfId="41558"/>
    <cellStyle name="Normal 3 2 2 4 3 2 2 3" xfId="23200"/>
    <cellStyle name="Normal 3 2 2 4 3 2 2 4" xfId="35444"/>
    <cellStyle name="Normal 3 2 2 4 3 2 2 5" xfId="47673"/>
    <cellStyle name="Normal 3 2 2 4 3 2 3" xfId="17061"/>
    <cellStyle name="Normal 3 2 2 4 3 2 3 2" xfId="29316"/>
    <cellStyle name="Normal 3 2 2 4 3 2 3 3" xfId="41557"/>
    <cellStyle name="Normal 3 2 2 4 3 2 4" xfId="23199"/>
    <cellStyle name="Normal 3 2 2 4 3 2 5" xfId="35443"/>
    <cellStyle name="Normal 3 2 2 4 3 2 6" xfId="47672"/>
    <cellStyle name="Normal 3 2 2 4 3 3" xfId="6060"/>
    <cellStyle name="Normal 3 2 2 4 3 3 2" xfId="17063"/>
    <cellStyle name="Normal 3 2 2 4 3 3 2 2" xfId="29318"/>
    <cellStyle name="Normal 3 2 2 4 3 3 2 3" xfId="41559"/>
    <cellStyle name="Normal 3 2 2 4 3 3 3" xfId="23201"/>
    <cellStyle name="Normal 3 2 2 4 3 3 4" xfId="35445"/>
    <cellStyle name="Normal 3 2 2 4 3 3 5" xfId="47674"/>
    <cellStyle name="Normal 3 2 2 4 3 4" xfId="17060"/>
    <cellStyle name="Normal 3 2 2 4 3 4 2" xfId="29315"/>
    <cellStyle name="Normal 3 2 2 4 3 4 3" xfId="41556"/>
    <cellStyle name="Normal 3 2 2 4 3 5" xfId="23198"/>
    <cellStyle name="Normal 3 2 2 4 3 6" xfId="35442"/>
    <cellStyle name="Normal 3 2 2 4 3 7" xfId="47671"/>
    <cellStyle name="Normal 3 2 2 4 4" xfId="6061"/>
    <cellStyle name="Normal 3 2 2 4 4 2" xfId="6062"/>
    <cellStyle name="Normal 3 2 2 4 4 2 2" xfId="17065"/>
    <cellStyle name="Normal 3 2 2 4 4 2 2 2" xfId="29320"/>
    <cellStyle name="Normal 3 2 2 4 4 2 2 3" xfId="41561"/>
    <cellStyle name="Normal 3 2 2 4 4 2 3" xfId="23203"/>
    <cellStyle name="Normal 3 2 2 4 4 2 4" xfId="35447"/>
    <cellStyle name="Normal 3 2 2 4 4 2 5" xfId="47676"/>
    <cellStyle name="Normal 3 2 2 4 4 3" xfId="17064"/>
    <cellStyle name="Normal 3 2 2 4 4 3 2" xfId="29319"/>
    <cellStyle name="Normal 3 2 2 4 4 3 3" xfId="41560"/>
    <cellStyle name="Normal 3 2 2 4 4 4" xfId="23202"/>
    <cellStyle name="Normal 3 2 2 4 4 5" xfId="35446"/>
    <cellStyle name="Normal 3 2 2 4 4 6" xfId="47675"/>
    <cellStyle name="Normal 3 2 2 4 5" xfId="6063"/>
    <cellStyle name="Normal 3 2 2 4 5 2" xfId="17066"/>
    <cellStyle name="Normal 3 2 2 4 5 2 2" xfId="29321"/>
    <cellStyle name="Normal 3 2 2 4 5 2 3" xfId="41562"/>
    <cellStyle name="Normal 3 2 2 4 5 3" xfId="23204"/>
    <cellStyle name="Normal 3 2 2 4 5 4" xfId="35448"/>
    <cellStyle name="Normal 3 2 2 4 5 5" xfId="47677"/>
    <cellStyle name="Normal 3 2 2 4 6" xfId="17051"/>
    <cellStyle name="Normal 3 2 2 4 6 2" xfId="29306"/>
    <cellStyle name="Normal 3 2 2 4 6 3" xfId="41547"/>
    <cellStyle name="Normal 3 2 2 4 7" xfId="23189"/>
    <cellStyle name="Normal 3 2 2 4 8" xfId="35433"/>
    <cellStyle name="Normal 3 2 2 4 9" xfId="47662"/>
    <cellStyle name="Normal 3 2 2 5" xfId="6064"/>
    <cellStyle name="Normal 3 2 2 5 2" xfId="6065"/>
    <cellStyle name="Normal 3 2 2 5 2 2" xfId="6066"/>
    <cellStyle name="Normal 3 2 2 5 2 2 2" xfId="6067"/>
    <cellStyle name="Normal 3 2 2 5 2 2 2 2" xfId="17070"/>
    <cellStyle name="Normal 3 2 2 5 2 2 2 2 2" xfId="29325"/>
    <cellStyle name="Normal 3 2 2 5 2 2 2 2 3" xfId="41566"/>
    <cellStyle name="Normal 3 2 2 5 2 2 2 3" xfId="23208"/>
    <cellStyle name="Normal 3 2 2 5 2 2 2 4" xfId="35452"/>
    <cellStyle name="Normal 3 2 2 5 2 2 2 5" xfId="47681"/>
    <cellStyle name="Normal 3 2 2 5 2 2 3" xfId="17069"/>
    <cellStyle name="Normal 3 2 2 5 2 2 3 2" xfId="29324"/>
    <cellStyle name="Normal 3 2 2 5 2 2 3 3" xfId="41565"/>
    <cellStyle name="Normal 3 2 2 5 2 2 4" xfId="23207"/>
    <cellStyle name="Normal 3 2 2 5 2 2 5" xfId="35451"/>
    <cellStyle name="Normal 3 2 2 5 2 2 6" xfId="47680"/>
    <cellStyle name="Normal 3 2 2 5 2 3" xfId="6068"/>
    <cellStyle name="Normal 3 2 2 5 2 3 2" xfId="17071"/>
    <cellStyle name="Normal 3 2 2 5 2 3 2 2" xfId="29326"/>
    <cellStyle name="Normal 3 2 2 5 2 3 2 3" xfId="41567"/>
    <cellStyle name="Normal 3 2 2 5 2 3 3" xfId="23209"/>
    <cellStyle name="Normal 3 2 2 5 2 3 4" xfId="35453"/>
    <cellStyle name="Normal 3 2 2 5 2 3 5" xfId="47682"/>
    <cellStyle name="Normal 3 2 2 5 2 4" xfId="17068"/>
    <cellStyle name="Normal 3 2 2 5 2 4 2" xfId="29323"/>
    <cellStyle name="Normal 3 2 2 5 2 4 3" xfId="41564"/>
    <cellStyle name="Normal 3 2 2 5 2 5" xfId="23206"/>
    <cellStyle name="Normal 3 2 2 5 2 6" xfId="35450"/>
    <cellStyle name="Normal 3 2 2 5 2 7" xfId="47679"/>
    <cellStyle name="Normal 3 2 2 5 3" xfId="6069"/>
    <cellStyle name="Normal 3 2 2 5 3 2" xfId="6070"/>
    <cellStyle name="Normal 3 2 2 5 3 2 2" xfId="17073"/>
    <cellStyle name="Normal 3 2 2 5 3 2 2 2" xfId="29328"/>
    <cellStyle name="Normal 3 2 2 5 3 2 2 3" xfId="41569"/>
    <cellStyle name="Normal 3 2 2 5 3 2 3" xfId="23211"/>
    <cellStyle name="Normal 3 2 2 5 3 2 4" xfId="35455"/>
    <cellStyle name="Normal 3 2 2 5 3 2 5" xfId="47684"/>
    <cellStyle name="Normal 3 2 2 5 3 3" xfId="17072"/>
    <cellStyle name="Normal 3 2 2 5 3 3 2" xfId="29327"/>
    <cellStyle name="Normal 3 2 2 5 3 3 3" xfId="41568"/>
    <cellStyle name="Normal 3 2 2 5 3 4" xfId="23210"/>
    <cellStyle name="Normal 3 2 2 5 3 5" xfId="35454"/>
    <cellStyle name="Normal 3 2 2 5 3 6" xfId="47683"/>
    <cellStyle name="Normal 3 2 2 5 4" xfId="6071"/>
    <cellStyle name="Normal 3 2 2 5 4 2" xfId="17074"/>
    <cellStyle name="Normal 3 2 2 5 4 2 2" xfId="29329"/>
    <cellStyle name="Normal 3 2 2 5 4 2 3" xfId="41570"/>
    <cellStyle name="Normal 3 2 2 5 4 3" xfId="23212"/>
    <cellStyle name="Normal 3 2 2 5 4 4" xfId="35456"/>
    <cellStyle name="Normal 3 2 2 5 4 5" xfId="47685"/>
    <cellStyle name="Normal 3 2 2 5 5" xfId="17067"/>
    <cellStyle name="Normal 3 2 2 5 5 2" xfId="29322"/>
    <cellStyle name="Normal 3 2 2 5 5 3" xfId="41563"/>
    <cellStyle name="Normal 3 2 2 5 6" xfId="23205"/>
    <cellStyle name="Normal 3 2 2 5 7" xfId="35449"/>
    <cellStyle name="Normal 3 2 2 5 8" xfId="47678"/>
    <cellStyle name="Normal 3 2 2 6" xfId="6072"/>
    <cellStyle name="Normal 3 2 2 6 2" xfId="6073"/>
    <cellStyle name="Normal 3 2 2 6 2 2" xfId="6074"/>
    <cellStyle name="Normal 3 2 2 6 2 2 2" xfId="17077"/>
    <cellStyle name="Normal 3 2 2 6 2 2 2 2" xfId="29332"/>
    <cellStyle name="Normal 3 2 2 6 2 2 2 3" xfId="41573"/>
    <cellStyle name="Normal 3 2 2 6 2 2 3" xfId="23215"/>
    <cellStyle name="Normal 3 2 2 6 2 2 4" xfId="35459"/>
    <cellStyle name="Normal 3 2 2 6 2 2 5" xfId="47688"/>
    <cellStyle name="Normal 3 2 2 6 2 3" xfId="17076"/>
    <cellStyle name="Normal 3 2 2 6 2 3 2" xfId="29331"/>
    <cellStyle name="Normal 3 2 2 6 2 3 3" xfId="41572"/>
    <cellStyle name="Normal 3 2 2 6 2 4" xfId="23214"/>
    <cellStyle name="Normal 3 2 2 6 2 5" xfId="35458"/>
    <cellStyle name="Normal 3 2 2 6 2 6" xfId="47687"/>
    <cellStyle name="Normal 3 2 2 6 3" xfId="6075"/>
    <cellStyle name="Normal 3 2 2 6 3 2" xfId="17078"/>
    <cellStyle name="Normal 3 2 2 6 3 2 2" xfId="29333"/>
    <cellStyle name="Normal 3 2 2 6 3 2 3" xfId="41574"/>
    <cellStyle name="Normal 3 2 2 6 3 3" xfId="23216"/>
    <cellStyle name="Normal 3 2 2 6 3 4" xfId="35460"/>
    <cellStyle name="Normal 3 2 2 6 3 5" xfId="47689"/>
    <cellStyle name="Normal 3 2 2 6 4" xfId="17075"/>
    <cellStyle name="Normal 3 2 2 6 4 2" xfId="29330"/>
    <cellStyle name="Normal 3 2 2 6 4 3" xfId="41571"/>
    <cellStyle name="Normal 3 2 2 6 5" xfId="23213"/>
    <cellStyle name="Normal 3 2 2 6 6" xfId="35457"/>
    <cellStyle name="Normal 3 2 2 6 7" xfId="47686"/>
    <cellStyle name="Normal 3 2 2 7" xfId="6076"/>
    <cellStyle name="Normal 3 2 2 7 2" xfId="6077"/>
    <cellStyle name="Normal 3 2 2 7 2 2" xfId="17080"/>
    <cellStyle name="Normal 3 2 2 7 2 2 2" xfId="29335"/>
    <cellStyle name="Normal 3 2 2 7 2 2 3" xfId="41576"/>
    <cellStyle name="Normal 3 2 2 7 2 3" xfId="23218"/>
    <cellStyle name="Normal 3 2 2 7 2 4" xfId="35462"/>
    <cellStyle name="Normal 3 2 2 7 2 5" xfId="47691"/>
    <cellStyle name="Normal 3 2 2 7 3" xfId="17079"/>
    <cellStyle name="Normal 3 2 2 7 3 2" xfId="29334"/>
    <cellStyle name="Normal 3 2 2 7 3 3" xfId="41575"/>
    <cellStyle name="Normal 3 2 2 7 4" xfId="23217"/>
    <cellStyle name="Normal 3 2 2 7 5" xfId="35461"/>
    <cellStyle name="Normal 3 2 2 7 6" xfId="47690"/>
    <cellStyle name="Normal 3 2 2 8" xfId="6078"/>
    <cellStyle name="Normal 3 2 2 8 2" xfId="17081"/>
    <cellStyle name="Normal 3 2 2 8 2 2" xfId="29336"/>
    <cellStyle name="Normal 3 2 2 8 2 3" xfId="41577"/>
    <cellStyle name="Normal 3 2 2 8 3" xfId="23219"/>
    <cellStyle name="Normal 3 2 2 8 4" xfId="35463"/>
    <cellStyle name="Normal 3 2 2 8 5" xfId="47692"/>
    <cellStyle name="Normal 3 2 2 9" xfId="16954"/>
    <cellStyle name="Normal 3 2 2 9 2" xfId="29209"/>
    <cellStyle name="Normal 3 2 2 9 3" xfId="41450"/>
    <cellStyle name="Normal 3 2 3" xfId="6079"/>
    <cellStyle name="Normal 3 2 3 10" xfId="35464"/>
    <cellStyle name="Normal 3 2 3 11" xfId="47693"/>
    <cellStyle name="Normal 3 2 3 2" xfId="6080"/>
    <cellStyle name="Normal 3 2 3 2 10" xfId="47694"/>
    <cellStyle name="Normal 3 2 3 2 2" xfId="6081"/>
    <cellStyle name="Normal 3 2 3 2 2 2" xfId="6082"/>
    <cellStyle name="Normal 3 2 3 2 2 2 2" xfId="6083"/>
    <cellStyle name="Normal 3 2 3 2 2 2 2 2" xfId="6084"/>
    <cellStyle name="Normal 3 2 3 2 2 2 2 2 2" xfId="6085"/>
    <cellStyle name="Normal 3 2 3 2 2 2 2 2 2 2" xfId="17088"/>
    <cellStyle name="Normal 3 2 3 2 2 2 2 2 2 2 2" xfId="29343"/>
    <cellStyle name="Normal 3 2 3 2 2 2 2 2 2 2 3" xfId="41584"/>
    <cellStyle name="Normal 3 2 3 2 2 2 2 2 2 3" xfId="23226"/>
    <cellStyle name="Normal 3 2 3 2 2 2 2 2 2 4" xfId="35470"/>
    <cellStyle name="Normal 3 2 3 2 2 2 2 2 2 5" xfId="47699"/>
    <cellStyle name="Normal 3 2 3 2 2 2 2 2 3" xfId="17087"/>
    <cellStyle name="Normal 3 2 3 2 2 2 2 2 3 2" xfId="29342"/>
    <cellStyle name="Normal 3 2 3 2 2 2 2 2 3 3" xfId="41583"/>
    <cellStyle name="Normal 3 2 3 2 2 2 2 2 4" xfId="23225"/>
    <cellStyle name="Normal 3 2 3 2 2 2 2 2 5" xfId="35469"/>
    <cellStyle name="Normal 3 2 3 2 2 2 2 2 6" xfId="47698"/>
    <cellStyle name="Normal 3 2 3 2 2 2 2 3" xfId="6086"/>
    <cellStyle name="Normal 3 2 3 2 2 2 2 3 2" xfId="17089"/>
    <cellStyle name="Normal 3 2 3 2 2 2 2 3 2 2" xfId="29344"/>
    <cellStyle name="Normal 3 2 3 2 2 2 2 3 2 3" xfId="41585"/>
    <cellStyle name="Normal 3 2 3 2 2 2 2 3 3" xfId="23227"/>
    <cellStyle name="Normal 3 2 3 2 2 2 2 3 4" xfId="35471"/>
    <cellStyle name="Normal 3 2 3 2 2 2 2 3 5" xfId="47700"/>
    <cellStyle name="Normal 3 2 3 2 2 2 2 4" xfId="17086"/>
    <cellStyle name="Normal 3 2 3 2 2 2 2 4 2" xfId="29341"/>
    <cellStyle name="Normal 3 2 3 2 2 2 2 4 3" xfId="41582"/>
    <cellStyle name="Normal 3 2 3 2 2 2 2 5" xfId="23224"/>
    <cellStyle name="Normal 3 2 3 2 2 2 2 6" xfId="35468"/>
    <cellStyle name="Normal 3 2 3 2 2 2 2 7" xfId="47697"/>
    <cellStyle name="Normal 3 2 3 2 2 2 3" xfId="6087"/>
    <cellStyle name="Normal 3 2 3 2 2 2 3 2" xfId="6088"/>
    <cellStyle name="Normal 3 2 3 2 2 2 3 2 2" xfId="17091"/>
    <cellStyle name="Normal 3 2 3 2 2 2 3 2 2 2" xfId="29346"/>
    <cellStyle name="Normal 3 2 3 2 2 2 3 2 2 3" xfId="41587"/>
    <cellStyle name="Normal 3 2 3 2 2 2 3 2 3" xfId="23229"/>
    <cellStyle name="Normal 3 2 3 2 2 2 3 2 4" xfId="35473"/>
    <cellStyle name="Normal 3 2 3 2 2 2 3 2 5" xfId="47702"/>
    <cellStyle name="Normal 3 2 3 2 2 2 3 3" xfId="17090"/>
    <cellStyle name="Normal 3 2 3 2 2 2 3 3 2" xfId="29345"/>
    <cellStyle name="Normal 3 2 3 2 2 2 3 3 3" xfId="41586"/>
    <cellStyle name="Normal 3 2 3 2 2 2 3 4" xfId="23228"/>
    <cellStyle name="Normal 3 2 3 2 2 2 3 5" xfId="35472"/>
    <cellStyle name="Normal 3 2 3 2 2 2 3 6" xfId="47701"/>
    <cellStyle name="Normal 3 2 3 2 2 2 4" xfId="6089"/>
    <cellStyle name="Normal 3 2 3 2 2 2 4 2" xfId="17092"/>
    <cellStyle name="Normal 3 2 3 2 2 2 4 2 2" xfId="29347"/>
    <cellStyle name="Normal 3 2 3 2 2 2 4 2 3" xfId="41588"/>
    <cellStyle name="Normal 3 2 3 2 2 2 4 3" xfId="23230"/>
    <cellStyle name="Normal 3 2 3 2 2 2 4 4" xfId="35474"/>
    <cellStyle name="Normal 3 2 3 2 2 2 4 5" xfId="47703"/>
    <cellStyle name="Normal 3 2 3 2 2 2 5" xfId="17085"/>
    <cellStyle name="Normal 3 2 3 2 2 2 5 2" xfId="29340"/>
    <cellStyle name="Normal 3 2 3 2 2 2 5 3" xfId="41581"/>
    <cellStyle name="Normal 3 2 3 2 2 2 6" xfId="23223"/>
    <cellStyle name="Normal 3 2 3 2 2 2 7" xfId="35467"/>
    <cellStyle name="Normal 3 2 3 2 2 2 8" xfId="47696"/>
    <cellStyle name="Normal 3 2 3 2 2 3" xfId="6090"/>
    <cellStyle name="Normal 3 2 3 2 2 3 2" xfId="6091"/>
    <cellStyle name="Normal 3 2 3 2 2 3 2 2" xfId="6092"/>
    <cellStyle name="Normal 3 2 3 2 2 3 2 2 2" xfId="17095"/>
    <cellStyle name="Normal 3 2 3 2 2 3 2 2 2 2" xfId="29350"/>
    <cellStyle name="Normal 3 2 3 2 2 3 2 2 2 3" xfId="41591"/>
    <cellStyle name="Normal 3 2 3 2 2 3 2 2 3" xfId="23233"/>
    <cellStyle name="Normal 3 2 3 2 2 3 2 2 4" xfId="35477"/>
    <cellStyle name="Normal 3 2 3 2 2 3 2 2 5" xfId="47706"/>
    <cellStyle name="Normal 3 2 3 2 2 3 2 3" xfId="17094"/>
    <cellStyle name="Normal 3 2 3 2 2 3 2 3 2" xfId="29349"/>
    <cellStyle name="Normal 3 2 3 2 2 3 2 3 3" xfId="41590"/>
    <cellStyle name="Normal 3 2 3 2 2 3 2 4" xfId="23232"/>
    <cellStyle name="Normal 3 2 3 2 2 3 2 5" xfId="35476"/>
    <cellStyle name="Normal 3 2 3 2 2 3 2 6" xfId="47705"/>
    <cellStyle name="Normal 3 2 3 2 2 3 3" xfId="6093"/>
    <cellStyle name="Normal 3 2 3 2 2 3 3 2" xfId="17096"/>
    <cellStyle name="Normal 3 2 3 2 2 3 3 2 2" xfId="29351"/>
    <cellStyle name="Normal 3 2 3 2 2 3 3 2 3" xfId="41592"/>
    <cellStyle name="Normal 3 2 3 2 2 3 3 3" xfId="23234"/>
    <cellStyle name="Normal 3 2 3 2 2 3 3 4" xfId="35478"/>
    <cellStyle name="Normal 3 2 3 2 2 3 3 5" xfId="47707"/>
    <cellStyle name="Normal 3 2 3 2 2 3 4" xfId="17093"/>
    <cellStyle name="Normal 3 2 3 2 2 3 4 2" xfId="29348"/>
    <cellStyle name="Normal 3 2 3 2 2 3 4 3" xfId="41589"/>
    <cellStyle name="Normal 3 2 3 2 2 3 5" xfId="23231"/>
    <cellStyle name="Normal 3 2 3 2 2 3 6" xfId="35475"/>
    <cellStyle name="Normal 3 2 3 2 2 3 7" xfId="47704"/>
    <cellStyle name="Normal 3 2 3 2 2 4" xfId="6094"/>
    <cellStyle name="Normal 3 2 3 2 2 4 2" xfId="6095"/>
    <cellStyle name="Normal 3 2 3 2 2 4 2 2" xfId="17098"/>
    <cellStyle name="Normal 3 2 3 2 2 4 2 2 2" xfId="29353"/>
    <cellStyle name="Normal 3 2 3 2 2 4 2 2 3" xfId="41594"/>
    <cellStyle name="Normal 3 2 3 2 2 4 2 3" xfId="23236"/>
    <cellStyle name="Normal 3 2 3 2 2 4 2 4" xfId="35480"/>
    <cellStyle name="Normal 3 2 3 2 2 4 2 5" xfId="47709"/>
    <cellStyle name="Normal 3 2 3 2 2 4 3" xfId="17097"/>
    <cellStyle name="Normal 3 2 3 2 2 4 3 2" xfId="29352"/>
    <cellStyle name="Normal 3 2 3 2 2 4 3 3" xfId="41593"/>
    <cellStyle name="Normal 3 2 3 2 2 4 4" xfId="23235"/>
    <cellStyle name="Normal 3 2 3 2 2 4 5" xfId="35479"/>
    <cellStyle name="Normal 3 2 3 2 2 4 6" xfId="47708"/>
    <cellStyle name="Normal 3 2 3 2 2 5" xfId="6096"/>
    <cellStyle name="Normal 3 2 3 2 2 5 2" xfId="17099"/>
    <cellStyle name="Normal 3 2 3 2 2 5 2 2" xfId="29354"/>
    <cellStyle name="Normal 3 2 3 2 2 5 2 3" xfId="41595"/>
    <cellStyle name="Normal 3 2 3 2 2 5 3" xfId="23237"/>
    <cellStyle name="Normal 3 2 3 2 2 5 4" xfId="35481"/>
    <cellStyle name="Normal 3 2 3 2 2 5 5" xfId="47710"/>
    <cellStyle name="Normal 3 2 3 2 2 6" xfId="17084"/>
    <cellStyle name="Normal 3 2 3 2 2 6 2" xfId="29339"/>
    <cellStyle name="Normal 3 2 3 2 2 6 3" xfId="41580"/>
    <cellStyle name="Normal 3 2 3 2 2 7" xfId="23222"/>
    <cellStyle name="Normal 3 2 3 2 2 8" xfId="35466"/>
    <cellStyle name="Normal 3 2 3 2 2 9" xfId="47695"/>
    <cellStyle name="Normal 3 2 3 2 3" xfId="6097"/>
    <cellStyle name="Normal 3 2 3 2 3 2" xfId="6098"/>
    <cellStyle name="Normal 3 2 3 2 3 2 2" xfId="6099"/>
    <cellStyle name="Normal 3 2 3 2 3 2 2 2" xfId="6100"/>
    <cellStyle name="Normal 3 2 3 2 3 2 2 2 2" xfId="17103"/>
    <cellStyle name="Normal 3 2 3 2 3 2 2 2 2 2" xfId="29358"/>
    <cellStyle name="Normal 3 2 3 2 3 2 2 2 2 3" xfId="41599"/>
    <cellStyle name="Normal 3 2 3 2 3 2 2 2 3" xfId="23241"/>
    <cellStyle name="Normal 3 2 3 2 3 2 2 2 4" xfId="35485"/>
    <cellStyle name="Normal 3 2 3 2 3 2 2 2 5" xfId="47714"/>
    <cellStyle name="Normal 3 2 3 2 3 2 2 3" xfId="17102"/>
    <cellStyle name="Normal 3 2 3 2 3 2 2 3 2" xfId="29357"/>
    <cellStyle name="Normal 3 2 3 2 3 2 2 3 3" xfId="41598"/>
    <cellStyle name="Normal 3 2 3 2 3 2 2 4" xfId="23240"/>
    <cellStyle name="Normal 3 2 3 2 3 2 2 5" xfId="35484"/>
    <cellStyle name="Normal 3 2 3 2 3 2 2 6" xfId="47713"/>
    <cellStyle name="Normal 3 2 3 2 3 2 3" xfId="6101"/>
    <cellStyle name="Normal 3 2 3 2 3 2 3 2" xfId="17104"/>
    <cellStyle name="Normal 3 2 3 2 3 2 3 2 2" xfId="29359"/>
    <cellStyle name="Normal 3 2 3 2 3 2 3 2 3" xfId="41600"/>
    <cellStyle name="Normal 3 2 3 2 3 2 3 3" xfId="23242"/>
    <cellStyle name="Normal 3 2 3 2 3 2 3 4" xfId="35486"/>
    <cellStyle name="Normal 3 2 3 2 3 2 3 5" xfId="47715"/>
    <cellStyle name="Normal 3 2 3 2 3 2 4" xfId="17101"/>
    <cellStyle name="Normal 3 2 3 2 3 2 4 2" xfId="29356"/>
    <cellStyle name="Normal 3 2 3 2 3 2 4 3" xfId="41597"/>
    <cellStyle name="Normal 3 2 3 2 3 2 5" xfId="23239"/>
    <cellStyle name="Normal 3 2 3 2 3 2 6" xfId="35483"/>
    <cellStyle name="Normal 3 2 3 2 3 2 7" xfId="47712"/>
    <cellStyle name="Normal 3 2 3 2 3 3" xfId="6102"/>
    <cellStyle name="Normal 3 2 3 2 3 3 2" xfId="6103"/>
    <cellStyle name="Normal 3 2 3 2 3 3 2 2" xfId="17106"/>
    <cellStyle name="Normal 3 2 3 2 3 3 2 2 2" xfId="29361"/>
    <cellStyle name="Normal 3 2 3 2 3 3 2 2 3" xfId="41602"/>
    <cellStyle name="Normal 3 2 3 2 3 3 2 3" xfId="23244"/>
    <cellStyle name="Normal 3 2 3 2 3 3 2 4" xfId="35488"/>
    <cellStyle name="Normal 3 2 3 2 3 3 2 5" xfId="47717"/>
    <cellStyle name="Normal 3 2 3 2 3 3 3" xfId="17105"/>
    <cellStyle name="Normal 3 2 3 2 3 3 3 2" xfId="29360"/>
    <cellStyle name="Normal 3 2 3 2 3 3 3 3" xfId="41601"/>
    <cellStyle name="Normal 3 2 3 2 3 3 4" xfId="23243"/>
    <cellStyle name="Normal 3 2 3 2 3 3 5" xfId="35487"/>
    <cellStyle name="Normal 3 2 3 2 3 3 6" xfId="47716"/>
    <cellStyle name="Normal 3 2 3 2 3 4" xfId="6104"/>
    <cellStyle name="Normal 3 2 3 2 3 4 2" xfId="17107"/>
    <cellStyle name="Normal 3 2 3 2 3 4 2 2" xfId="29362"/>
    <cellStyle name="Normal 3 2 3 2 3 4 2 3" xfId="41603"/>
    <cellStyle name="Normal 3 2 3 2 3 4 3" xfId="23245"/>
    <cellStyle name="Normal 3 2 3 2 3 4 4" xfId="35489"/>
    <cellStyle name="Normal 3 2 3 2 3 4 5" xfId="47718"/>
    <cellStyle name="Normal 3 2 3 2 3 5" xfId="17100"/>
    <cellStyle name="Normal 3 2 3 2 3 5 2" xfId="29355"/>
    <cellStyle name="Normal 3 2 3 2 3 5 3" xfId="41596"/>
    <cellStyle name="Normal 3 2 3 2 3 6" xfId="23238"/>
    <cellStyle name="Normal 3 2 3 2 3 7" xfId="35482"/>
    <cellStyle name="Normal 3 2 3 2 3 8" xfId="47711"/>
    <cellStyle name="Normal 3 2 3 2 4" xfId="6105"/>
    <cellStyle name="Normal 3 2 3 2 4 2" xfId="6106"/>
    <cellStyle name="Normal 3 2 3 2 4 2 2" xfId="6107"/>
    <cellStyle name="Normal 3 2 3 2 4 2 2 2" xfId="17110"/>
    <cellStyle name="Normal 3 2 3 2 4 2 2 2 2" xfId="29365"/>
    <cellStyle name="Normal 3 2 3 2 4 2 2 2 3" xfId="41606"/>
    <cellStyle name="Normal 3 2 3 2 4 2 2 3" xfId="23248"/>
    <cellStyle name="Normal 3 2 3 2 4 2 2 4" xfId="35492"/>
    <cellStyle name="Normal 3 2 3 2 4 2 2 5" xfId="47721"/>
    <cellStyle name="Normal 3 2 3 2 4 2 3" xfId="17109"/>
    <cellStyle name="Normal 3 2 3 2 4 2 3 2" xfId="29364"/>
    <cellStyle name="Normal 3 2 3 2 4 2 3 3" xfId="41605"/>
    <cellStyle name="Normal 3 2 3 2 4 2 4" xfId="23247"/>
    <cellStyle name="Normal 3 2 3 2 4 2 5" xfId="35491"/>
    <cellStyle name="Normal 3 2 3 2 4 2 6" xfId="47720"/>
    <cellStyle name="Normal 3 2 3 2 4 3" xfId="6108"/>
    <cellStyle name="Normal 3 2 3 2 4 3 2" xfId="17111"/>
    <cellStyle name="Normal 3 2 3 2 4 3 2 2" xfId="29366"/>
    <cellStyle name="Normal 3 2 3 2 4 3 2 3" xfId="41607"/>
    <cellStyle name="Normal 3 2 3 2 4 3 3" xfId="23249"/>
    <cellStyle name="Normal 3 2 3 2 4 3 4" xfId="35493"/>
    <cellStyle name="Normal 3 2 3 2 4 3 5" xfId="47722"/>
    <cellStyle name="Normal 3 2 3 2 4 4" xfId="17108"/>
    <cellStyle name="Normal 3 2 3 2 4 4 2" xfId="29363"/>
    <cellStyle name="Normal 3 2 3 2 4 4 3" xfId="41604"/>
    <cellStyle name="Normal 3 2 3 2 4 5" xfId="23246"/>
    <cellStyle name="Normal 3 2 3 2 4 6" xfId="35490"/>
    <cellStyle name="Normal 3 2 3 2 4 7" xfId="47719"/>
    <cellStyle name="Normal 3 2 3 2 5" xfId="6109"/>
    <cellStyle name="Normal 3 2 3 2 5 2" xfId="6110"/>
    <cellStyle name="Normal 3 2 3 2 5 2 2" xfId="17113"/>
    <cellStyle name="Normal 3 2 3 2 5 2 2 2" xfId="29368"/>
    <cellStyle name="Normal 3 2 3 2 5 2 2 3" xfId="41609"/>
    <cellStyle name="Normal 3 2 3 2 5 2 3" xfId="23251"/>
    <cellStyle name="Normal 3 2 3 2 5 2 4" xfId="35495"/>
    <cellStyle name="Normal 3 2 3 2 5 2 5" xfId="47724"/>
    <cellStyle name="Normal 3 2 3 2 5 3" xfId="17112"/>
    <cellStyle name="Normal 3 2 3 2 5 3 2" xfId="29367"/>
    <cellStyle name="Normal 3 2 3 2 5 3 3" xfId="41608"/>
    <cellStyle name="Normal 3 2 3 2 5 4" xfId="23250"/>
    <cellStyle name="Normal 3 2 3 2 5 5" xfId="35494"/>
    <cellStyle name="Normal 3 2 3 2 5 6" xfId="47723"/>
    <cellStyle name="Normal 3 2 3 2 6" xfId="6111"/>
    <cellStyle name="Normal 3 2 3 2 6 2" xfId="17114"/>
    <cellStyle name="Normal 3 2 3 2 6 2 2" xfId="29369"/>
    <cellStyle name="Normal 3 2 3 2 6 2 3" xfId="41610"/>
    <cellStyle name="Normal 3 2 3 2 6 3" xfId="23252"/>
    <cellStyle name="Normal 3 2 3 2 6 4" xfId="35496"/>
    <cellStyle name="Normal 3 2 3 2 6 5" xfId="47725"/>
    <cellStyle name="Normal 3 2 3 2 7" xfId="17083"/>
    <cellStyle name="Normal 3 2 3 2 7 2" xfId="29338"/>
    <cellStyle name="Normal 3 2 3 2 7 3" xfId="41579"/>
    <cellStyle name="Normal 3 2 3 2 8" xfId="23221"/>
    <cellStyle name="Normal 3 2 3 2 9" xfId="35465"/>
    <cellStyle name="Normal 3 2 3 3" xfId="6112"/>
    <cellStyle name="Normal 3 2 3 3 2" xfId="6113"/>
    <cellStyle name="Normal 3 2 3 3 2 2" xfId="6114"/>
    <cellStyle name="Normal 3 2 3 3 2 2 2" xfId="6115"/>
    <cellStyle name="Normal 3 2 3 3 2 2 2 2" xfId="6116"/>
    <cellStyle name="Normal 3 2 3 3 2 2 2 2 2" xfId="17119"/>
    <cellStyle name="Normal 3 2 3 3 2 2 2 2 2 2" xfId="29374"/>
    <cellStyle name="Normal 3 2 3 3 2 2 2 2 2 3" xfId="41615"/>
    <cellStyle name="Normal 3 2 3 3 2 2 2 2 3" xfId="23257"/>
    <cellStyle name="Normal 3 2 3 3 2 2 2 2 4" xfId="35501"/>
    <cellStyle name="Normal 3 2 3 3 2 2 2 2 5" xfId="47730"/>
    <cellStyle name="Normal 3 2 3 3 2 2 2 3" xfId="17118"/>
    <cellStyle name="Normal 3 2 3 3 2 2 2 3 2" xfId="29373"/>
    <cellStyle name="Normal 3 2 3 3 2 2 2 3 3" xfId="41614"/>
    <cellStyle name="Normal 3 2 3 3 2 2 2 4" xfId="23256"/>
    <cellStyle name="Normal 3 2 3 3 2 2 2 5" xfId="35500"/>
    <cellStyle name="Normal 3 2 3 3 2 2 2 6" xfId="47729"/>
    <cellStyle name="Normal 3 2 3 3 2 2 3" xfId="6117"/>
    <cellStyle name="Normal 3 2 3 3 2 2 3 2" xfId="17120"/>
    <cellStyle name="Normal 3 2 3 3 2 2 3 2 2" xfId="29375"/>
    <cellStyle name="Normal 3 2 3 3 2 2 3 2 3" xfId="41616"/>
    <cellStyle name="Normal 3 2 3 3 2 2 3 3" xfId="23258"/>
    <cellStyle name="Normal 3 2 3 3 2 2 3 4" xfId="35502"/>
    <cellStyle name="Normal 3 2 3 3 2 2 3 5" xfId="47731"/>
    <cellStyle name="Normal 3 2 3 3 2 2 4" xfId="17117"/>
    <cellStyle name="Normal 3 2 3 3 2 2 4 2" xfId="29372"/>
    <cellStyle name="Normal 3 2 3 3 2 2 4 3" xfId="41613"/>
    <cellStyle name="Normal 3 2 3 3 2 2 5" xfId="23255"/>
    <cellStyle name="Normal 3 2 3 3 2 2 6" xfId="35499"/>
    <cellStyle name="Normal 3 2 3 3 2 2 7" xfId="47728"/>
    <cellStyle name="Normal 3 2 3 3 2 3" xfId="6118"/>
    <cellStyle name="Normal 3 2 3 3 2 3 2" xfId="6119"/>
    <cellStyle name="Normal 3 2 3 3 2 3 2 2" xfId="17122"/>
    <cellStyle name="Normal 3 2 3 3 2 3 2 2 2" xfId="29377"/>
    <cellStyle name="Normal 3 2 3 3 2 3 2 2 3" xfId="41618"/>
    <cellStyle name="Normal 3 2 3 3 2 3 2 3" xfId="23260"/>
    <cellStyle name="Normal 3 2 3 3 2 3 2 4" xfId="35504"/>
    <cellStyle name="Normal 3 2 3 3 2 3 2 5" xfId="47733"/>
    <cellStyle name="Normal 3 2 3 3 2 3 3" xfId="17121"/>
    <cellStyle name="Normal 3 2 3 3 2 3 3 2" xfId="29376"/>
    <cellStyle name="Normal 3 2 3 3 2 3 3 3" xfId="41617"/>
    <cellStyle name="Normal 3 2 3 3 2 3 4" xfId="23259"/>
    <cellStyle name="Normal 3 2 3 3 2 3 5" xfId="35503"/>
    <cellStyle name="Normal 3 2 3 3 2 3 6" xfId="47732"/>
    <cellStyle name="Normal 3 2 3 3 2 4" xfId="6120"/>
    <cellStyle name="Normal 3 2 3 3 2 4 2" xfId="17123"/>
    <cellStyle name="Normal 3 2 3 3 2 4 2 2" xfId="29378"/>
    <cellStyle name="Normal 3 2 3 3 2 4 2 3" xfId="41619"/>
    <cellStyle name="Normal 3 2 3 3 2 4 3" xfId="23261"/>
    <cellStyle name="Normal 3 2 3 3 2 4 4" xfId="35505"/>
    <cellStyle name="Normal 3 2 3 3 2 4 5" xfId="47734"/>
    <cellStyle name="Normal 3 2 3 3 2 5" xfId="17116"/>
    <cellStyle name="Normal 3 2 3 3 2 5 2" xfId="29371"/>
    <cellStyle name="Normal 3 2 3 3 2 5 3" xfId="41612"/>
    <cellStyle name="Normal 3 2 3 3 2 6" xfId="23254"/>
    <cellStyle name="Normal 3 2 3 3 2 7" xfId="35498"/>
    <cellStyle name="Normal 3 2 3 3 2 8" xfId="47727"/>
    <cellStyle name="Normal 3 2 3 3 3" xfId="6121"/>
    <cellStyle name="Normal 3 2 3 3 3 2" xfId="6122"/>
    <cellStyle name="Normal 3 2 3 3 3 2 2" xfId="6123"/>
    <cellStyle name="Normal 3 2 3 3 3 2 2 2" xfId="17126"/>
    <cellStyle name="Normal 3 2 3 3 3 2 2 2 2" xfId="29381"/>
    <cellStyle name="Normal 3 2 3 3 3 2 2 2 3" xfId="41622"/>
    <cellStyle name="Normal 3 2 3 3 3 2 2 3" xfId="23264"/>
    <cellStyle name="Normal 3 2 3 3 3 2 2 4" xfId="35508"/>
    <cellStyle name="Normal 3 2 3 3 3 2 2 5" xfId="47737"/>
    <cellStyle name="Normal 3 2 3 3 3 2 3" xfId="17125"/>
    <cellStyle name="Normal 3 2 3 3 3 2 3 2" xfId="29380"/>
    <cellStyle name="Normal 3 2 3 3 3 2 3 3" xfId="41621"/>
    <cellStyle name="Normal 3 2 3 3 3 2 4" xfId="23263"/>
    <cellStyle name="Normal 3 2 3 3 3 2 5" xfId="35507"/>
    <cellStyle name="Normal 3 2 3 3 3 2 6" xfId="47736"/>
    <cellStyle name="Normal 3 2 3 3 3 3" xfId="6124"/>
    <cellStyle name="Normal 3 2 3 3 3 3 2" xfId="17127"/>
    <cellStyle name="Normal 3 2 3 3 3 3 2 2" xfId="29382"/>
    <cellStyle name="Normal 3 2 3 3 3 3 2 3" xfId="41623"/>
    <cellStyle name="Normal 3 2 3 3 3 3 3" xfId="23265"/>
    <cellStyle name="Normal 3 2 3 3 3 3 4" xfId="35509"/>
    <cellStyle name="Normal 3 2 3 3 3 3 5" xfId="47738"/>
    <cellStyle name="Normal 3 2 3 3 3 4" xfId="17124"/>
    <cellStyle name="Normal 3 2 3 3 3 4 2" xfId="29379"/>
    <cellStyle name="Normal 3 2 3 3 3 4 3" xfId="41620"/>
    <cellStyle name="Normal 3 2 3 3 3 5" xfId="23262"/>
    <cellStyle name="Normal 3 2 3 3 3 6" xfId="35506"/>
    <cellStyle name="Normal 3 2 3 3 3 7" xfId="47735"/>
    <cellStyle name="Normal 3 2 3 3 4" xfId="6125"/>
    <cellStyle name="Normal 3 2 3 3 4 2" xfId="6126"/>
    <cellStyle name="Normal 3 2 3 3 4 2 2" xfId="17129"/>
    <cellStyle name="Normal 3 2 3 3 4 2 2 2" xfId="29384"/>
    <cellStyle name="Normal 3 2 3 3 4 2 2 3" xfId="41625"/>
    <cellStyle name="Normal 3 2 3 3 4 2 3" xfId="23267"/>
    <cellStyle name="Normal 3 2 3 3 4 2 4" xfId="35511"/>
    <cellStyle name="Normal 3 2 3 3 4 2 5" xfId="47740"/>
    <cellStyle name="Normal 3 2 3 3 4 3" xfId="17128"/>
    <cellStyle name="Normal 3 2 3 3 4 3 2" xfId="29383"/>
    <cellStyle name="Normal 3 2 3 3 4 3 3" xfId="41624"/>
    <cellStyle name="Normal 3 2 3 3 4 4" xfId="23266"/>
    <cellStyle name="Normal 3 2 3 3 4 5" xfId="35510"/>
    <cellStyle name="Normal 3 2 3 3 4 6" xfId="47739"/>
    <cellStyle name="Normal 3 2 3 3 5" xfId="6127"/>
    <cellStyle name="Normal 3 2 3 3 5 2" xfId="17130"/>
    <cellStyle name="Normal 3 2 3 3 5 2 2" xfId="29385"/>
    <cellStyle name="Normal 3 2 3 3 5 2 3" xfId="41626"/>
    <cellStyle name="Normal 3 2 3 3 5 3" xfId="23268"/>
    <cellStyle name="Normal 3 2 3 3 5 4" xfId="35512"/>
    <cellStyle name="Normal 3 2 3 3 5 5" xfId="47741"/>
    <cellStyle name="Normal 3 2 3 3 6" xfId="17115"/>
    <cellStyle name="Normal 3 2 3 3 6 2" xfId="29370"/>
    <cellStyle name="Normal 3 2 3 3 6 3" xfId="41611"/>
    <cellStyle name="Normal 3 2 3 3 7" xfId="23253"/>
    <cellStyle name="Normal 3 2 3 3 8" xfId="35497"/>
    <cellStyle name="Normal 3 2 3 3 9" xfId="47726"/>
    <cellStyle name="Normal 3 2 3 4" xfId="6128"/>
    <cellStyle name="Normal 3 2 3 4 2" xfId="6129"/>
    <cellStyle name="Normal 3 2 3 4 2 2" xfId="6130"/>
    <cellStyle name="Normal 3 2 3 4 2 2 2" xfId="6131"/>
    <cellStyle name="Normal 3 2 3 4 2 2 2 2" xfId="17134"/>
    <cellStyle name="Normal 3 2 3 4 2 2 2 2 2" xfId="29389"/>
    <cellStyle name="Normal 3 2 3 4 2 2 2 2 3" xfId="41630"/>
    <cellStyle name="Normal 3 2 3 4 2 2 2 3" xfId="23272"/>
    <cellStyle name="Normal 3 2 3 4 2 2 2 4" xfId="35516"/>
    <cellStyle name="Normal 3 2 3 4 2 2 2 5" xfId="47745"/>
    <cellStyle name="Normal 3 2 3 4 2 2 3" xfId="17133"/>
    <cellStyle name="Normal 3 2 3 4 2 2 3 2" xfId="29388"/>
    <cellStyle name="Normal 3 2 3 4 2 2 3 3" xfId="41629"/>
    <cellStyle name="Normal 3 2 3 4 2 2 4" xfId="23271"/>
    <cellStyle name="Normal 3 2 3 4 2 2 5" xfId="35515"/>
    <cellStyle name="Normal 3 2 3 4 2 2 6" xfId="47744"/>
    <cellStyle name="Normal 3 2 3 4 2 3" xfId="6132"/>
    <cellStyle name="Normal 3 2 3 4 2 3 2" xfId="17135"/>
    <cellStyle name="Normal 3 2 3 4 2 3 2 2" xfId="29390"/>
    <cellStyle name="Normal 3 2 3 4 2 3 2 3" xfId="41631"/>
    <cellStyle name="Normal 3 2 3 4 2 3 3" xfId="23273"/>
    <cellStyle name="Normal 3 2 3 4 2 3 4" xfId="35517"/>
    <cellStyle name="Normal 3 2 3 4 2 3 5" xfId="47746"/>
    <cellStyle name="Normal 3 2 3 4 2 4" xfId="17132"/>
    <cellStyle name="Normal 3 2 3 4 2 4 2" xfId="29387"/>
    <cellStyle name="Normal 3 2 3 4 2 4 3" xfId="41628"/>
    <cellStyle name="Normal 3 2 3 4 2 5" xfId="23270"/>
    <cellStyle name="Normal 3 2 3 4 2 6" xfId="35514"/>
    <cellStyle name="Normal 3 2 3 4 2 7" xfId="47743"/>
    <cellStyle name="Normal 3 2 3 4 3" xfId="6133"/>
    <cellStyle name="Normal 3 2 3 4 3 2" xfId="6134"/>
    <cellStyle name="Normal 3 2 3 4 3 2 2" xfId="17137"/>
    <cellStyle name="Normal 3 2 3 4 3 2 2 2" xfId="29392"/>
    <cellStyle name="Normal 3 2 3 4 3 2 2 3" xfId="41633"/>
    <cellStyle name="Normal 3 2 3 4 3 2 3" xfId="23275"/>
    <cellStyle name="Normal 3 2 3 4 3 2 4" xfId="35519"/>
    <cellStyle name="Normal 3 2 3 4 3 2 5" xfId="47748"/>
    <cellStyle name="Normal 3 2 3 4 3 3" xfId="17136"/>
    <cellStyle name="Normal 3 2 3 4 3 3 2" xfId="29391"/>
    <cellStyle name="Normal 3 2 3 4 3 3 3" xfId="41632"/>
    <cellStyle name="Normal 3 2 3 4 3 4" xfId="23274"/>
    <cellStyle name="Normal 3 2 3 4 3 5" xfId="35518"/>
    <cellStyle name="Normal 3 2 3 4 3 6" xfId="47747"/>
    <cellStyle name="Normal 3 2 3 4 4" xfId="6135"/>
    <cellStyle name="Normal 3 2 3 4 4 2" xfId="17138"/>
    <cellStyle name="Normal 3 2 3 4 4 2 2" xfId="29393"/>
    <cellStyle name="Normal 3 2 3 4 4 2 3" xfId="41634"/>
    <cellStyle name="Normal 3 2 3 4 4 3" xfId="23276"/>
    <cellStyle name="Normal 3 2 3 4 4 4" xfId="35520"/>
    <cellStyle name="Normal 3 2 3 4 4 5" xfId="47749"/>
    <cellStyle name="Normal 3 2 3 4 5" xfId="17131"/>
    <cellStyle name="Normal 3 2 3 4 5 2" xfId="29386"/>
    <cellStyle name="Normal 3 2 3 4 5 3" xfId="41627"/>
    <cellStyle name="Normal 3 2 3 4 6" xfId="23269"/>
    <cellStyle name="Normal 3 2 3 4 7" xfId="35513"/>
    <cellStyle name="Normal 3 2 3 4 8" xfId="47742"/>
    <cellStyle name="Normal 3 2 3 5" xfId="6136"/>
    <cellStyle name="Normal 3 2 3 5 2" xfId="6137"/>
    <cellStyle name="Normal 3 2 3 5 2 2" xfId="6138"/>
    <cellStyle name="Normal 3 2 3 5 2 2 2" xfId="17141"/>
    <cellStyle name="Normal 3 2 3 5 2 2 2 2" xfId="29396"/>
    <cellStyle name="Normal 3 2 3 5 2 2 2 3" xfId="41637"/>
    <cellStyle name="Normal 3 2 3 5 2 2 3" xfId="23279"/>
    <cellStyle name="Normal 3 2 3 5 2 2 4" xfId="35523"/>
    <cellStyle name="Normal 3 2 3 5 2 2 5" xfId="47752"/>
    <cellStyle name="Normal 3 2 3 5 2 3" xfId="17140"/>
    <cellStyle name="Normal 3 2 3 5 2 3 2" xfId="29395"/>
    <cellStyle name="Normal 3 2 3 5 2 3 3" xfId="41636"/>
    <cellStyle name="Normal 3 2 3 5 2 4" xfId="23278"/>
    <cellStyle name="Normal 3 2 3 5 2 5" xfId="35522"/>
    <cellStyle name="Normal 3 2 3 5 2 6" xfId="47751"/>
    <cellStyle name="Normal 3 2 3 5 3" xfId="6139"/>
    <cellStyle name="Normal 3 2 3 5 3 2" xfId="17142"/>
    <cellStyle name="Normal 3 2 3 5 3 2 2" xfId="29397"/>
    <cellStyle name="Normal 3 2 3 5 3 2 3" xfId="41638"/>
    <cellStyle name="Normal 3 2 3 5 3 3" xfId="23280"/>
    <cellStyle name="Normal 3 2 3 5 3 4" xfId="35524"/>
    <cellStyle name="Normal 3 2 3 5 3 5" xfId="47753"/>
    <cellStyle name="Normal 3 2 3 5 4" xfId="17139"/>
    <cellStyle name="Normal 3 2 3 5 4 2" xfId="29394"/>
    <cellStyle name="Normal 3 2 3 5 4 3" xfId="41635"/>
    <cellStyle name="Normal 3 2 3 5 5" xfId="23277"/>
    <cellStyle name="Normal 3 2 3 5 6" xfId="35521"/>
    <cellStyle name="Normal 3 2 3 5 7" xfId="47750"/>
    <cellStyle name="Normal 3 2 3 6" xfId="6140"/>
    <cellStyle name="Normal 3 2 3 6 2" xfId="6141"/>
    <cellStyle name="Normal 3 2 3 6 2 2" xfId="17144"/>
    <cellStyle name="Normal 3 2 3 6 2 2 2" xfId="29399"/>
    <cellStyle name="Normal 3 2 3 6 2 2 3" xfId="41640"/>
    <cellStyle name="Normal 3 2 3 6 2 3" xfId="23282"/>
    <cellStyle name="Normal 3 2 3 6 2 4" xfId="35526"/>
    <cellStyle name="Normal 3 2 3 6 2 5" xfId="47755"/>
    <cellStyle name="Normal 3 2 3 6 3" xfId="17143"/>
    <cellStyle name="Normal 3 2 3 6 3 2" xfId="29398"/>
    <cellStyle name="Normal 3 2 3 6 3 3" xfId="41639"/>
    <cellStyle name="Normal 3 2 3 6 4" xfId="23281"/>
    <cellStyle name="Normal 3 2 3 6 5" xfId="35525"/>
    <cellStyle name="Normal 3 2 3 6 6" xfId="47754"/>
    <cellStyle name="Normal 3 2 3 7" xfId="6142"/>
    <cellStyle name="Normal 3 2 3 7 2" xfId="17145"/>
    <cellStyle name="Normal 3 2 3 7 2 2" xfId="29400"/>
    <cellStyle name="Normal 3 2 3 7 2 3" xfId="41641"/>
    <cellStyle name="Normal 3 2 3 7 3" xfId="23283"/>
    <cellStyle name="Normal 3 2 3 7 4" xfId="35527"/>
    <cellStyle name="Normal 3 2 3 7 5" xfId="47756"/>
    <cellStyle name="Normal 3 2 3 8" xfId="17082"/>
    <cellStyle name="Normal 3 2 3 8 2" xfId="29337"/>
    <cellStyle name="Normal 3 2 3 8 3" xfId="41578"/>
    <cellStyle name="Normal 3 2 3 9" xfId="23220"/>
    <cellStyle name="Normal 3 2 4" xfId="6143"/>
    <cellStyle name="Normal 3 2 4 10" xfId="47757"/>
    <cellStyle name="Normal 3 2 4 2" xfId="6144"/>
    <cellStyle name="Normal 3 2 4 2 2" xfId="6145"/>
    <cellStyle name="Normal 3 2 4 2 2 2" xfId="6146"/>
    <cellStyle name="Normal 3 2 4 2 2 2 2" xfId="6147"/>
    <cellStyle name="Normal 3 2 4 2 2 2 2 2" xfId="6148"/>
    <cellStyle name="Normal 3 2 4 2 2 2 2 2 2" xfId="17151"/>
    <cellStyle name="Normal 3 2 4 2 2 2 2 2 2 2" xfId="29406"/>
    <cellStyle name="Normal 3 2 4 2 2 2 2 2 2 3" xfId="41647"/>
    <cellStyle name="Normal 3 2 4 2 2 2 2 2 3" xfId="23289"/>
    <cellStyle name="Normal 3 2 4 2 2 2 2 2 4" xfId="35533"/>
    <cellStyle name="Normal 3 2 4 2 2 2 2 2 5" xfId="47762"/>
    <cellStyle name="Normal 3 2 4 2 2 2 2 3" xfId="17150"/>
    <cellStyle name="Normal 3 2 4 2 2 2 2 3 2" xfId="29405"/>
    <cellStyle name="Normal 3 2 4 2 2 2 2 3 3" xfId="41646"/>
    <cellStyle name="Normal 3 2 4 2 2 2 2 4" xfId="23288"/>
    <cellStyle name="Normal 3 2 4 2 2 2 2 5" xfId="35532"/>
    <cellStyle name="Normal 3 2 4 2 2 2 2 6" xfId="47761"/>
    <cellStyle name="Normal 3 2 4 2 2 2 3" xfId="6149"/>
    <cellStyle name="Normal 3 2 4 2 2 2 3 2" xfId="17152"/>
    <cellStyle name="Normal 3 2 4 2 2 2 3 2 2" xfId="29407"/>
    <cellStyle name="Normal 3 2 4 2 2 2 3 2 3" xfId="41648"/>
    <cellStyle name="Normal 3 2 4 2 2 2 3 3" xfId="23290"/>
    <cellStyle name="Normal 3 2 4 2 2 2 3 4" xfId="35534"/>
    <cellStyle name="Normal 3 2 4 2 2 2 3 5" xfId="47763"/>
    <cellStyle name="Normal 3 2 4 2 2 2 4" xfId="17149"/>
    <cellStyle name="Normal 3 2 4 2 2 2 4 2" xfId="29404"/>
    <cellStyle name="Normal 3 2 4 2 2 2 4 3" xfId="41645"/>
    <cellStyle name="Normal 3 2 4 2 2 2 5" xfId="23287"/>
    <cellStyle name="Normal 3 2 4 2 2 2 6" xfId="35531"/>
    <cellStyle name="Normal 3 2 4 2 2 2 7" xfId="47760"/>
    <cellStyle name="Normal 3 2 4 2 2 3" xfId="6150"/>
    <cellStyle name="Normal 3 2 4 2 2 3 2" xfId="6151"/>
    <cellStyle name="Normal 3 2 4 2 2 3 2 2" xfId="17154"/>
    <cellStyle name="Normal 3 2 4 2 2 3 2 2 2" xfId="29409"/>
    <cellStyle name="Normal 3 2 4 2 2 3 2 2 3" xfId="41650"/>
    <cellStyle name="Normal 3 2 4 2 2 3 2 3" xfId="23292"/>
    <cellStyle name="Normal 3 2 4 2 2 3 2 4" xfId="35536"/>
    <cellStyle name="Normal 3 2 4 2 2 3 2 5" xfId="47765"/>
    <cellStyle name="Normal 3 2 4 2 2 3 3" xfId="17153"/>
    <cellStyle name="Normal 3 2 4 2 2 3 3 2" xfId="29408"/>
    <cellStyle name="Normal 3 2 4 2 2 3 3 3" xfId="41649"/>
    <cellStyle name="Normal 3 2 4 2 2 3 4" xfId="23291"/>
    <cellStyle name="Normal 3 2 4 2 2 3 5" xfId="35535"/>
    <cellStyle name="Normal 3 2 4 2 2 3 6" xfId="47764"/>
    <cellStyle name="Normal 3 2 4 2 2 4" xfId="6152"/>
    <cellStyle name="Normal 3 2 4 2 2 4 2" xfId="17155"/>
    <cellStyle name="Normal 3 2 4 2 2 4 2 2" xfId="29410"/>
    <cellStyle name="Normal 3 2 4 2 2 4 2 3" xfId="41651"/>
    <cellStyle name="Normal 3 2 4 2 2 4 3" xfId="23293"/>
    <cellStyle name="Normal 3 2 4 2 2 4 4" xfId="35537"/>
    <cellStyle name="Normal 3 2 4 2 2 4 5" xfId="47766"/>
    <cellStyle name="Normal 3 2 4 2 2 5" xfId="17148"/>
    <cellStyle name="Normal 3 2 4 2 2 5 2" xfId="29403"/>
    <cellStyle name="Normal 3 2 4 2 2 5 3" xfId="41644"/>
    <cellStyle name="Normal 3 2 4 2 2 6" xfId="23286"/>
    <cellStyle name="Normal 3 2 4 2 2 7" xfId="35530"/>
    <cellStyle name="Normal 3 2 4 2 2 8" xfId="47759"/>
    <cellStyle name="Normal 3 2 4 2 3" xfId="6153"/>
    <cellStyle name="Normal 3 2 4 2 3 2" xfId="6154"/>
    <cellStyle name="Normal 3 2 4 2 3 2 2" xfId="6155"/>
    <cellStyle name="Normal 3 2 4 2 3 2 2 2" xfId="17158"/>
    <cellStyle name="Normal 3 2 4 2 3 2 2 2 2" xfId="29413"/>
    <cellStyle name="Normal 3 2 4 2 3 2 2 2 3" xfId="41654"/>
    <cellStyle name="Normal 3 2 4 2 3 2 2 3" xfId="23296"/>
    <cellStyle name="Normal 3 2 4 2 3 2 2 4" xfId="35540"/>
    <cellStyle name="Normal 3 2 4 2 3 2 2 5" xfId="47769"/>
    <cellStyle name="Normal 3 2 4 2 3 2 3" xfId="17157"/>
    <cellStyle name="Normal 3 2 4 2 3 2 3 2" xfId="29412"/>
    <cellStyle name="Normal 3 2 4 2 3 2 3 3" xfId="41653"/>
    <cellStyle name="Normal 3 2 4 2 3 2 4" xfId="23295"/>
    <cellStyle name="Normal 3 2 4 2 3 2 5" xfId="35539"/>
    <cellStyle name="Normal 3 2 4 2 3 2 6" xfId="47768"/>
    <cellStyle name="Normal 3 2 4 2 3 3" xfId="6156"/>
    <cellStyle name="Normal 3 2 4 2 3 3 2" xfId="17159"/>
    <cellStyle name="Normal 3 2 4 2 3 3 2 2" xfId="29414"/>
    <cellStyle name="Normal 3 2 4 2 3 3 2 3" xfId="41655"/>
    <cellStyle name="Normal 3 2 4 2 3 3 3" xfId="23297"/>
    <cellStyle name="Normal 3 2 4 2 3 3 4" xfId="35541"/>
    <cellStyle name="Normal 3 2 4 2 3 3 5" xfId="47770"/>
    <cellStyle name="Normal 3 2 4 2 3 4" xfId="17156"/>
    <cellStyle name="Normal 3 2 4 2 3 4 2" xfId="29411"/>
    <cellStyle name="Normal 3 2 4 2 3 4 3" xfId="41652"/>
    <cellStyle name="Normal 3 2 4 2 3 5" xfId="23294"/>
    <cellStyle name="Normal 3 2 4 2 3 6" xfId="35538"/>
    <cellStyle name="Normal 3 2 4 2 3 7" xfId="47767"/>
    <cellStyle name="Normal 3 2 4 2 4" xfId="6157"/>
    <cellStyle name="Normal 3 2 4 2 4 2" xfId="6158"/>
    <cellStyle name="Normal 3 2 4 2 4 2 2" xfId="17161"/>
    <cellStyle name="Normal 3 2 4 2 4 2 2 2" xfId="29416"/>
    <cellStyle name="Normal 3 2 4 2 4 2 2 3" xfId="41657"/>
    <cellStyle name="Normal 3 2 4 2 4 2 3" xfId="23299"/>
    <cellStyle name="Normal 3 2 4 2 4 2 4" xfId="35543"/>
    <cellStyle name="Normal 3 2 4 2 4 2 5" xfId="47772"/>
    <cellStyle name="Normal 3 2 4 2 4 3" xfId="17160"/>
    <cellStyle name="Normal 3 2 4 2 4 3 2" xfId="29415"/>
    <cellStyle name="Normal 3 2 4 2 4 3 3" xfId="41656"/>
    <cellStyle name="Normal 3 2 4 2 4 4" xfId="23298"/>
    <cellStyle name="Normal 3 2 4 2 4 5" xfId="35542"/>
    <cellStyle name="Normal 3 2 4 2 4 6" xfId="47771"/>
    <cellStyle name="Normal 3 2 4 2 5" xfId="6159"/>
    <cellStyle name="Normal 3 2 4 2 5 2" xfId="17162"/>
    <cellStyle name="Normal 3 2 4 2 5 2 2" xfId="29417"/>
    <cellStyle name="Normal 3 2 4 2 5 2 3" xfId="41658"/>
    <cellStyle name="Normal 3 2 4 2 5 3" xfId="23300"/>
    <cellStyle name="Normal 3 2 4 2 5 4" xfId="35544"/>
    <cellStyle name="Normal 3 2 4 2 5 5" xfId="47773"/>
    <cellStyle name="Normal 3 2 4 2 6" xfId="17147"/>
    <cellStyle name="Normal 3 2 4 2 6 2" xfId="29402"/>
    <cellStyle name="Normal 3 2 4 2 6 3" xfId="41643"/>
    <cellStyle name="Normal 3 2 4 2 7" xfId="23285"/>
    <cellStyle name="Normal 3 2 4 2 8" xfId="35529"/>
    <cellStyle name="Normal 3 2 4 2 9" xfId="47758"/>
    <cellStyle name="Normal 3 2 4 3" xfId="6160"/>
    <cellStyle name="Normal 3 2 4 3 2" xfId="6161"/>
    <cellStyle name="Normal 3 2 4 3 2 2" xfId="6162"/>
    <cellStyle name="Normal 3 2 4 3 2 2 2" xfId="6163"/>
    <cellStyle name="Normal 3 2 4 3 2 2 2 2" xfId="17166"/>
    <cellStyle name="Normal 3 2 4 3 2 2 2 2 2" xfId="29421"/>
    <cellStyle name="Normal 3 2 4 3 2 2 2 2 3" xfId="41662"/>
    <cellStyle name="Normal 3 2 4 3 2 2 2 3" xfId="23304"/>
    <cellStyle name="Normal 3 2 4 3 2 2 2 4" xfId="35548"/>
    <cellStyle name="Normal 3 2 4 3 2 2 2 5" xfId="47777"/>
    <cellStyle name="Normal 3 2 4 3 2 2 3" xfId="17165"/>
    <cellStyle name="Normal 3 2 4 3 2 2 3 2" xfId="29420"/>
    <cellStyle name="Normal 3 2 4 3 2 2 3 3" xfId="41661"/>
    <cellStyle name="Normal 3 2 4 3 2 2 4" xfId="23303"/>
    <cellStyle name="Normal 3 2 4 3 2 2 5" xfId="35547"/>
    <cellStyle name="Normal 3 2 4 3 2 2 6" xfId="47776"/>
    <cellStyle name="Normal 3 2 4 3 2 3" xfId="6164"/>
    <cellStyle name="Normal 3 2 4 3 2 3 2" xfId="17167"/>
    <cellStyle name="Normal 3 2 4 3 2 3 2 2" xfId="29422"/>
    <cellStyle name="Normal 3 2 4 3 2 3 2 3" xfId="41663"/>
    <cellStyle name="Normal 3 2 4 3 2 3 3" xfId="23305"/>
    <cellStyle name="Normal 3 2 4 3 2 3 4" xfId="35549"/>
    <cellStyle name="Normal 3 2 4 3 2 3 5" xfId="47778"/>
    <cellStyle name="Normal 3 2 4 3 2 4" xfId="17164"/>
    <cellStyle name="Normal 3 2 4 3 2 4 2" xfId="29419"/>
    <cellStyle name="Normal 3 2 4 3 2 4 3" xfId="41660"/>
    <cellStyle name="Normal 3 2 4 3 2 5" xfId="23302"/>
    <cellStyle name="Normal 3 2 4 3 2 6" xfId="35546"/>
    <cellStyle name="Normal 3 2 4 3 2 7" xfId="47775"/>
    <cellStyle name="Normal 3 2 4 3 3" xfId="6165"/>
    <cellStyle name="Normal 3 2 4 3 3 2" xfId="6166"/>
    <cellStyle name="Normal 3 2 4 3 3 2 2" xfId="17169"/>
    <cellStyle name="Normal 3 2 4 3 3 2 2 2" xfId="29424"/>
    <cellStyle name="Normal 3 2 4 3 3 2 2 3" xfId="41665"/>
    <cellStyle name="Normal 3 2 4 3 3 2 3" xfId="23307"/>
    <cellStyle name="Normal 3 2 4 3 3 2 4" xfId="35551"/>
    <cellStyle name="Normal 3 2 4 3 3 2 5" xfId="47780"/>
    <cellStyle name="Normal 3 2 4 3 3 3" xfId="17168"/>
    <cellStyle name="Normal 3 2 4 3 3 3 2" xfId="29423"/>
    <cellStyle name="Normal 3 2 4 3 3 3 3" xfId="41664"/>
    <cellStyle name="Normal 3 2 4 3 3 4" xfId="23306"/>
    <cellStyle name="Normal 3 2 4 3 3 5" xfId="35550"/>
    <cellStyle name="Normal 3 2 4 3 3 6" xfId="47779"/>
    <cellStyle name="Normal 3 2 4 3 4" xfId="6167"/>
    <cellStyle name="Normal 3 2 4 3 4 2" xfId="17170"/>
    <cellStyle name="Normal 3 2 4 3 4 2 2" xfId="29425"/>
    <cellStyle name="Normal 3 2 4 3 4 2 3" xfId="41666"/>
    <cellStyle name="Normal 3 2 4 3 4 3" xfId="23308"/>
    <cellStyle name="Normal 3 2 4 3 4 4" xfId="35552"/>
    <cellStyle name="Normal 3 2 4 3 4 5" xfId="47781"/>
    <cellStyle name="Normal 3 2 4 3 5" xfId="17163"/>
    <cellStyle name="Normal 3 2 4 3 5 2" xfId="29418"/>
    <cellStyle name="Normal 3 2 4 3 5 3" xfId="41659"/>
    <cellStyle name="Normal 3 2 4 3 6" xfId="23301"/>
    <cellStyle name="Normal 3 2 4 3 7" xfId="35545"/>
    <cellStyle name="Normal 3 2 4 3 8" xfId="47774"/>
    <cellStyle name="Normal 3 2 4 4" xfId="6168"/>
    <cellStyle name="Normal 3 2 4 4 2" xfId="6169"/>
    <cellStyle name="Normal 3 2 4 4 2 2" xfId="6170"/>
    <cellStyle name="Normal 3 2 4 4 2 2 2" xfId="17173"/>
    <cellStyle name="Normal 3 2 4 4 2 2 2 2" xfId="29428"/>
    <cellStyle name="Normal 3 2 4 4 2 2 2 3" xfId="41669"/>
    <cellStyle name="Normal 3 2 4 4 2 2 3" xfId="23311"/>
    <cellStyle name="Normal 3 2 4 4 2 2 4" xfId="35555"/>
    <cellStyle name="Normal 3 2 4 4 2 2 5" xfId="47784"/>
    <cellStyle name="Normal 3 2 4 4 2 3" xfId="17172"/>
    <cellStyle name="Normal 3 2 4 4 2 3 2" xfId="29427"/>
    <cellStyle name="Normal 3 2 4 4 2 3 3" xfId="41668"/>
    <cellStyle name="Normal 3 2 4 4 2 4" xfId="23310"/>
    <cellStyle name="Normal 3 2 4 4 2 5" xfId="35554"/>
    <cellStyle name="Normal 3 2 4 4 2 6" xfId="47783"/>
    <cellStyle name="Normal 3 2 4 4 3" xfId="6171"/>
    <cellStyle name="Normal 3 2 4 4 3 2" xfId="17174"/>
    <cellStyle name="Normal 3 2 4 4 3 2 2" xfId="29429"/>
    <cellStyle name="Normal 3 2 4 4 3 2 3" xfId="41670"/>
    <cellStyle name="Normal 3 2 4 4 3 3" xfId="23312"/>
    <cellStyle name="Normal 3 2 4 4 3 4" xfId="35556"/>
    <cellStyle name="Normal 3 2 4 4 3 5" xfId="47785"/>
    <cellStyle name="Normal 3 2 4 4 4" xfId="17171"/>
    <cellStyle name="Normal 3 2 4 4 4 2" xfId="29426"/>
    <cellStyle name="Normal 3 2 4 4 4 3" xfId="41667"/>
    <cellStyle name="Normal 3 2 4 4 5" xfId="23309"/>
    <cellStyle name="Normal 3 2 4 4 6" xfId="35553"/>
    <cellStyle name="Normal 3 2 4 4 7" xfId="47782"/>
    <cellStyle name="Normal 3 2 4 5" xfId="6172"/>
    <cellStyle name="Normal 3 2 4 5 2" xfId="6173"/>
    <cellStyle name="Normal 3 2 4 5 2 2" xfId="17176"/>
    <cellStyle name="Normal 3 2 4 5 2 2 2" xfId="29431"/>
    <cellStyle name="Normal 3 2 4 5 2 2 3" xfId="41672"/>
    <cellStyle name="Normal 3 2 4 5 2 3" xfId="23314"/>
    <cellStyle name="Normal 3 2 4 5 2 4" xfId="35558"/>
    <cellStyle name="Normal 3 2 4 5 2 5" xfId="47787"/>
    <cellStyle name="Normal 3 2 4 5 3" xfId="17175"/>
    <cellStyle name="Normal 3 2 4 5 3 2" xfId="29430"/>
    <cellStyle name="Normal 3 2 4 5 3 3" xfId="41671"/>
    <cellStyle name="Normal 3 2 4 5 4" xfId="23313"/>
    <cellStyle name="Normal 3 2 4 5 5" xfId="35557"/>
    <cellStyle name="Normal 3 2 4 5 6" xfId="47786"/>
    <cellStyle name="Normal 3 2 4 6" xfId="6174"/>
    <cellStyle name="Normal 3 2 4 6 2" xfId="17177"/>
    <cellStyle name="Normal 3 2 4 6 2 2" xfId="29432"/>
    <cellStyle name="Normal 3 2 4 6 2 3" xfId="41673"/>
    <cellStyle name="Normal 3 2 4 6 3" xfId="23315"/>
    <cellStyle name="Normal 3 2 4 6 4" xfId="35559"/>
    <cellStyle name="Normal 3 2 4 6 5" xfId="47788"/>
    <cellStyle name="Normal 3 2 4 7" xfId="17146"/>
    <cellStyle name="Normal 3 2 4 7 2" xfId="29401"/>
    <cellStyle name="Normal 3 2 4 7 3" xfId="41642"/>
    <cellStyle name="Normal 3 2 4 8" xfId="23284"/>
    <cellStyle name="Normal 3 2 4 9" xfId="35528"/>
    <cellStyle name="Normal 3 2 5" xfId="6175"/>
    <cellStyle name="Normal 3 2 5 2" xfId="6176"/>
    <cellStyle name="Normal 3 2 5 2 2" xfId="6177"/>
    <cellStyle name="Normal 3 2 5 2 2 2" xfId="6178"/>
    <cellStyle name="Normal 3 2 5 2 2 2 2" xfId="6179"/>
    <cellStyle name="Normal 3 2 5 2 2 2 2 2" xfId="17182"/>
    <cellStyle name="Normal 3 2 5 2 2 2 2 2 2" xfId="29437"/>
    <cellStyle name="Normal 3 2 5 2 2 2 2 2 3" xfId="41678"/>
    <cellStyle name="Normal 3 2 5 2 2 2 2 3" xfId="23320"/>
    <cellStyle name="Normal 3 2 5 2 2 2 2 4" xfId="35564"/>
    <cellStyle name="Normal 3 2 5 2 2 2 2 5" xfId="47793"/>
    <cellStyle name="Normal 3 2 5 2 2 2 3" xfId="17181"/>
    <cellStyle name="Normal 3 2 5 2 2 2 3 2" xfId="29436"/>
    <cellStyle name="Normal 3 2 5 2 2 2 3 3" xfId="41677"/>
    <cellStyle name="Normal 3 2 5 2 2 2 4" xfId="23319"/>
    <cellStyle name="Normal 3 2 5 2 2 2 5" xfId="35563"/>
    <cellStyle name="Normal 3 2 5 2 2 2 6" xfId="47792"/>
    <cellStyle name="Normal 3 2 5 2 2 3" xfId="6180"/>
    <cellStyle name="Normal 3 2 5 2 2 3 2" xfId="17183"/>
    <cellStyle name="Normal 3 2 5 2 2 3 2 2" xfId="29438"/>
    <cellStyle name="Normal 3 2 5 2 2 3 2 3" xfId="41679"/>
    <cellStyle name="Normal 3 2 5 2 2 3 3" xfId="23321"/>
    <cellStyle name="Normal 3 2 5 2 2 3 4" xfId="35565"/>
    <cellStyle name="Normal 3 2 5 2 2 3 5" xfId="47794"/>
    <cellStyle name="Normal 3 2 5 2 2 4" xfId="17180"/>
    <cellStyle name="Normal 3 2 5 2 2 4 2" xfId="29435"/>
    <cellStyle name="Normal 3 2 5 2 2 4 3" xfId="41676"/>
    <cellStyle name="Normal 3 2 5 2 2 5" xfId="23318"/>
    <cellStyle name="Normal 3 2 5 2 2 6" xfId="35562"/>
    <cellStyle name="Normal 3 2 5 2 2 7" xfId="47791"/>
    <cellStyle name="Normal 3 2 5 2 3" xfId="6181"/>
    <cellStyle name="Normal 3 2 5 2 3 2" xfId="6182"/>
    <cellStyle name="Normal 3 2 5 2 3 2 2" xfId="17185"/>
    <cellStyle name="Normal 3 2 5 2 3 2 2 2" xfId="29440"/>
    <cellStyle name="Normal 3 2 5 2 3 2 2 3" xfId="41681"/>
    <cellStyle name="Normal 3 2 5 2 3 2 3" xfId="23323"/>
    <cellStyle name="Normal 3 2 5 2 3 2 4" xfId="35567"/>
    <cellStyle name="Normal 3 2 5 2 3 2 5" xfId="47796"/>
    <cellStyle name="Normal 3 2 5 2 3 3" xfId="17184"/>
    <cellStyle name="Normal 3 2 5 2 3 3 2" xfId="29439"/>
    <cellStyle name="Normal 3 2 5 2 3 3 3" xfId="41680"/>
    <cellStyle name="Normal 3 2 5 2 3 4" xfId="23322"/>
    <cellStyle name="Normal 3 2 5 2 3 5" xfId="35566"/>
    <cellStyle name="Normal 3 2 5 2 3 6" xfId="47795"/>
    <cellStyle name="Normal 3 2 5 2 4" xfId="6183"/>
    <cellStyle name="Normal 3 2 5 2 4 2" xfId="17186"/>
    <cellStyle name="Normal 3 2 5 2 4 2 2" xfId="29441"/>
    <cellStyle name="Normal 3 2 5 2 4 2 3" xfId="41682"/>
    <cellStyle name="Normal 3 2 5 2 4 3" xfId="23324"/>
    <cellStyle name="Normal 3 2 5 2 4 4" xfId="35568"/>
    <cellStyle name="Normal 3 2 5 2 4 5" xfId="47797"/>
    <cellStyle name="Normal 3 2 5 2 5" xfId="17179"/>
    <cellStyle name="Normal 3 2 5 2 5 2" xfId="29434"/>
    <cellStyle name="Normal 3 2 5 2 5 3" xfId="41675"/>
    <cellStyle name="Normal 3 2 5 2 6" xfId="23317"/>
    <cellStyle name="Normal 3 2 5 2 7" xfId="35561"/>
    <cellStyle name="Normal 3 2 5 2 8" xfId="47790"/>
    <cellStyle name="Normal 3 2 5 3" xfId="6184"/>
    <cellStyle name="Normal 3 2 5 3 2" xfId="6185"/>
    <cellStyle name="Normal 3 2 5 3 2 2" xfId="6186"/>
    <cellStyle name="Normal 3 2 5 3 2 2 2" xfId="17189"/>
    <cellStyle name="Normal 3 2 5 3 2 2 2 2" xfId="29444"/>
    <cellStyle name="Normal 3 2 5 3 2 2 2 3" xfId="41685"/>
    <cellStyle name="Normal 3 2 5 3 2 2 3" xfId="23327"/>
    <cellStyle name="Normal 3 2 5 3 2 2 4" xfId="35571"/>
    <cellStyle name="Normal 3 2 5 3 2 2 5" xfId="47800"/>
    <cellStyle name="Normal 3 2 5 3 2 3" xfId="17188"/>
    <cellStyle name="Normal 3 2 5 3 2 3 2" xfId="29443"/>
    <cellStyle name="Normal 3 2 5 3 2 3 3" xfId="41684"/>
    <cellStyle name="Normal 3 2 5 3 2 4" xfId="23326"/>
    <cellStyle name="Normal 3 2 5 3 2 5" xfId="35570"/>
    <cellStyle name="Normal 3 2 5 3 2 6" xfId="47799"/>
    <cellStyle name="Normal 3 2 5 3 3" xfId="6187"/>
    <cellStyle name="Normal 3 2 5 3 3 2" xfId="17190"/>
    <cellStyle name="Normal 3 2 5 3 3 2 2" xfId="29445"/>
    <cellStyle name="Normal 3 2 5 3 3 2 3" xfId="41686"/>
    <cellStyle name="Normal 3 2 5 3 3 3" xfId="23328"/>
    <cellStyle name="Normal 3 2 5 3 3 4" xfId="35572"/>
    <cellStyle name="Normal 3 2 5 3 3 5" xfId="47801"/>
    <cellStyle name="Normal 3 2 5 3 4" xfId="17187"/>
    <cellStyle name="Normal 3 2 5 3 4 2" xfId="29442"/>
    <cellStyle name="Normal 3 2 5 3 4 3" xfId="41683"/>
    <cellStyle name="Normal 3 2 5 3 5" xfId="23325"/>
    <cellStyle name="Normal 3 2 5 3 6" xfId="35569"/>
    <cellStyle name="Normal 3 2 5 3 7" xfId="47798"/>
    <cellStyle name="Normal 3 2 5 4" xfId="6188"/>
    <cellStyle name="Normal 3 2 5 4 2" xfId="6189"/>
    <cellStyle name="Normal 3 2 5 4 2 2" xfId="17192"/>
    <cellStyle name="Normal 3 2 5 4 2 2 2" xfId="29447"/>
    <cellStyle name="Normal 3 2 5 4 2 2 3" xfId="41688"/>
    <cellStyle name="Normal 3 2 5 4 2 3" xfId="23330"/>
    <cellStyle name="Normal 3 2 5 4 2 4" xfId="35574"/>
    <cellStyle name="Normal 3 2 5 4 2 5" xfId="47803"/>
    <cellStyle name="Normal 3 2 5 4 3" xfId="17191"/>
    <cellStyle name="Normal 3 2 5 4 3 2" xfId="29446"/>
    <cellStyle name="Normal 3 2 5 4 3 3" xfId="41687"/>
    <cellStyle name="Normal 3 2 5 4 4" xfId="23329"/>
    <cellStyle name="Normal 3 2 5 4 5" xfId="35573"/>
    <cellStyle name="Normal 3 2 5 4 6" xfId="47802"/>
    <cellStyle name="Normal 3 2 5 5" xfId="6190"/>
    <cellStyle name="Normal 3 2 5 5 2" xfId="17193"/>
    <cellStyle name="Normal 3 2 5 5 2 2" xfId="29448"/>
    <cellStyle name="Normal 3 2 5 5 2 3" xfId="41689"/>
    <cellStyle name="Normal 3 2 5 5 3" xfId="23331"/>
    <cellStyle name="Normal 3 2 5 5 4" xfId="35575"/>
    <cellStyle name="Normal 3 2 5 5 5" xfId="47804"/>
    <cellStyle name="Normal 3 2 5 6" xfId="17178"/>
    <cellStyle name="Normal 3 2 5 6 2" xfId="29433"/>
    <cellStyle name="Normal 3 2 5 6 3" xfId="41674"/>
    <cellStyle name="Normal 3 2 5 7" xfId="23316"/>
    <cellStyle name="Normal 3 2 5 8" xfId="35560"/>
    <cellStyle name="Normal 3 2 5 9" xfId="47789"/>
    <cellStyle name="Normal 3 2 6" xfId="6191"/>
    <cellStyle name="Normal 3 2 6 2" xfId="6192"/>
    <cellStyle name="Normal 3 2 6 2 2" xfId="6193"/>
    <cellStyle name="Normal 3 2 6 2 2 2" xfId="6194"/>
    <cellStyle name="Normal 3 2 6 2 2 2 2" xfId="17197"/>
    <cellStyle name="Normal 3 2 6 2 2 2 2 2" xfId="29452"/>
    <cellStyle name="Normal 3 2 6 2 2 2 2 3" xfId="41693"/>
    <cellStyle name="Normal 3 2 6 2 2 2 3" xfId="23335"/>
    <cellStyle name="Normal 3 2 6 2 2 2 4" xfId="35579"/>
    <cellStyle name="Normal 3 2 6 2 2 2 5" xfId="47808"/>
    <cellStyle name="Normal 3 2 6 2 2 3" xfId="17196"/>
    <cellStyle name="Normal 3 2 6 2 2 3 2" xfId="29451"/>
    <cellStyle name="Normal 3 2 6 2 2 3 3" xfId="41692"/>
    <cellStyle name="Normal 3 2 6 2 2 4" xfId="23334"/>
    <cellStyle name="Normal 3 2 6 2 2 5" xfId="35578"/>
    <cellStyle name="Normal 3 2 6 2 2 6" xfId="47807"/>
    <cellStyle name="Normal 3 2 6 2 3" xfId="6195"/>
    <cellStyle name="Normal 3 2 6 2 3 2" xfId="17198"/>
    <cellStyle name="Normal 3 2 6 2 3 2 2" xfId="29453"/>
    <cellStyle name="Normal 3 2 6 2 3 2 3" xfId="41694"/>
    <cellStyle name="Normal 3 2 6 2 3 3" xfId="23336"/>
    <cellStyle name="Normal 3 2 6 2 3 4" xfId="35580"/>
    <cellStyle name="Normal 3 2 6 2 3 5" xfId="47809"/>
    <cellStyle name="Normal 3 2 6 2 4" xfId="17195"/>
    <cellStyle name="Normal 3 2 6 2 4 2" xfId="29450"/>
    <cellStyle name="Normal 3 2 6 2 4 3" xfId="41691"/>
    <cellStyle name="Normal 3 2 6 2 5" xfId="23333"/>
    <cellStyle name="Normal 3 2 6 2 6" xfId="35577"/>
    <cellStyle name="Normal 3 2 6 2 7" xfId="47806"/>
    <cellStyle name="Normal 3 2 6 3" xfId="6196"/>
    <cellStyle name="Normal 3 2 6 3 2" xfId="6197"/>
    <cellStyle name="Normal 3 2 6 3 2 2" xfId="17200"/>
    <cellStyle name="Normal 3 2 6 3 2 2 2" xfId="29455"/>
    <cellStyle name="Normal 3 2 6 3 2 2 3" xfId="41696"/>
    <cellStyle name="Normal 3 2 6 3 2 3" xfId="23338"/>
    <cellStyle name="Normal 3 2 6 3 2 4" xfId="35582"/>
    <cellStyle name="Normal 3 2 6 3 2 5" xfId="47811"/>
    <cellStyle name="Normal 3 2 6 3 3" xfId="17199"/>
    <cellStyle name="Normal 3 2 6 3 3 2" xfId="29454"/>
    <cellStyle name="Normal 3 2 6 3 3 3" xfId="41695"/>
    <cellStyle name="Normal 3 2 6 3 4" xfId="23337"/>
    <cellStyle name="Normal 3 2 6 3 5" xfId="35581"/>
    <cellStyle name="Normal 3 2 6 3 6" xfId="47810"/>
    <cellStyle name="Normal 3 2 6 4" xfId="6198"/>
    <cellStyle name="Normal 3 2 6 4 2" xfId="17201"/>
    <cellStyle name="Normal 3 2 6 4 2 2" xfId="29456"/>
    <cellStyle name="Normal 3 2 6 4 2 3" xfId="41697"/>
    <cellStyle name="Normal 3 2 6 4 3" xfId="23339"/>
    <cellStyle name="Normal 3 2 6 4 4" xfId="35583"/>
    <cellStyle name="Normal 3 2 6 4 5" xfId="47812"/>
    <cellStyle name="Normal 3 2 6 5" xfId="17194"/>
    <cellStyle name="Normal 3 2 6 5 2" xfId="29449"/>
    <cellStyle name="Normal 3 2 6 5 3" xfId="41690"/>
    <cellStyle name="Normal 3 2 6 6" xfId="23332"/>
    <cellStyle name="Normal 3 2 6 7" xfId="35576"/>
    <cellStyle name="Normal 3 2 6 8" xfId="47805"/>
    <cellStyle name="Normal 3 2 7" xfId="6199"/>
    <cellStyle name="Normal 3 2 7 2" xfId="6200"/>
    <cellStyle name="Normal 3 2 7 2 2" xfId="6201"/>
    <cellStyle name="Normal 3 2 7 2 2 2" xfId="17204"/>
    <cellStyle name="Normal 3 2 7 2 2 2 2" xfId="29459"/>
    <cellStyle name="Normal 3 2 7 2 2 2 3" xfId="41700"/>
    <cellStyle name="Normal 3 2 7 2 2 3" xfId="23342"/>
    <cellStyle name="Normal 3 2 7 2 2 4" xfId="35586"/>
    <cellStyle name="Normal 3 2 7 2 2 5" xfId="47815"/>
    <cellStyle name="Normal 3 2 7 2 3" xfId="17203"/>
    <cellStyle name="Normal 3 2 7 2 3 2" xfId="29458"/>
    <cellStyle name="Normal 3 2 7 2 3 3" xfId="41699"/>
    <cellStyle name="Normal 3 2 7 2 4" xfId="23341"/>
    <cellStyle name="Normal 3 2 7 2 5" xfId="35585"/>
    <cellStyle name="Normal 3 2 7 2 6" xfId="47814"/>
    <cellStyle name="Normal 3 2 7 3" xfId="6202"/>
    <cellStyle name="Normal 3 2 7 3 2" xfId="17205"/>
    <cellStyle name="Normal 3 2 7 3 2 2" xfId="29460"/>
    <cellStyle name="Normal 3 2 7 3 2 3" xfId="41701"/>
    <cellStyle name="Normal 3 2 7 3 3" xfId="23343"/>
    <cellStyle name="Normal 3 2 7 3 4" xfId="35587"/>
    <cellStyle name="Normal 3 2 7 3 5" xfId="47816"/>
    <cellStyle name="Normal 3 2 7 4" xfId="17202"/>
    <cellStyle name="Normal 3 2 7 4 2" xfId="29457"/>
    <cellStyle name="Normal 3 2 7 4 3" xfId="41698"/>
    <cellStyle name="Normal 3 2 7 5" xfId="23340"/>
    <cellStyle name="Normal 3 2 7 6" xfId="35584"/>
    <cellStyle name="Normal 3 2 7 7" xfId="47813"/>
    <cellStyle name="Normal 3 2 8" xfId="6203"/>
    <cellStyle name="Normal 3 2 9" xfId="6204"/>
    <cellStyle name="Normal 3 2 9 2" xfId="6205"/>
    <cellStyle name="Normal 3 2 9 2 2" xfId="17207"/>
    <cellStyle name="Normal 3 2 9 2 2 2" xfId="29462"/>
    <cellStyle name="Normal 3 2 9 2 2 3" xfId="41703"/>
    <cellStyle name="Normal 3 2 9 2 3" xfId="23345"/>
    <cellStyle name="Normal 3 2 9 2 4" xfId="35589"/>
    <cellStyle name="Normal 3 2 9 2 5" xfId="47818"/>
    <cellStyle name="Normal 3 2 9 3" xfId="17206"/>
    <cellStyle name="Normal 3 2 9 3 2" xfId="29461"/>
    <cellStyle name="Normal 3 2 9 3 3" xfId="41702"/>
    <cellStyle name="Normal 3 2 9 4" xfId="23344"/>
    <cellStyle name="Normal 3 2 9 5" xfId="35588"/>
    <cellStyle name="Normal 3 2 9 6" xfId="47817"/>
    <cellStyle name="Normal 3 3" xfId="6206"/>
    <cellStyle name="Normal 3 3 10" xfId="23346"/>
    <cellStyle name="Normal 3 3 11" xfId="35590"/>
    <cellStyle name="Normal 3 3 12" xfId="47819"/>
    <cellStyle name="Normal 3 3 2" xfId="6207"/>
    <cellStyle name="Normal 3 3 2 10" xfId="35591"/>
    <cellStyle name="Normal 3 3 2 11" xfId="47820"/>
    <cellStyle name="Normal 3 3 2 2" xfId="6208"/>
    <cellStyle name="Normal 3 3 2 2 10" xfId="47821"/>
    <cellStyle name="Normal 3 3 2 2 2" xfId="6209"/>
    <cellStyle name="Normal 3 3 2 2 2 2" xfId="6210"/>
    <cellStyle name="Normal 3 3 2 2 2 2 2" xfId="6211"/>
    <cellStyle name="Normal 3 3 2 2 2 2 2 2" xfId="6212"/>
    <cellStyle name="Normal 3 3 2 2 2 2 2 2 2" xfId="6213"/>
    <cellStyle name="Normal 3 3 2 2 2 2 2 2 2 2" xfId="17215"/>
    <cellStyle name="Normal 3 3 2 2 2 2 2 2 2 2 2" xfId="29470"/>
    <cellStyle name="Normal 3 3 2 2 2 2 2 2 2 2 3" xfId="41711"/>
    <cellStyle name="Normal 3 3 2 2 2 2 2 2 2 3" xfId="23353"/>
    <cellStyle name="Normal 3 3 2 2 2 2 2 2 2 4" xfId="35597"/>
    <cellStyle name="Normal 3 3 2 2 2 2 2 2 2 5" xfId="47826"/>
    <cellStyle name="Normal 3 3 2 2 2 2 2 2 3" xfId="17214"/>
    <cellStyle name="Normal 3 3 2 2 2 2 2 2 3 2" xfId="29469"/>
    <cellStyle name="Normal 3 3 2 2 2 2 2 2 3 3" xfId="41710"/>
    <cellStyle name="Normal 3 3 2 2 2 2 2 2 4" xfId="23352"/>
    <cellStyle name="Normal 3 3 2 2 2 2 2 2 5" xfId="35596"/>
    <cellStyle name="Normal 3 3 2 2 2 2 2 2 6" xfId="47825"/>
    <cellStyle name="Normal 3 3 2 2 2 2 2 3" xfId="6214"/>
    <cellStyle name="Normal 3 3 2 2 2 2 2 3 2" xfId="17216"/>
    <cellStyle name="Normal 3 3 2 2 2 2 2 3 2 2" xfId="29471"/>
    <cellStyle name="Normal 3 3 2 2 2 2 2 3 2 3" xfId="41712"/>
    <cellStyle name="Normal 3 3 2 2 2 2 2 3 3" xfId="23354"/>
    <cellStyle name="Normal 3 3 2 2 2 2 2 3 4" xfId="35598"/>
    <cellStyle name="Normal 3 3 2 2 2 2 2 3 5" xfId="47827"/>
    <cellStyle name="Normal 3 3 2 2 2 2 2 4" xfId="17213"/>
    <cellStyle name="Normal 3 3 2 2 2 2 2 4 2" xfId="29468"/>
    <cellStyle name="Normal 3 3 2 2 2 2 2 4 3" xfId="41709"/>
    <cellStyle name="Normal 3 3 2 2 2 2 2 5" xfId="23351"/>
    <cellStyle name="Normal 3 3 2 2 2 2 2 6" xfId="35595"/>
    <cellStyle name="Normal 3 3 2 2 2 2 2 7" xfId="47824"/>
    <cellStyle name="Normal 3 3 2 2 2 2 3" xfId="6215"/>
    <cellStyle name="Normal 3 3 2 2 2 2 3 2" xfId="6216"/>
    <cellStyle name="Normal 3 3 2 2 2 2 3 2 2" xfId="17218"/>
    <cellStyle name="Normal 3 3 2 2 2 2 3 2 2 2" xfId="29473"/>
    <cellStyle name="Normal 3 3 2 2 2 2 3 2 2 3" xfId="41714"/>
    <cellStyle name="Normal 3 3 2 2 2 2 3 2 3" xfId="23356"/>
    <cellStyle name="Normal 3 3 2 2 2 2 3 2 4" xfId="35600"/>
    <cellStyle name="Normal 3 3 2 2 2 2 3 2 5" xfId="47829"/>
    <cellStyle name="Normal 3 3 2 2 2 2 3 3" xfId="17217"/>
    <cellStyle name="Normal 3 3 2 2 2 2 3 3 2" xfId="29472"/>
    <cellStyle name="Normal 3 3 2 2 2 2 3 3 3" xfId="41713"/>
    <cellStyle name="Normal 3 3 2 2 2 2 3 4" xfId="23355"/>
    <cellStyle name="Normal 3 3 2 2 2 2 3 5" xfId="35599"/>
    <cellStyle name="Normal 3 3 2 2 2 2 3 6" xfId="47828"/>
    <cellStyle name="Normal 3 3 2 2 2 2 4" xfId="6217"/>
    <cellStyle name="Normal 3 3 2 2 2 2 4 2" xfId="17219"/>
    <cellStyle name="Normal 3 3 2 2 2 2 4 2 2" xfId="29474"/>
    <cellStyle name="Normal 3 3 2 2 2 2 4 2 3" xfId="41715"/>
    <cellStyle name="Normal 3 3 2 2 2 2 4 3" xfId="23357"/>
    <cellStyle name="Normal 3 3 2 2 2 2 4 4" xfId="35601"/>
    <cellStyle name="Normal 3 3 2 2 2 2 4 5" xfId="47830"/>
    <cellStyle name="Normal 3 3 2 2 2 2 5" xfId="17212"/>
    <cellStyle name="Normal 3 3 2 2 2 2 5 2" xfId="29467"/>
    <cellStyle name="Normal 3 3 2 2 2 2 5 3" xfId="41708"/>
    <cellStyle name="Normal 3 3 2 2 2 2 6" xfId="23350"/>
    <cellStyle name="Normal 3 3 2 2 2 2 7" xfId="35594"/>
    <cellStyle name="Normal 3 3 2 2 2 2 8" xfId="47823"/>
    <cellStyle name="Normal 3 3 2 2 2 3" xfId="6218"/>
    <cellStyle name="Normal 3 3 2 2 2 3 2" xfId="6219"/>
    <cellStyle name="Normal 3 3 2 2 2 3 2 2" xfId="6220"/>
    <cellStyle name="Normal 3 3 2 2 2 3 2 2 2" xfId="17222"/>
    <cellStyle name="Normal 3 3 2 2 2 3 2 2 2 2" xfId="29477"/>
    <cellStyle name="Normal 3 3 2 2 2 3 2 2 2 3" xfId="41718"/>
    <cellStyle name="Normal 3 3 2 2 2 3 2 2 3" xfId="23360"/>
    <cellStyle name="Normal 3 3 2 2 2 3 2 2 4" xfId="35604"/>
    <cellStyle name="Normal 3 3 2 2 2 3 2 2 5" xfId="47833"/>
    <cellStyle name="Normal 3 3 2 2 2 3 2 3" xfId="17221"/>
    <cellStyle name="Normal 3 3 2 2 2 3 2 3 2" xfId="29476"/>
    <cellStyle name="Normal 3 3 2 2 2 3 2 3 3" xfId="41717"/>
    <cellStyle name="Normal 3 3 2 2 2 3 2 4" xfId="23359"/>
    <cellStyle name="Normal 3 3 2 2 2 3 2 5" xfId="35603"/>
    <cellStyle name="Normal 3 3 2 2 2 3 2 6" xfId="47832"/>
    <cellStyle name="Normal 3 3 2 2 2 3 3" xfId="6221"/>
    <cellStyle name="Normal 3 3 2 2 2 3 3 2" xfId="17223"/>
    <cellStyle name="Normal 3 3 2 2 2 3 3 2 2" xfId="29478"/>
    <cellStyle name="Normal 3 3 2 2 2 3 3 2 3" xfId="41719"/>
    <cellStyle name="Normal 3 3 2 2 2 3 3 3" xfId="23361"/>
    <cellStyle name="Normal 3 3 2 2 2 3 3 4" xfId="35605"/>
    <cellStyle name="Normal 3 3 2 2 2 3 3 5" xfId="47834"/>
    <cellStyle name="Normal 3 3 2 2 2 3 4" xfId="17220"/>
    <cellStyle name="Normal 3 3 2 2 2 3 4 2" xfId="29475"/>
    <cellStyle name="Normal 3 3 2 2 2 3 4 3" xfId="41716"/>
    <cellStyle name="Normal 3 3 2 2 2 3 5" xfId="23358"/>
    <cellStyle name="Normal 3 3 2 2 2 3 6" xfId="35602"/>
    <cellStyle name="Normal 3 3 2 2 2 3 7" xfId="47831"/>
    <cellStyle name="Normal 3 3 2 2 2 4" xfId="6222"/>
    <cellStyle name="Normal 3 3 2 2 2 4 2" xfId="6223"/>
    <cellStyle name="Normal 3 3 2 2 2 4 2 2" xfId="17225"/>
    <cellStyle name="Normal 3 3 2 2 2 4 2 2 2" xfId="29480"/>
    <cellStyle name="Normal 3 3 2 2 2 4 2 2 3" xfId="41721"/>
    <cellStyle name="Normal 3 3 2 2 2 4 2 3" xfId="23363"/>
    <cellStyle name="Normal 3 3 2 2 2 4 2 4" xfId="35607"/>
    <cellStyle name="Normal 3 3 2 2 2 4 2 5" xfId="47836"/>
    <cellStyle name="Normal 3 3 2 2 2 4 3" xfId="17224"/>
    <cellStyle name="Normal 3 3 2 2 2 4 3 2" xfId="29479"/>
    <cellStyle name="Normal 3 3 2 2 2 4 3 3" xfId="41720"/>
    <cellStyle name="Normal 3 3 2 2 2 4 4" xfId="23362"/>
    <cellStyle name="Normal 3 3 2 2 2 4 5" xfId="35606"/>
    <cellStyle name="Normal 3 3 2 2 2 4 6" xfId="47835"/>
    <cellStyle name="Normal 3 3 2 2 2 5" xfId="6224"/>
    <cellStyle name="Normal 3 3 2 2 2 5 2" xfId="17226"/>
    <cellStyle name="Normal 3 3 2 2 2 5 2 2" xfId="29481"/>
    <cellStyle name="Normal 3 3 2 2 2 5 2 3" xfId="41722"/>
    <cellStyle name="Normal 3 3 2 2 2 5 3" xfId="23364"/>
    <cellStyle name="Normal 3 3 2 2 2 5 4" xfId="35608"/>
    <cellStyle name="Normal 3 3 2 2 2 5 5" xfId="47837"/>
    <cellStyle name="Normal 3 3 2 2 2 6" xfId="17211"/>
    <cellStyle name="Normal 3 3 2 2 2 6 2" xfId="29466"/>
    <cellStyle name="Normal 3 3 2 2 2 6 3" xfId="41707"/>
    <cellStyle name="Normal 3 3 2 2 2 7" xfId="23349"/>
    <cellStyle name="Normal 3 3 2 2 2 8" xfId="35593"/>
    <cellStyle name="Normal 3 3 2 2 2 9" xfId="47822"/>
    <cellStyle name="Normal 3 3 2 2 3" xfId="6225"/>
    <cellStyle name="Normal 3 3 2 2 3 2" xfId="6226"/>
    <cellStyle name="Normal 3 3 2 2 3 2 2" xfId="6227"/>
    <cellStyle name="Normal 3 3 2 2 3 2 2 2" xfId="6228"/>
    <cellStyle name="Normal 3 3 2 2 3 2 2 2 2" xfId="17230"/>
    <cellStyle name="Normal 3 3 2 2 3 2 2 2 2 2" xfId="29485"/>
    <cellStyle name="Normal 3 3 2 2 3 2 2 2 2 3" xfId="41726"/>
    <cellStyle name="Normal 3 3 2 2 3 2 2 2 3" xfId="23368"/>
    <cellStyle name="Normal 3 3 2 2 3 2 2 2 4" xfId="35612"/>
    <cellStyle name="Normal 3 3 2 2 3 2 2 2 5" xfId="47841"/>
    <cellStyle name="Normal 3 3 2 2 3 2 2 3" xfId="17229"/>
    <cellStyle name="Normal 3 3 2 2 3 2 2 3 2" xfId="29484"/>
    <cellStyle name="Normal 3 3 2 2 3 2 2 3 3" xfId="41725"/>
    <cellStyle name="Normal 3 3 2 2 3 2 2 4" xfId="23367"/>
    <cellStyle name="Normal 3 3 2 2 3 2 2 5" xfId="35611"/>
    <cellStyle name="Normal 3 3 2 2 3 2 2 6" xfId="47840"/>
    <cellStyle name="Normal 3 3 2 2 3 2 3" xfId="6229"/>
    <cellStyle name="Normal 3 3 2 2 3 2 3 2" xfId="17231"/>
    <cellStyle name="Normal 3 3 2 2 3 2 3 2 2" xfId="29486"/>
    <cellStyle name="Normal 3 3 2 2 3 2 3 2 3" xfId="41727"/>
    <cellStyle name="Normal 3 3 2 2 3 2 3 3" xfId="23369"/>
    <cellStyle name="Normal 3 3 2 2 3 2 3 4" xfId="35613"/>
    <cellStyle name="Normal 3 3 2 2 3 2 3 5" xfId="47842"/>
    <cellStyle name="Normal 3 3 2 2 3 2 4" xfId="17228"/>
    <cellStyle name="Normal 3 3 2 2 3 2 4 2" xfId="29483"/>
    <cellStyle name="Normal 3 3 2 2 3 2 4 3" xfId="41724"/>
    <cellStyle name="Normal 3 3 2 2 3 2 5" xfId="23366"/>
    <cellStyle name="Normal 3 3 2 2 3 2 6" xfId="35610"/>
    <cellStyle name="Normal 3 3 2 2 3 2 7" xfId="47839"/>
    <cellStyle name="Normal 3 3 2 2 3 3" xfId="6230"/>
    <cellStyle name="Normal 3 3 2 2 3 3 2" xfId="6231"/>
    <cellStyle name="Normal 3 3 2 2 3 3 2 2" xfId="17233"/>
    <cellStyle name="Normal 3 3 2 2 3 3 2 2 2" xfId="29488"/>
    <cellStyle name="Normal 3 3 2 2 3 3 2 2 3" xfId="41729"/>
    <cellStyle name="Normal 3 3 2 2 3 3 2 3" xfId="23371"/>
    <cellStyle name="Normal 3 3 2 2 3 3 2 4" xfId="35615"/>
    <cellStyle name="Normal 3 3 2 2 3 3 2 5" xfId="47844"/>
    <cellStyle name="Normal 3 3 2 2 3 3 3" xfId="17232"/>
    <cellStyle name="Normal 3 3 2 2 3 3 3 2" xfId="29487"/>
    <cellStyle name="Normal 3 3 2 2 3 3 3 3" xfId="41728"/>
    <cellStyle name="Normal 3 3 2 2 3 3 4" xfId="23370"/>
    <cellStyle name="Normal 3 3 2 2 3 3 5" xfId="35614"/>
    <cellStyle name="Normal 3 3 2 2 3 3 6" xfId="47843"/>
    <cellStyle name="Normal 3 3 2 2 3 4" xfId="6232"/>
    <cellStyle name="Normal 3 3 2 2 3 4 2" xfId="17234"/>
    <cellStyle name="Normal 3 3 2 2 3 4 2 2" xfId="29489"/>
    <cellStyle name="Normal 3 3 2 2 3 4 2 3" xfId="41730"/>
    <cellStyle name="Normal 3 3 2 2 3 4 3" xfId="23372"/>
    <cellStyle name="Normal 3 3 2 2 3 4 4" xfId="35616"/>
    <cellStyle name="Normal 3 3 2 2 3 4 5" xfId="47845"/>
    <cellStyle name="Normal 3 3 2 2 3 5" xfId="17227"/>
    <cellStyle name="Normal 3 3 2 2 3 5 2" xfId="29482"/>
    <cellStyle name="Normal 3 3 2 2 3 5 3" xfId="41723"/>
    <cellStyle name="Normal 3 3 2 2 3 6" xfId="23365"/>
    <cellStyle name="Normal 3 3 2 2 3 7" xfId="35609"/>
    <cellStyle name="Normal 3 3 2 2 3 8" xfId="47838"/>
    <cellStyle name="Normal 3 3 2 2 4" xfId="6233"/>
    <cellStyle name="Normal 3 3 2 2 4 2" xfId="6234"/>
    <cellStyle name="Normal 3 3 2 2 4 2 2" xfId="6235"/>
    <cellStyle name="Normal 3 3 2 2 4 2 2 2" xfId="17237"/>
    <cellStyle name="Normal 3 3 2 2 4 2 2 2 2" xfId="29492"/>
    <cellStyle name="Normal 3 3 2 2 4 2 2 2 3" xfId="41733"/>
    <cellStyle name="Normal 3 3 2 2 4 2 2 3" xfId="23375"/>
    <cellStyle name="Normal 3 3 2 2 4 2 2 4" xfId="35619"/>
    <cellStyle name="Normal 3 3 2 2 4 2 2 5" xfId="47848"/>
    <cellStyle name="Normal 3 3 2 2 4 2 3" xfId="17236"/>
    <cellStyle name="Normal 3 3 2 2 4 2 3 2" xfId="29491"/>
    <cellStyle name="Normal 3 3 2 2 4 2 3 3" xfId="41732"/>
    <cellStyle name="Normal 3 3 2 2 4 2 4" xfId="23374"/>
    <cellStyle name="Normal 3 3 2 2 4 2 5" xfId="35618"/>
    <cellStyle name="Normal 3 3 2 2 4 2 6" xfId="47847"/>
    <cellStyle name="Normal 3 3 2 2 4 3" xfId="6236"/>
    <cellStyle name="Normal 3 3 2 2 4 3 2" xfId="17238"/>
    <cellStyle name="Normal 3 3 2 2 4 3 2 2" xfId="29493"/>
    <cellStyle name="Normal 3 3 2 2 4 3 2 3" xfId="41734"/>
    <cellStyle name="Normal 3 3 2 2 4 3 3" xfId="23376"/>
    <cellStyle name="Normal 3 3 2 2 4 3 4" xfId="35620"/>
    <cellStyle name="Normal 3 3 2 2 4 3 5" xfId="47849"/>
    <cellStyle name="Normal 3 3 2 2 4 4" xfId="17235"/>
    <cellStyle name="Normal 3 3 2 2 4 4 2" xfId="29490"/>
    <cellStyle name="Normal 3 3 2 2 4 4 3" xfId="41731"/>
    <cellStyle name="Normal 3 3 2 2 4 5" xfId="23373"/>
    <cellStyle name="Normal 3 3 2 2 4 6" xfId="35617"/>
    <cellStyle name="Normal 3 3 2 2 4 7" xfId="47846"/>
    <cellStyle name="Normal 3 3 2 2 5" xfId="6237"/>
    <cellStyle name="Normal 3 3 2 2 5 2" xfId="6238"/>
    <cellStyle name="Normal 3 3 2 2 5 2 2" xfId="17240"/>
    <cellStyle name="Normal 3 3 2 2 5 2 2 2" xfId="29495"/>
    <cellStyle name="Normal 3 3 2 2 5 2 2 3" xfId="41736"/>
    <cellStyle name="Normal 3 3 2 2 5 2 3" xfId="23378"/>
    <cellStyle name="Normal 3 3 2 2 5 2 4" xfId="35622"/>
    <cellStyle name="Normal 3 3 2 2 5 2 5" xfId="47851"/>
    <cellStyle name="Normal 3 3 2 2 5 3" xfId="17239"/>
    <cellStyle name="Normal 3 3 2 2 5 3 2" xfId="29494"/>
    <cellStyle name="Normal 3 3 2 2 5 3 3" xfId="41735"/>
    <cellStyle name="Normal 3 3 2 2 5 4" xfId="23377"/>
    <cellStyle name="Normal 3 3 2 2 5 5" xfId="35621"/>
    <cellStyle name="Normal 3 3 2 2 5 6" xfId="47850"/>
    <cellStyle name="Normal 3 3 2 2 6" xfId="6239"/>
    <cellStyle name="Normal 3 3 2 2 6 2" xfId="17241"/>
    <cellStyle name="Normal 3 3 2 2 6 2 2" xfId="29496"/>
    <cellStyle name="Normal 3 3 2 2 6 2 3" xfId="41737"/>
    <cellStyle name="Normal 3 3 2 2 6 3" xfId="23379"/>
    <cellStyle name="Normal 3 3 2 2 6 4" xfId="35623"/>
    <cellStyle name="Normal 3 3 2 2 6 5" xfId="47852"/>
    <cellStyle name="Normal 3 3 2 2 7" xfId="17210"/>
    <cellStyle name="Normal 3 3 2 2 7 2" xfId="29465"/>
    <cellStyle name="Normal 3 3 2 2 7 3" xfId="41706"/>
    <cellStyle name="Normal 3 3 2 2 8" xfId="23348"/>
    <cellStyle name="Normal 3 3 2 2 9" xfId="35592"/>
    <cellStyle name="Normal 3 3 2 3" xfId="6240"/>
    <cellStyle name="Normal 3 3 2 3 2" xfId="6241"/>
    <cellStyle name="Normal 3 3 2 3 2 2" xfId="6242"/>
    <cellStyle name="Normal 3 3 2 3 2 2 2" xfId="6243"/>
    <cellStyle name="Normal 3 3 2 3 2 2 2 2" xfId="6244"/>
    <cellStyle name="Normal 3 3 2 3 2 2 2 2 2" xfId="17246"/>
    <cellStyle name="Normal 3 3 2 3 2 2 2 2 2 2" xfId="29501"/>
    <cellStyle name="Normal 3 3 2 3 2 2 2 2 2 3" xfId="41742"/>
    <cellStyle name="Normal 3 3 2 3 2 2 2 2 3" xfId="23384"/>
    <cellStyle name="Normal 3 3 2 3 2 2 2 2 4" xfId="35628"/>
    <cellStyle name="Normal 3 3 2 3 2 2 2 2 5" xfId="47857"/>
    <cellStyle name="Normal 3 3 2 3 2 2 2 3" xfId="17245"/>
    <cellStyle name="Normal 3 3 2 3 2 2 2 3 2" xfId="29500"/>
    <cellStyle name="Normal 3 3 2 3 2 2 2 3 3" xfId="41741"/>
    <cellStyle name="Normal 3 3 2 3 2 2 2 4" xfId="23383"/>
    <cellStyle name="Normal 3 3 2 3 2 2 2 5" xfId="35627"/>
    <cellStyle name="Normal 3 3 2 3 2 2 2 6" xfId="47856"/>
    <cellStyle name="Normal 3 3 2 3 2 2 3" xfId="6245"/>
    <cellStyle name="Normal 3 3 2 3 2 2 3 2" xfId="17247"/>
    <cellStyle name="Normal 3 3 2 3 2 2 3 2 2" xfId="29502"/>
    <cellStyle name="Normal 3 3 2 3 2 2 3 2 3" xfId="41743"/>
    <cellStyle name="Normal 3 3 2 3 2 2 3 3" xfId="23385"/>
    <cellStyle name="Normal 3 3 2 3 2 2 3 4" xfId="35629"/>
    <cellStyle name="Normal 3 3 2 3 2 2 3 5" xfId="47858"/>
    <cellStyle name="Normal 3 3 2 3 2 2 4" xfId="17244"/>
    <cellStyle name="Normal 3 3 2 3 2 2 4 2" xfId="29499"/>
    <cellStyle name="Normal 3 3 2 3 2 2 4 3" xfId="41740"/>
    <cellStyle name="Normal 3 3 2 3 2 2 5" xfId="23382"/>
    <cellStyle name="Normal 3 3 2 3 2 2 6" xfId="35626"/>
    <cellStyle name="Normal 3 3 2 3 2 2 7" xfId="47855"/>
    <cellStyle name="Normal 3 3 2 3 2 3" xfId="6246"/>
    <cellStyle name="Normal 3 3 2 3 2 3 2" xfId="6247"/>
    <cellStyle name="Normal 3 3 2 3 2 3 2 2" xfId="17249"/>
    <cellStyle name="Normal 3 3 2 3 2 3 2 2 2" xfId="29504"/>
    <cellStyle name="Normal 3 3 2 3 2 3 2 2 3" xfId="41745"/>
    <cellStyle name="Normal 3 3 2 3 2 3 2 3" xfId="23387"/>
    <cellStyle name="Normal 3 3 2 3 2 3 2 4" xfId="35631"/>
    <cellStyle name="Normal 3 3 2 3 2 3 2 5" xfId="47860"/>
    <cellStyle name="Normal 3 3 2 3 2 3 3" xfId="17248"/>
    <cellStyle name="Normal 3 3 2 3 2 3 3 2" xfId="29503"/>
    <cellStyle name="Normal 3 3 2 3 2 3 3 3" xfId="41744"/>
    <cellStyle name="Normal 3 3 2 3 2 3 4" xfId="23386"/>
    <cellStyle name="Normal 3 3 2 3 2 3 5" xfId="35630"/>
    <cellStyle name="Normal 3 3 2 3 2 3 6" xfId="47859"/>
    <cellStyle name="Normal 3 3 2 3 2 4" xfId="6248"/>
    <cellStyle name="Normal 3 3 2 3 2 4 2" xfId="17250"/>
    <cellStyle name="Normal 3 3 2 3 2 4 2 2" xfId="29505"/>
    <cellStyle name="Normal 3 3 2 3 2 4 2 3" xfId="41746"/>
    <cellStyle name="Normal 3 3 2 3 2 4 3" xfId="23388"/>
    <cellStyle name="Normal 3 3 2 3 2 4 4" xfId="35632"/>
    <cellStyle name="Normal 3 3 2 3 2 4 5" xfId="47861"/>
    <cellStyle name="Normal 3 3 2 3 2 5" xfId="17243"/>
    <cellStyle name="Normal 3 3 2 3 2 5 2" xfId="29498"/>
    <cellStyle name="Normal 3 3 2 3 2 5 3" xfId="41739"/>
    <cellStyle name="Normal 3 3 2 3 2 6" xfId="23381"/>
    <cellStyle name="Normal 3 3 2 3 2 7" xfId="35625"/>
    <cellStyle name="Normal 3 3 2 3 2 8" xfId="47854"/>
    <cellStyle name="Normal 3 3 2 3 3" xfId="6249"/>
    <cellStyle name="Normal 3 3 2 3 3 2" xfId="6250"/>
    <cellStyle name="Normal 3 3 2 3 3 2 2" xfId="6251"/>
    <cellStyle name="Normal 3 3 2 3 3 2 2 2" xfId="17253"/>
    <cellStyle name="Normal 3 3 2 3 3 2 2 2 2" xfId="29508"/>
    <cellStyle name="Normal 3 3 2 3 3 2 2 2 3" xfId="41749"/>
    <cellStyle name="Normal 3 3 2 3 3 2 2 3" xfId="23391"/>
    <cellStyle name="Normal 3 3 2 3 3 2 2 4" xfId="35635"/>
    <cellStyle name="Normal 3 3 2 3 3 2 2 5" xfId="47864"/>
    <cellStyle name="Normal 3 3 2 3 3 2 3" xfId="17252"/>
    <cellStyle name="Normal 3 3 2 3 3 2 3 2" xfId="29507"/>
    <cellStyle name="Normal 3 3 2 3 3 2 3 3" xfId="41748"/>
    <cellStyle name="Normal 3 3 2 3 3 2 4" xfId="23390"/>
    <cellStyle name="Normal 3 3 2 3 3 2 5" xfId="35634"/>
    <cellStyle name="Normal 3 3 2 3 3 2 6" xfId="47863"/>
    <cellStyle name="Normal 3 3 2 3 3 3" xfId="6252"/>
    <cellStyle name="Normal 3 3 2 3 3 3 2" xfId="17254"/>
    <cellStyle name="Normal 3 3 2 3 3 3 2 2" xfId="29509"/>
    <cellStyle name="Normal 3 3 2 3 3 3 2 3" xfId="41750"/>
    <cellStyle name="Normal 3 3 2 3 3 3 3" xfId="23392"/>
    <cellStyle name="Normal 3 3 2 3 3 3 4" xfId="35636"/>
    <cellStyle name="Normal 3 3 2 3 3 3 5" xfId="47865"/>
    <cellStyle name="Normal 3 3 2 3 3 4" xfId="17251"/>
    <cellStyle name="Normal 3 3 2 3 3 4 2" xfId="29506"/>
    <cellStyle name="Normal 3 3 2 3 3 4 3" xfId="41747"/>
    <cellStyle name="Normal 3 3 2 3 3 5" xfId="23389"/>
    <cellStyle name="Normal 3 3 2 3 3 6" xfId="35633"/>
    <cellStyle name="Normal 3 3 2 3 3 7" xfId="47862"/>
    <cellStyle name="Normal 3 3 2 3 4" xfId="6253"/>
    <cellStyle name="Normal 3 3 2 3 4 2" xfId="6254"/>
    <cellStyle name="Normal 3 3 2 3 4 2 2" xfId="17256"/>
    <cellStyle name="Normal 3 3 2 3 4 2 2 2" xfId="29511"/>
    <cellStyle name="Normal 3 3 2 3 4 2 2 3" xfId="41752"/>
    <cellStyle name="Normal 3 3 2 3 4 2 3" xfId="23394"/>
    <cellStyle name="Normal 3 3 2 3 4 2 4" xfId="35638"/>
    <cellStyle name="Normal 3 3 2 3 4 2 5" xfId="47867"/>
    <cellStyle name="Normal 3 3 2 3 4 3" xfId="17255"/>
    <cellStyle name="Normal 3 3 2 3 4 3 2" xfId="29510"/>
    <cellStyle name="Normal 3 3 2 3 4 3 3" xfId="41751"/>
    <cellStyle name="Normal 3 3 2 3 4 4" xfId="23393"/>
    <cellStyle name="Normal 3 3 2 3 4 5" xfId="35637"/>
    <cellStyle name="Normal 3 3 2 3 4 6" xfId="47866"/>
    <cellStyle name="Normal 3 3 2 3 5" xfId="6255"/>
    <cellStyle name="Normal 3 3 2 3 5 2" xfId="17257"/>
    <cellStyle name="Normal 3 3 2 3 5 2 2" xfId="29512"/>
    <cellStyle name="Normal 3 3 2 3 5 2 3" xfId="41753"/>
    <cellStyle name="Normal 3 3 2 3 5 3" xfId="23395"/>
    <cellStyle name="Normal 3 3 2 3 5 4" xfId="35639"/>
    <cellStyle name="Normal 3 3 2 3 5 5" xfId="47868"/>
    <cellStyle name="Normal 3 3 2 3 6" xfId="17242"/>
    <cellStyle name="Normal 3 3 2 3 6 2" xfId="29497"/>
    <cellStyle name="Normal 3 3 2 3 6 3" xfId="41738"/>
    <cellStyle name="Normal 3 3 2 3 7" xfId="23380"/>
    <cellStyle name="Normal 3 3 2 3 8" xfId="35624"/>
    <cellStyle name="Normal 3 3 2 3 9" xfId="47853"/>
    <cellStyle name="Normal 3 3 2 4" xfId="6256"/>
    <cellStyle name="Normal 3 3 2 4 2" xfId="6257"/>
    <cellStyle name="Normal 3 3 2 4 2 2" xfId="6258"/>
    <cellStyle name="Normal 3 3 2 4 2 2 2" xfId="6259"/>
    <cellStyle name="Normal 3 3 2 4 2 2 2 2" xfId="17261"/>
    <cellStyle name="Normal 3 3 2 4 2 2 2 2 2" xfId="29516"/>
    <cellStyle name="Normal 3 3 2 4 2 2 2 2 3" xfId="41757"/>
    <cellStyle name="Normal 3 3 2 4 2 2 2 3" xfId="23399"/>
    <cellStyle name="Normal 3 3 2 4 2 2 2 4" xfId="35643"/>
    <cellStyle name="Normal 3 3 2 4 2 2 2 5" xfId="47872"/>
    <cellStyle name="Normal 3 3 2 4 2 2 3" xfId="17260"/>
    <cellStyle name="Normal 3 3 2 4 2 2 3 2" xfId="29515"/>
    <cellStyle name="Normal 3 3 2 4 2 2 3 3" xfId="41756"/>
    <cellStyle name="Normal 3 3 2 4 2 2 4" xfId="23398"/>
    <cellStyle name="Normal 3 3 2 4 2 2 5" xfId="35642"/>
    <cellStyle name="Normal 3 3 2 4 2 2 6" xfId="47871"/>
    <cellStyle name="Normal 3 3 2 4 2 3" xfId="6260"/>
    <cellStyle name="Normal 3 3 2 4 2 3 2" xfId="17262"/>
    <cellStyle name="Normal 3 3 2 4 2 3 2 2" xfId="29517"/>
    <cellStyle name="Normal 3 3 2 4 2 3 2 3" xfId="41758"/>
    <cellStyle name="Normal 3 3 2 4 2 3 3" xfId="23400"/>
    <cellStyle name="Normal 3 3 2 4 2 3 4" xfId="35644"/>
    <cellStyle name="Normal 3 3 2 4 2 3 5" xfId="47873"/>
    <cellStyle name="Normal 3 3 2 4 2 4" xfId="17259"/>
    <cellStyle name="Normal 3 3 2 4 2 4 2" xfId="29514"/>
    <cellStyle name="Normal 3 3 2 4 2 4 3" xfId="41755"/>
    <cellStyle name="Normal 3 3 2 4 2 5" xfId="23397"/>
    <cellStyle name="Normal 3 3 2 4 2 6" xfId="35641"/>
    <cellStyle name="Normal 3 3 2 4 2 7" xfId="47870"/>
    <cellStyle name="Normal 3 3 2 4 3" xfId="6261"/>
    <cellStyle name="Normal 3 3 2 4 3 2" xfId="6262"/>
    <cellStyle name="Normal 3 3 2 4 3 2 2" xfId="17264"/>
    <cellStyle name="Normal 3 3 2 4 3 2 2 2" xfId="29519"/>
    <cellStyle name="Normal 3 3 2 4 3 2 2 3" xfId="41760"/>
    <cellStyle name="Normal 3 3 2 4 3 2 3" xfId="23402"/>
    <cellStyle name="Normal 3 3 2 4 3 2 4" xfId="35646"/>
    <cellStyle name="Normal 3 3 2 4 3 2 5" xfId="47875"/>
    <cellStyle name="Normal 3 3 2 4 3 3" xfId="17263"/>
    <cellStyle name="Normal 3 3 2 4 3 3 2" xfId="29518"/>
    <cellStyle name="Normal 3 3 2 4 3 3 3" xfId="41759"/>
    <cellStyle name="Normal 3 3 2 4 3 4" xfId="23401"/>
    <cellStyle name="Normal 3 3 2 4 3 5" xfId="35645"/>
    <cellStyle name="Normal 3 3 2 4 3 6" xfId="47874"/>
    <cellStyle name="Normal 3 3 2 4 4" xfId="6263"/>
    <cellStyle name="Normal 3 3 2 4 4 2" xfId="17265"/>
    <cellStyle name="Normal 3 3 2 4 4 2 2" xfId="29520"/>
    <cellStyle name="Normal 3 3 2 4 4 2 3" xfId="41761"/>
    <cellStyle name="Normal 3 3 2 4 4 3" xfId="23403"/>
    <cellStyle name="Normal 3 3 2 4 4 4" xfId="35647"/>
    <cellStyle name="Normal 3 3 2 4 4 5" xfId="47876"/>
    <cellStyle name="Normal 3 3 2 4 5" xfId="17258"/>
    <cellStyle name="Normal 3 3 2 4 5 2" xfId="29513"/>
    <cellStyle name="Normal 3 3 2 4 5 3" xfId="41754"/>
    <cellStyle name="Normal 3 3 2 4 6" xfId="23396"/>
    <cellStyle name="Normal 3 3 2 4 7" xfId="35640"/>
    <cellStyle name="Normal 3 3 2 4 8" xfId="47869"/>
    <cellStyle name="Normal 3 3 2 5" xfId="6264"/>
    <cellStyle name="Normal 3 3 2 5 2" xfId="6265"/>
    <cellStyle name="Normal 3 3 2 5 2 2" xfId="6266"/>
    <cellStyle name="Normal 3 3 2 5 2 2 2" xfId="17268"/>
    <cellStyle name="Normal 3 3 2 5 2 2 2 2" xfId="29523"/>
    <cellStyle name="Normal 3 3 2 5 2 2 2 3" xfId="41764"/>
    <cellStyle name="Normal 3 3 2 5 2 2 3" xfId="23406"/>
    <cellStyle name="Normal 3 3 2 5 2 2 4" xfId="35650"/>
    <cellStyle name="Normal 3 3 2 5 2 2 5" xfId="47879"/>
    <cellStyle name="Normal 3 3 2 5 2 3" xfId="17267"/>
    <cellStyle name="Normal 3 3 2 5 2 3 2" xfId="29522"/>
    <cellStyle name="Normal 3 3 2 5 2 3 3" xfId="41763"/>
    <cellStyle name="Normal 3 3 2 5 2 4" xfId="23405"/>
    <cellStyle name="Normal 3 3 2 5 2 5" xfId="35649"/>
    <cellStyle name="Normal 3 3 2 5 2 6" xfId="47878"/>
    <cellStyle name="Normal 3 3 2 5 3" xfId="6267"/>
    <cellStyle name="Normal 3 3 2 5 3 2" xfId="17269"/>
    <cellStyle name="Normal 3 3 2 5 3 2 2" xfId="29524"/>
    <cellStyle name="Normal 3 3 2 5 3 2 3" xfId="41765"/>
    <cellStyle name="Normal 3 3 2 5 3 3" xfId="23407"/>
    <cellStyle name="Normal 3 3 2 5 3 4" xfId="35651"/>
    <cellStyle name="Normal 3 3 2 5 3 5" xfId="47880"/>
    <cellStyle name="Normal 3 3 2 5 4" xfId="17266"/>
    <cellStyle name="Normal 3 3 2 5 4 2" xfId="29521"/>
    <cellStyle name="Normal 3 3 2 5 4 3" xfId="41762"/>
    <cellStyle name="Normal 3 3 2 5 5" xfId="23404"/>
    <cellStyle name="Normal 3 3 2 5 6" xfId="35648"/>
    <cellStyle name="Normal 3 3 2 5 7" xfId="47877"/>
    <cellStyle name="Normal 3 3 2 6" xfId="6268"/>
    <cellStyle name="Normal 3 3 2 6 2" xfId="6269"/>
    <cellStyle name="Normal 3 3 2 6 2 2" xfId="17271"/>
    <cellStyle name="Normal 3 3 2 6 2 2 2" xfId="29526"/>
    <cellStyle name="Normal 3 3 2 6 2 2 3" xfId="41767"/>
    <cellStyle name="Normal 3 3 2 6 2 3" xfId="23409"/>
    <cellStyle name="Normal 3 3 2 6 2 4" xfId="35653"/>
    <cellStyle name="Normal 3 3 2 6 2 5" xfId="47882"/>
    <cellStyle name="Normal 3 3 2 6 3" xfId="17270"/>
    <cellStyle name="Normal 3 3 2 6 3 2" xfId="29525"/>
    <cellStyle name="Normal 3 3 2 6 3 3" xfId="41766"/>
    <cellStyle name="Normal 3 3 2 6 4" xfId="23408"/>
    <cellStyle name="Normal 3 3 2 6 5" xfId="35652"/>
    <cellStyle name="Normal 3 3 2 6 6" xfId="47881"/>
    <cellStyle name="Normal 3 3 2 7" xfId="6270"/>
    <cellStyle name="Normal 3 3 2 7 2" xfId="17272"/>
    <cellStyle name="Normal 3 3 2 7 2 2" xfId="29527"/>
    <cellStyle name="Normal 3 3 2 7 2 3" xfId="41768"/>
    <cellStyle name="Normal 3 3 2 7 3" xfId="23410"/>
    <cellStyle name="Normal 3 3 2 7 4" xfId="35654"/>
    <cellStyle name="Normal 3 3 2 7 5" xfId="47883"/>
    <cellStyle name="Normal 3 3 2 8" xfId="17209"/>
    <cellStyle name="Normal 3 3 2 8 2" xfId="29464"/>
    <cellStyle name="Normal 3 3 2 8 3" xfId="41705"/>
    <cellStyle name="Normal 3 3 2 9" xfId="23347"/>
    <cellStyle name="Normal 3 3 3" xfId="6271"/>
    <cellStyle name="Normal 3 3 3 10" xfId="47884"/>
    <cellStyle name="Normal 3 3 3 2" xfId="6272"/>
    <cellStyle name="Normal 3 3 3 2 2" xfId="6273"/>
    <cellStyle name="Normal 3 3 3 2 2 2" xfId="6274"/>
    <cellStyle name="Normal 3 3 3 2 2 2 2" xfId="6275"/>
    <cellStyle name="Normal 3 3 3 2 2 2 2 2" xfId="6276"/>
    <cellStyle name="Normal 3 3 3 2 2 2 2 2 2" xfId="17278"/>
    <cellStyle name="Normal 3 3 3 2 2 2 2 2 2 2" xfId="29533"/>
    <cellStyle name="Normal 3 3 3 2 2 2 2 2 2 3" xfId="41774"/>
    <cellStyle name="Normal 3 3 3 2 2 2 2 2 3" xfId="23416"/>
    <cellStyle name="Normal 3 3 3 2 2 2 2 2 4" xfId="35660"/>
    <cellStyle name="Normal 3 3 3 2 2 2 2 2 5" xfId="47889"/>
    <cellStyle name="Normal 3 3 3 2 2 2 2 3" xfId="17277"/>
    <cellStyle name="Normal 3 3 3 2 2 2 2 3 2" xfId="29532"/>
    <cellStyle name="Normal 3 3 3 2 2 2 2 3 3" xfId="41773"/>
    <cellStyle name="Normal 3 3 3 2 2 2 2 4" xfId="23415"/>
    <cellStyle name="Normal 3 3 3 2 2 2 2 5" xfId="35659"/>
    <cellStyle name="Normal 3 3 3 2 2 2 2 6" xfId="47888"/>
    <cellStyle name="Normal 3 3 3 2 2 2 3" xfId="6277"/>
    <cellStyle name="Normal 3 3 3 2 2 2 3 2" xfId="17279"/>
    <cellStyle name="Normal 3 3 3 2 2 2 3 2 2" xfId="29534"/>
    <cellStyle name="Normal 3 3 3 2 2 2 3 2 3" xfId="41775"/>
    <cellStyle name="Normal 3 3 3 2 2 2 3 3" xfId="23417"/>
    <cellStyle name="Normal 3 3 3 2 2 2 3 4" xfId="35661"/>
    <cellStyle name="Normal 3 3 3 2 2 2 3 5" xfId="47890"/>
    <cellStyle name="Normal 3 3 3 2 2 2 4" xfId="17276"/>
    <cellStyle name="Normal 3 3 3 2 2 2 4 2" xfId="29531"/>
    <cellStyle name="Normal 3 3 3 2 2 2 4 3" xfId="41772"/>
    <cellStyle name="Normal 3 3 3 2 2 2 5" xfId="23414"/>
    <cellStyle name="Normal 3 3 3 2 2 2 6" xfId="35658"/>
    <cellStyle name="Normal 3 3 3 2 2 2 7" xfId="47887"/>
    <cellStyle name="Normal 3 3 3 2 2 3" xfId="6278"/>
    <cellStyle name="Normal 3 3 3 2 2 3 2" xfId="6279"/>
    <cellStyle name="Normal 3 3 3 2 2 3 2 2" xfId="17281"/>
    <cellStyle name="Normal 3 3 3 2 2 3 2 2 2" xfId="29536"/>
    <cellStyle name="Normal 3 3 3 2 2 3 2 2 3" xfId="41777"/>
    <cellStyle name="Normal 3 3 3 2 2 3 2 3" xfId="23419"/>
    <cellStyle name="Normal 3 3 3 2 2 3 2 4" xfId="35663"/>
    <cellStyle name="Normal 3 3 3 2 2 3 2 5" xfId="47892"/>
    <cellStyle name="Normal 3 3 3 2 2 3 3" xfId="17280"/>
    <cellStyle name="Normal 3 3 3 2 2 3 3 2" xfId="29535"/>
    <cellStyle name="Normal 3 3 3 2 2 3 3 3" xfId="41776"/>
    <cellStyle name="Normal 3 3 3 2 2 3 4" xfId="23418"/>
    <cellStyle name="Normal 3 3 3 2 2 3 5" xfId="35662"/>
    <cellStyle name="Normal 3 3 3 2 2 3 6" xfId="47891"/>
    <cellStyle name="Normal 3 3 3 2 2 4" xfId="6280"/>
    <cellStyle name="Normal 3 3 3 2 2 4 2" xfId="17282"/>
    <cellStyle name="Normal 3 3 3 2 2 4 2 2" xfId="29537"/>
    <cellStyle name="Normal 3 3 3 2 2 4 2 3" xfId="41778"/>
    <cellStyle name="Normal 3 3 3 2 2 4 3" xfId="23420"/>
    <cellStyle name="Normal 3 3 3 2 2 4 4" xfId="35664"/>
    <cellStyle name="Normal 3 3 3 2 2 4 5" xfId="47893"/>
    <cellStyle name="Normal 3 3 3 2 2 5" xfId="17275"/>
    <cellStyle name="Normal 3 3 3 2 2 5 2" xfId="29530"/>
    <cellStyle name="Normal 3 3 3 2 2 5 3" xfId="41771"/>
    <cellStyle name="Normal 3 3 3 2 2 6" xfId="23413"/>
    <cellStyle name="Normal 3 3 3 2 2 7" xfId="35657"/>
    <cellStyle name="Normal 3 3 3 2 2 8" xfId="47886"/>
    <cellStyle name="Normal 3 3 3 2 3" xfId="6281"/>
    <cellStyle name="Normal 3 3 3 2 3 2" xfId="6282"/>
    <cellStyle name="Normal 3 3 3 2 3 2 2" xfId="6283"/>
    <cellStyle name="Normal 3 3 3 2 3 2 2 2" xfId="17285"/>
    <cellStyle name="Normal 3 3 3 2 3 2 2 2 2" xfId="29540"/>
    <cellStyle name="Normal 3 3 3 2 3 2 2 2 3" xfId="41781"/>
    <cellStyle name="Normal 3 3 3 2 3 2 2 3" xfId="23423"/>
    <cellStyle name="Normal 3 3 3 2 3 2 2 4" xfId="35667"/>
    <cellStyle name="Normal 3 3 3 2 3 2 2 5" xfId="47896"/>
    <cellStyle name="Normal 3 3 3 2 3 2 3" xfId="17284"/>
    <cellStyle name="Normal 3 3 3 2 3 2 3 2" xfId="29539"/>
    <cellStyle name="Normal 3 3 3 2 3 2 3 3" xfId="41780"/>
    <cellStyle name="Normal 3 3 3 2 3 2 4" xfId="23422"/>
    <cellStyle name="Normal 3 3 3 2 3 2 5" xfId="35666"/>
    <cellStyle name="Normal 3 3 3 2 3 2 6" xfId="47895"/>
    <cellStyle name="Normal 3 3 3 2 3 3" xfId="6284"/>
    <cellStyle name="Normal 3 3 3 2 3 3 2" xfId="17286"/>
    <cellStyle name="Normal 3 3 3 2 3 3 2 2" xfId="29541"/>
    <cellStyle name="Normal 3 3 3 2 3 3 2 3" xfId="41782"/>
    <cellStyle name="Normal 3 3 3 2 3 3 3" xfId="23424"/>
    <cellStyle name="Normal 3 3 3 2 3 3 4" xfId="35668"/>
    <cellStyle name="Normal 3 3 3 2 3 3 5" xfId="47897"/>
    <cellStyle name="Normal 3 3 3 2 3 4" xfId="17283"/>
    <cellStyle name="Normal 3 3 3 2 3 4 2" xfId="29538"/>
    <cellStyle name="Normal 3 3 3 2 3 4 3" xfId="41779"/>
    <cellStyle name="Normal 3 3 3 2 3 5" xfId="23421"/>
    <cellStyle name="Normal 3 3 3 2 3 6" xfId="35665"/>
    <cellStyle name="Normal 3 3 3 2 3 7" xfId="47894"/>
    <cellStyle name="Normal 3 3 3 2 4" xfId="6285"/>
    <cellStyle name="Normal 3 3 3 2 4 2" xfId="6286"/>
    <cellStyle name="Normal 3 3 3 2 4 2 2" xfId="17288"/>
    <cellStyle name="Normal 3 3 3 2 4 2 2 2" xfId="29543"/>
    <cellStyle name="Normal 3 3 3 2 4 2 2 3" xfId="41784"/>
    <cellStyle name="Normal 3 3 3 2 4 2 3" xfId="23426"/>
    <cellStyle name="Normal 3 3 3 2 4 2 4" xfId="35670"/>
    <cellStyle name="Normal 3 3 3 2 4 2 5" xfId="47899"/>
    <cellStyle name="Normal 3 3 3 2 4 3" xfId="17287"/>
    <cellStyle name="Normal 3 3 3 2 4 3 2" xfId="29542"/>
    <cellStyle name="Normal 3 3 3 2 4 3 3" xfId="41783"/>
    <cellStyle name="Normal 3 3 3 2 4 4" xfId="23425"/>
    <cellStyle name="Normal 3 3 3 2 4 5" xfId="35669"/>
    <cellStyle name="Normal 3 3 3 2 4 6" xfId="47898"/>
    <cellStyle name="Normal 3 3 3 2 5" xfId="6287"/>
    <cellStyle name="Normal 3 3 3 2 5 2" xfId="17289"/>
    <cellStyle name="Normal 3 3 3 2 5 2 2" xfId="29544"/>
    <cellStyle name="Normal 3 3 3 2 5 2 3" xfId="41785"/>
    <cellStyle name="Normal 3 3 3 2 5 3" xfId="23427"/>
    <cellStyle name="Normal 3 3 3 2 5 4" xfId="35671"/>
    <cellStyle name="Normal 3 3 3 2 5 5" xfId="47900"/>
    <cellStyle name="Normal 3 3 3 2 6" xfId="17274"/>
    <cellStyle name="Normal 3 3 3 2 6 2" xfId="29529"/>
    <cellStyle name="Normal 3 3 3 2 6 3" xfId="41770"/>
    <cellStyle name="Normal 3 3 3 2 7" xfId="23412"/>
    <cellStyle name="Normal 3 3 3 2 8" xfId="35656"/>
    <cellStyle name="Normal 3 3 3 2 9" xfId="47885"/>
    <cellStyle name="Normal 3 3 3 3" xfId="6288"/>
    <cellStyle name="Normal 3 3 3 3 2" xfId="6289"/>
    <cellStyle name="Normal 3 3 3 3 2 2" xfId="6290"/>
    <cellStyle name="Normal 3 3 3 3 2 2 2" xfId="6291"/>
    <cellStyle name="Normal 3 3 3 3 2 2 2 2" xfId="17293"/>
    <cellStyle name="Normal 3 3 3 3 2 2 2 2 2" xfId="29548"/>
    <cellStyle name="Normal 3 3 3 3 2 2 2 2 3" xfId="41789"/>
    <cellStyle name="Normal 3 3 3 3 2 2 2 3" xfId="23431"/>
    <cellStyle name="Normal 3 3 3 3 2 2 2 4" xfId="35675"/>
    <cellStyle name="Normal 3 3 3 3 2 2 2 5" xfId="47904"/>
    <cellStyle name="Normal 3 3 3 3 2 2 3" xfId="17292"/>
    <cellStyle name="Normal 3 3 3 3 2 2 3 2" xfId="29547"/>
    <cellStyle name="Normal 3 3 3 3 2 2 3 3" xfId="41788"/>
    <cellStyle name="Normal 3 3 3 3 2 2 4" xfId="23430"/>
    <cellStyle name="Normal 3 3 3 3 2 2 5" xfId="35674"/>
    <cellStyle name="Normal 3 3 3 3 2 2 6" xfId="47903"/>
    <cellStyle name="Normal 3 3 3 3 2 3" xfId="6292"/>
    <cellStyle name="Normal 3 3 3 3 2 3 2" xfId="17294"/>
    <cellStyle name="Normal 3 3 3 3 2 3 2 2" xfId="29549"/>
    <cellStyle name="Normal 3 3 3 3 2 3 2 3" xfId="41790"/>
    <cellStyle name="Normal 3 3 3 3 2 3 3" xfId="23432"/>
    <cellStyle name="Normal 3 3 3 3 2 3 4" xfId="35676"/>
    <cellStyle name="Normal 3 3 3 3 2 3 5" xfId="47905"/>
    <cellStyle name="Normal 3 3 3 3 2 4" xfId="17291"/>
    <cellStyle name="Normal 3 3 3 3 2 4 2" xfId="29546"/>
    <cellStyle name="Normal 3 3 3 3 2 4 3" xfId="41787"/>
    <cellStyle name="Normal 3 3 3 3 2 5" xfId="23429"/>
    <cellStyle name="Normal 3 3 3 3 2 6" xfId="35673"/>
    <cellStyle name="Normal 3 3 3 3 2 7" xfId="47902"/>
    <cellStyle name="Normal 3 3 3 3 3" xfId="6293"/>
    <cellStyle name="Normal 3 3 3 3 3 2" xfId="6294"/>
    <cellStyle name="Normal 3 3 3 3 3 2 2" xfId="17296"/>
    <cellStyle name="Normal 3 3 3 3 3 2 2 2" xfId="29551"/>
    <cellStyle name="Normal 3 3 3 3 3 2 2 3" xfId="41792"/>
    <cellStyle name="Normal 3 3 3 3 3 2 3" xfId="23434"/>
    <cellStyle name="Normal 3 3 3 3 3 2 4" xfId="35678"/>
    <cellStyle name="Normal 3 3 3 3 3 2 5" xfId="47907"/>
    <cellStyle name="Normal 3 3 3 3 3 3" xfId="17295"/>
    <cellStyle name="Normal 3 3 3 3 3 3 2" xfId="29550"/>
    <cellStyle name="Normal 3 3 3 3 3 3 3" xfId="41791"/>
    <cellStyle name="Normal 3 3 3 3 3 4" xfId="23433"/>
    <cellStyle name="Normal 3 3 3 3 3 5" xfId="35677"/>
    <cellStyle name="Normal 3 3 3 3 3 6" xfId="47906"/>
    <cellStyle name="Normal 3 3 3 3 4" xfId="6295"/>
    <cellStyle name="Normal 3 3 3 3 4 2" xfId="17297"/>
    <cellStyle name="Normal 3 3 3 3 4 2 2" xfId="29552"/>
    <cellStyle name="Normal 3 3 3 3 4 2 3" xfId="41793"/>
    <cellStyle name="Normal 3 3 3 3 4 3" xfId="23435"/>
    <cellStyle name="Normal 3 3 3 3 4 4" xfId="35679"/>
    <cellStyle name="Normal 3 3 3 3 4 5" xfId="47908"/>
    <cellStyle name="Normal 3 3 3 3 5" xfId="17290"/>
    <cellStyle name="Normal 3 3 3 3 5 2" xfId="29545"/>
    <cellStyle name="Normal 3 3 3 3 5 3" xfId="41786"/>
    <cellStyle name="Normal 3 3 3 3 6" xfId="23428"/>
    <cellStyle name="Normal 3 3 3 3 7" xfId="35672"/>
    <cellStyle name="Normal 3 3 3 3 8" xfId="47901"/>
    <cellStyle name="Normal 3 3 3 4" xfId="6296"/>
    <cellStyle name="Normal 3 3 3 4 2" xfId="6297"/>
    <cellStyle name="Normal 3 3 3 4 2 2" xfId="6298"/>
    <cellStyle name="Normal 3 3 3 4 2 2 2" xfId="17300"/>
    <cellStyle name="Normal 3 3 3 4 2 2 2 2" xfId="29555"/>
    <cellStyle name="Normal 3 3 3 4 2 2 2 3" xfId="41796"/>
    <cellStyle name="Normal 3 3 3 4 2 2 3" xfId="23438"/>
    <cellStyle name="Normal 3 3 3 4 2 2 4" xfId="35682"/>
    <cellStyle name="Normal 3 3 3 4 2 2 5" xfId="47911"/>
    <cellStyle name="Normal 3 3 3 4 2 3" xfId="17299"/>
    <cellStyle name="Normal 3 3 3 4 2 3 2" xfId="29554"/>
    <cellStyle name="Normal 3 3 3 4 2 3 3" xfId="41795"/>
    <cellStyle name="Normal 3 3 3 4 2 4" xfId="23437"/>
    <cellStyle name="Normal 3 3 3 4 2 5" xfId="35681"/>
    <cellStyle name="Normal 3 3 3 4 2 6" xfId="47910"/>
    <cellStyle name="Normal 3 3 3 4 3" xfId="6299"/>
    <cellStyle name="Normal 3 3 3 4 3 2" xfId="17301"/>
    <cellStyle name="Normal 3 3 3 4 3 2 2" xfId="29556"/>
    <cellStyle name="Normal 3 3 3 4 3 2 3" xfId="41797"/>
    <cellStyle name="Normal 3 3 3 4 3 3" xfId="23439"/>
    <cellStyle name="Normal 3 3 3 4 3 4" xfId="35683"/>
    <cellStyle name="Normal 3 3 3 4 3 5" xfId="47912"/>
    <cellStyle name="Normal 3 3 3 4 4" xfId="17298"/>
    <cellStyle name="Normal 3 3 3 4 4 2" xfId="29553"/>
    <cellStyle name="Normal 3 3 3 4 4 3" xfId="41794"/>
    <cellStyle name="Normal 3 3 3 4 5" xfId="23436"/>
    <cellStyle name="Normal 3 3 3 4 6" xfId="35680"/>
    <cellStyle name="Normal 3 3 3 4 7" xfId="47909"/>
    <cellStyle name="Normal 3 3 3 5" xfId="6300"/>
    <cellStyle name="Normal 3 3 3 5 2" xfId="6301"/>
    <cellStyle name="Normal 3 3 3 5 2 2" xfId="17303"/>
    <cellStyle name="Normal 3 3 3 5 2 2 2" xfId="29558"/>
    <cellStyle name="Normal 3 3 3 5 2 2 3" xfId="41799"/>
    <cellStyle name="Normal 3 3 3 5 2 3" xfId="23441"/>
    <cellStyle name="Normal 3 3 3 5 2 4" xfId="35685"/>
    <cellStyle name="Normal 3 3 3 5 2 5" xfId="47914"/>
    <cellStyle name="Normal 3 3 3 5 3" xfId="17302"/>
    <cellStyle name="Normal 3 3 3 5 3 2" xfId="29557"/>
    <cellStyle name="Normal 3 3 3 5 3 3" xfId="41798"/>
    <cellStyle name="Normal 3 3 3 5 4" xfId="23440"/>
    <cellStyle name="Normal 3 3 3 5 5" xfId="35684"/>
    <cellStyle name="Normal 3 3 3 5 6" xfId="47913"/>
    <cellStyle name="Normal 3 3 3 6" xfId="6302"/>
    <cellStyle name="Normal 3 3 3 6 2" xfId="17304"/>
    <cellStyle name="Normal 3 3 3 6 2 2" xfId="29559"/>
    <cellStyle name="Normal 3 3 3 6 2 3" xfId="41800"/>
    <cellStyle name="Normal 3 3 3 6 3" xfId="23442"/>
    <cellStyle name="Normal 3 3 3 6 4" xfId="35686"/>
    <cellStyle name="Normal 3 3 3 6 5" xfId="47915"/>
    <cellStyle name="Normal 3 3 3 7" xfId="17273"/>
    <cellStyle name="Normal 3 3 3 7 2" xfId="29528"/>
    <cellStyle name="Normal 3 3 3 7 3" xfId="41769"/>
    <cellStyle name="Normal 3 3 3 8" xfId="23411"/>
    <cellStyle name="Normal 3 3 3 9" xfId="35655"/>
    <cellStyle name="Normal 3 3 4" xfId="6303"/>
    <cellStyle name="Normal 3 3 4 2" xfId="6304"/>
    <cellStyle name="Normal 3 3 4 2 2" xfId="6305"/>
    <cellStyle name="Normal 3 3 4 2 2 2" xfId="6306"/>
    <cellStyle name="Normal 3 3 4 2 2 2 2" xfId="6307"/>
    <cellStyle name="Normal 3 3 4 2 2 2 2 2" xfId="17309"/>
    <cellStyle name="Normal 3 3 4 2 2 2 2 2 2" xfId="29564"/>
    <cellStyle name="Normal 3 3 4 2 2 2 2 2 3" xfId="41805"/>
    <cellStyle name="Normal 3 3 4 2 2 2 2 3" xfId="23447"/>
    <cellStyle name="Normal 3 3 4 2 2 2 2 4" xfId="35691"/>
    <cellStyle name="Normal 3 3 4 2 2 2 2 5" xfId="47920"/>
    <cellStyle name="Normal 3 3 4 2 2 2 3" xfId="17308"/>
    <cellStyle name="Normal 3 3 4 2 2 2 3 2" xfId="29563"/>
    <cellStyle name="Normal 3 3 4 2 2 2 3 3" xfId="41804"/>
    <cellStyle name="Normal 3 3 4 2 2 2 4" xfId="23446"/>
    <cellStyle name="Normal 3 3 4 2 2 2 5" xfId="35690"/>
    <cellStyle name="Normal 3 3 4 2 2 2 6" xfId="47919"/>
    <cellStyle name="Normal 3 3 4 2 2 3" xfId="6308"/>
    <cellStyle name="Normal 3 3 4 2 2 3 2" xfId="17310"/>
    <cellStyle name="Normal 3 3 4 2 2 3 2 2" xfId="29565"/>
    <cellStyle name="Normal 3 3 4 2 2 3 2 3" xfId="41806"/>
    <cellStyle name="Normal 3 3 4 2 2 3 3" xfId="23448"/>
    <cellStyle name="Normal 3 3 4 2 2 3 4" xfId="35692"/>
    <cellStyle name="Normal 3 3 4 2 2 3 5" xfId="47921"/>
    <cellStyle name="Normal 3 3 4 2 2 4" xfId="17307"/>
    <cellStyle name="Normal 3 3 4 2 2 4 2" xfId="29562"/>
    <cellStyle name="Normal 3 3 4 2 2 4 3" xfId="41803"/>
    <cellStyle name="Normal 3 3 4 2 2 5" xfId="23445"/>
    <cellStyle name="Normal 3 3 4 2 2 6" xfId="35689"/>
    <cellStyle name="Normal 3 3 4 2 2 7" xfId="47918"/>
    <cellStyle name="Normal 3 3 4 2 3" xfId="6309"/>
    <cellStyle name="Normal 3 3 4 2 3 2" xfId="6310"/>
    <cellStyle name="Normal 3 3 4 2 3 2 2" xfId="17312"/>
    <cellStyle name="Normal 3 3 4 2 3 2 2 2" xfId="29567"/>
    <cellStyle name="Normal 3 3 4 2 3 2 2 3" xfId="41808"/>
    <cellStyle name="Normal 3 3 4 2 3 2 3" xfId="23450"/>
    <cellStyle name="Normal 3 3 4 2 3 2 4" xfId="35694"/>
    <cellStyle name="Normal 3 3 4 2 3 2 5" xfId="47923"/>
    <cellStyle name="Normal 3 3 4 2 3 3" xfId="17311"/>
    <cellStyle name="Normal 3 3 4 2 3 3 2" xfId="29566"/>
    <cellStyle name="Normal 3 3 4 2 3 3 3" xfId="41807"/>
    <cellStyle name="Normal 3 3 4 2 3 4" xfId="23449"/>
    <cellStyle name="Normal 3 3 4 2 3 5" xfId="35693"/>
    <cellStyle name="Normal 3 3 4 2 3 6" xfId="47922"/>
    <cellStyle name="Normal 3 3 4 2 4" xfId="6311"/>
    <cellStyle name="Normal 3 3 4 2 4 2" xfId="17313"/>
    <cellStyle name="Normal 3 3 4 2 4 2 2" xfId="29568"/>
    <cellStyle name="Normal 3 3 4 2 4 2 3" xfId="41809"/>
    <cellStyle name="Normal 3 3 4 2 4 3" xfId="23451"/>
    <cellStyle name="Normal 3 3 4 2 4 4" xfId="35695"/>
    <cellStyle name="Normal 3 3 4 2 4 5" xfId="47924"/>
    <cellStyle name="Normal 3 3 4 2 5" xfId="17306"/>
    <cellStyle name="Normal 3 3 4 2 5 2" xfId="29561"/>
    <cellStyle name="Normal 3 3 4 2 5 3" xfId="41802"/>
    <cellStyle name="Normal 3 3 4 2 6" xfId="23444"/>
    <cellStyle name="Normal 3 3 4 2 7" xfId="35688"/>
    <cellStyle name="Normal 3 3 4 2 8" xfId="47917"/>
    <cellStyle name="Normal 3 3 4 3" xfId="6312"/>
    <cellStyle name="Normal 3 3 4 3 2" xfId="6313"/>
    <cellStyle name="Normal 3 3 4 3 2 2" xfId="6314"/>
    <cellStyle name="Normal 3 3 4 3 2 2 2" xfId="17316"/>
    <cellStyle name="Normal 3 3 4 3 2 2 2 2" xfId="29571"/>
    <cellStyle name="Normal 3 3 4 3 2 2 2 3" xfId="41812"/>
    <cellStyle name="Normal 3 3 4 3 2 2 3" xfId="23454"/>
    <cellStyle name="Normal 3 3 4 3 2 2 4" xfId="35698"/>
    <cellStyle name="Normal 3 3 4 3 2 2 5" xfId="47927"/>
    <cellStyle name="Normal 3 3 4 3 2 3" xfId="17315"/>
    <cellStyle name="Normal 3 3 4 3 2 3 2" xfId="29570"/>
    <cellStyle name="Normal 3 3 4 3 2 3 3" xfId="41811"/>
    <cellStyle name="Normal 3 3 4 3 2 4" xfId="23453"/>
    <cellStyle name="Normal 3 3 4 3 2 5" xfId="35697"/>
    <cellStyle name="Normal 3 3 4 3 2 6" xfId="47926"/>
    <cellStyle name="Normal 3 3 4 3 3" xfId="6315"/>
    <cellStyle name="Normal 3 3 4 3 3 2" xfId="17317"/>
    <cellStyle name="Normal 3 3 4 3 3 2 2" xfId="29572"/>
    <cellStyle name="Normal 3 3 4 3 3 2 3" xfId="41813"/>
    <cellStyle name="Normal 3 3 4 3 3 3" xfId="23455"/>
    <cellStyle name="Normal 3 3 4 3 3 4" xfId="35699"/>
    <cellStyle name="Normal 3 3 4 3 3 5" xfId="47928"/>
    <cellStyle name="Normal 3 3 4 3 4" xfId="17314"/>
    <cellStyle name="Normal 3 3 4 3 4 2" xfId="29569"/>
    <cellStyle name="Normal 3 3 4 3 4 3" xfId="41810"/>
    <cellStyle name="Normal 3 3 4 3 5" xfId="23452"/>
    <cellStyle name="Normal 3 3 4 3 6" xfId="35696"/>
    <cellStyle name="Normal 3 3 4 3 7" xfId="47925"/>
    <cellStyle name="Normal 3 3 4 4" xfId="6316"/>
    <cellStyle name="Normal 3 3 4 4 2" xfId="6317"/>
    <cellStyle name="Normal 3 3 4 4 2 2" xfId="17319"/>
    <cellStyle name="Normal 3 3 4 4 2 2 2" xfId="29574"/>
    <cellStyle name="Normal 3 3 4 4 2 2 3" xfId="41815"/>
    <cellStyle name="Normal 3 3 4 4 2 3" xfId="23457"/>
    <cellStyle name="Normal 3 3 4 4 2 4" xfId="35701"/>
    <cellStyle name="Normal 3 3 4 4 2 5" xfId="47930"/>
    <cellStyle name="Normal 3 3 4 4 3" xfId="17318"/>
    <cellStyle name="Normal 3 3 4 4 3 2" xfId="29573"/>
    <cellStyle name="Normal 3 3 4 4 3 3" xfId="41814"/>
    <cellStyle name="Normal 3 3 4 4 4" xfId="23456"/>
    <cellStyle name="Normal 3 3 4 4 5" xfId="35700"/>
    <cellStyle name="Normal 3 3 4 4 6" xfId="47929"/>
    <cellStyle name="Normal 3 3 4 5" xfId="6318"/>
    <cellStyle name="Normal 3 3 4 5 2" xfId="17320"/>
    <cellStyle name="Normal 3 3 4 5 2 2" xfId="29575"/>
    <cellStyle name="Normal 3 3 4 5 2 3" xfId="41816"/>
    <cellStyle name="Normal 3 3 4 5 3" xfId="23458"/>
    <cellStyle name="Normal 3 3 4 5 4" xfId="35702"/>
    <cellStyle name="Normal 3 3 4 5 5" xfId="47931"/>
    <cellStyle name="Normal 3 3 4 6" xfId="17305"/>
    <cellStyle name="Normal 3 3 4 6 2" xfId="29560"/>
    <cellStyle name="Normal 3 3 4 6 3" xfId="41801"/>
    <cellStyle name="Normal 3 3 4 7" xfId="23443"/>
    <cellStyle name="Normal 3 3 4 8" xfId="35687"/>
    <cellStyle name="Normal 3 3 4 9" xfId="47916"/>
    <cellStyle name="Normal 3 3 5" xfId="6319"/>
    <cellStyle name="Normal 3 3 5 2" xfId="6320"/>
    <cellStyle name="Normal 3 3 5 2 2" xfId="6321"/>
    <cellStyle name="Normal 3 3 5 2 2 2" xfId="6322"/>
    <cellStyle name="Normal 3 3 5 2 2 2 2" xfId="17324"/>
    <cellStyle name="Normal 3 3 5 2 2 2 2 2" xfId="29579"/>
    <cellStyle name="Normal 3 3 5 2 2 2 2 3" xfId="41820"/>
    <cellStyle name="Normal 3 3 5 2 2 2 3" xfId="23462"/>
    <cellStyle name="Normal 3 3 5 2 2 2 4" xfId="35706"/>
    <cellStyle name="Normal 3 3 5 2 2 2 5" xfId="47935"/>
    <cellStyle name="Normal 3 3 5 2 2 3" xfId="17323"/>
    <cellStyle name="Normal 3 3 5 2 2 3 2" xfId="29578"/>
    <cellStyle name="Normal 3 3 5 2 2 3 3" xfId="41819"/>
    <cellStyle name="Normal 3 3 5 2 2 4" xfId="23461"/>
    <cellStyle name="Normal 3 3 5 2 2 5" xfId="35705"/>
    <cellStyle name="Normal 3 3 5 2 2 6" xfId="47934"/>
    <cellStyle name="Normal 3 3 5 2 3" xfId="6323"/>
    <cellStyle name="Normal 3 3 5 2 3 2" xfId="17325"/>
    <cellStyle name="Normal 3 3 5 2 3 2 2" xfId="29580"/>
    <cellStyle name="Normal 3 3 5 2 3 2 3" xfId="41821"/>
    <cellStyle name="Normal 3 3 5 2 3 3" xfId="23463"/>
    <cellStyle name="Normal 3 3 5 2 3 4" xfId="35707"/>
    <cellStyle name="Normal 3 3 5 2 3 5" xfId="47936"/>
    <cellStyle name="Normal 3 3 5 2 4" xfId="17322"/>
    <cellStyle name="Normal 3 3 5 2 4 2" xfId="29577"/>
    <cellStyle name="Normal 3 3 5 2 4 3" xfId="41818"/>
    <cellStyle name="Normal 3 3 5 2 5" xfId="23460"/>
    <cellStyle name="Normal 3 3 5 2 6" xfId="35704"/>
    <cellStyle name="Normal 3 3 5 2 7" xfId="47933"/>
    <cellStyle name="Normal 3 3 5 3" xfId="6324"/>
    <cellStyle name="Normal 3 3 5 3 2" xfId="6325"/>
    <cellStyle name="Normal 3 3 5 3 2 2" xfId="17327"/>
    <cellStyle name="Normal 3 3 5 3 2 2 2" xfId="29582"/>
    <cellStyle name="Normal 3 3 5 3 2 2 3" xfId="41823"/>
    <cellStyle name="Normal 3 3 5 3 2 3" xfId="23465"/>
    <cellStyle name="Normal 3 3 5 3 2 4" xfId="35709"/>
    <cellStyle name="Normal 3 3 5 3 2 5" xfId="47938"/>
    <cellStyle name="Normal 3 3 5 3 3" xfId="17326"/>
    <cellStyle name="Normal 3 3 5 3 3 2" xfId="29581"/>
    <cellStyle name="Normal 3 3 5 3 3 3" xfId="41822"/>
    <cellStyle name="Normal 3 3 5 3 4" xfId="23464"/>
    <cellStyle name="Normal 3 3 5 3 5" xfId="35708"/>
    <cellStyle name="Normal 3 3 5 3 6" xfId="47937"/>
    <cellStyle name="Normal 3 3 5 4" xfId="6326"/>
    <cellStyle name="Normal 3 3 5 4 2" xfId="17328"/>
    <cellStyle name="Normal 3 3 5 4 2 2" xfId="29583"/>
    <cellStyle name="Normal 3 3 5 4 2 3" xfId="41824"/>
    <cellStyle name="Normal 3 3 5 4 3" xfId="23466"/>
    <cellStyle name="Normal 3 3 5 4 4" xfId="35710"/>
    <cellStyle name="Normal 3 3 5 4 5" xfId="47939"/>
    <cellStyle name="Normal 3 3 5 5" xfId="17321"/>
    <cellStyle name="Normal 3 3 5 5 2" xfId="29576"/>
    <cellStyle name="Normal 3 3 5 5 3" xfId="41817"/>
    <cellStyle name="Normal 3 3 5 6" xfId="23459"/>
    <cellStyle name="Normal 3 3 5 7" xfId="35703"/>
    <cellStyle name="Normal 3 3 5 8" xfId="47932"/>
    <cellStyle name="Normal 3 3 6" xfId="6327"/>
    <cellStyle name="Normal 3 3 6 2" xfId="6328"/>
    <cellStyle name="Normal 3 3 6 2 2" xfId="6329"/>
    <cellStyle name="Normal 3 3 6 2 2 2" xfId="17331"/>
    <cellStyle name="Normal 3 3 6 2 2 2 2" xfId="29586"/>
    <cellStyle name="Normal 3 3 6 2 2 2 3" xfId="41827"/>
    <cellStyle name="Normal 3 3 6 2 2 3" xfId="23469"/>
    <cellStyle name="Normal 3 3 6 2 2 4" xfId="35713"/>
    <cellStyle name="Normal 3 3 6 2 2 5" xfId="47942"/>
    <cellStyle name="Normal 3 3 6 2 3" xfId="17330"/>
    <cellStyle name="Normal 3 3 6 2 3 2" xfId="29585"/>
    <cellStyle name="Normal 3 3 6 2 3 3" xfId="41826"/>
    <cellStyle name="Normal 3 3 6 2 4" xfId="23468"/>
    <cellStyle name="Normal 3 3 6 2 5" xfId="35712"/>
    <cellStyle name="Normal 3 3 6 2 6" xfId="47941"/>
    <cellStyle name="Normal 3 3 6 3" xfId="6330"/>
    <cellStyle name="Normal 3 3 6 3 2" xfId="17332"/>
    <cellStyle name="Normal 3 3 6 3 2 2" xfId="29587"/>
    <cellStyle name="Normal 3 3 6 3 2 3" xfId="41828"/>
    <cellStyle name="Normal 3 3 6 3 3" xfId="23470"/>
    <cellStyle name="Normal 3 3 6 3 4" xfId="35714"/>
    <cellStyle name="Normal 3 3 6 3 5" xfId="47943"/>
    <cellStyle name="Normal 3 3 6 4" xfId="17329"/>
    <cellStyle name="Normal 3 3 6 4 2" xfId="29584"/>
    <cellStyle name="Normal 3 3 6 4 3" xfId="41825"/>
    <cellStyle name="Normal 3 3 6 5" xfId="23467"/>
    <cellStyle name="Normal 3 3 6 6" xfId="35711"/>
    <cellStyle name="Normal 3 3 6 7" xfId="47940"/>
    <cellStyle name="Normal 3 3 7" xfId="6331"/>
    <cellStyle name="Normal 3 3 7 2" xfId="6332"/>
    <cellStyle name="Normal 3 3 7 2 2" xfId="17334"/>
    <cellStyle name="Normal 3 3 7 2 2 2" xfId="29589"/>
    <cellStyle name="Normal 3 3 7 2 2 3" xfId="41830"/>
    <cellStyle name="Normal 3 3 7 2 3" xfId="23472"/>
    <cellStyle name="Normal 3 3 7 2 4" xfId="35716"/>
    <cellStyle name="Normal 3 3 7 2 5" xfId="47945"/>
    <cellStyle name="Normal 3 3 7 3" xfId="17333"/>
    <cellStyle name="Normal 3 3 7 3 2" xfId="29588"/>
    <cellStyle name="Normal 3 3 7 3 3" xfId="41829"/>
    <cellStyle name="Normal 3 3 7 4" xfId="23471"/>
    <cellStyle name="Normal 3 3 7 5" xfId="35715"/>
    <cellStyle name="Normal 3 3 7 6" xfId="47944"/>
    <cellStyle name="Normal 3 3 8" xfId="6333"/>
    <cellStyle name="Normal 3 3 8 2" xfId="17335"/>
    <cellStyle name="Normal 3 3 8 2 2" xfId="29590"/>
    <cellStyle name="Normal 3 3 8 2 3" xfId="41831"/>
    <cellStyle name="Normal 3 3 8 3" xfId="23473"/>
    <cellStyle name="Normal 3 3 8 4" xfId="35717"/>
    <cellStyle name="Normal 3 3 8 5" xfId="47946"/>
    <cellStyle name="Normal 3 3 9" xfId="17208"/>
    <cellStyle name="Normal 3 3 9 2" xfId="29463"/>
    <cellStyle name="Normal 3 3 9 3" xfId="41704"/>
    <cellStyle name="Normal 3 4" xfId="6334"/>
    <cellStyle name="Normal 3 4 10" xfId="35718"/>
    <cellStyle name="Normal 3 4 11" xfId="47947"/>
    <cellStyle name="Normal 3 4 2" xfId="6335"/>
    <cellStyle name="Normal 3 4 2 10" xfId="47948"/>
    <cellStyle name="Normal 3 4 2 2" xfId="6336"/>
    <cellStyle name="Normal 3 4 2 2 2" xfId="6337"/>
    <cellStyle name="Normal 3 4 2 2 2 2" xfId="6338"/>
    <cellStyle name="Normal 3 4 2 2 2 2 2" xfId="6339"/>
    <cellStyle name="Normal 3 4 2 2 2 2 2 2" xfId="6340"/>
    <cellStyle name="Normal 3 4 2 2 2 2 2 2 2" xfId="17342"/>
    <cellStyle name="Normal 3 4 2 2 2 2 2 2 2 2" xfId="29597"/>
    <cellStyle name="Normal 3 4 2 2 2 2 2 2 2 3" xfId="41838"/>
    <cellStyle name="Normal 3 4 2 2 2 2 2 2 3" xfId="23480"/>
    <cellStyle name="Normal 3 4 2 2 2 2 2 2 4" xfId="35724"/>
    <cellStyle name="Normal 3 4 2 2 2 2 2 2 5" xfId="47953"/>
    <cellStyle name="Normal 3 4 2 2 2 2 2 3" xfId="17341"/>
    <cellStyle name="Normal 3 4 2 2 2 2 2 3 2" xfId="29596"/>
    <cellStyle name="Normal 3 4 2 2 2 2 2 3 3" xfId="41837"/>
    <cellStyle name="Normal 3 4 2 2 2 2 2 4" xfId="23479"/>
    <cellStyle name="Normal 3 4 2 2 2 2 2 5" xfId="35723"/>
    <cellStyle name="Normal 3 4 2 2 2 2 2 6" xfId="47952"/>
    <cellStyle name="Normal 3 4 2 2 2 2 3" xfId="6341"/>
    <cellStyle name="Normal 3 4 2 2 2 2 3 2" xfId="17343"/>
    <cellStyle name="Normal 3 4 2 2 2 2 3 2 2" xfId="29598"/>
    <cellStyle name="Normal 3 4 2 2 2 2 3 2 3" xfId="41839"/>
    <cellStyle name="Normal 3 4 2 2 2 2 3 3" xfId="23481"/>
    <cellStyle name="Normal 3 4 2 2 2 2 3 4" xfId="35725"/>
    <cellStyle name="Normal 3 4 2 2 2 2 3 5" xfId="47954"/>
    <cellStyle name="Normal 3 4 2 2 2 2 4" xfId="17340"/>
    <cellStyle name="Normal 3 4 2 2 2 2 4 2" xfId="29595"/>
    <cellStyle name="Normal 3 4 2 2 2 2 4 3" xfId="41836"/>
    <cellStyle name="Normal 3 4 2 2 2 2 5" xfId="23478"/>
    <cellStyle name="Normal 3 4 2 2 2 2 6" xfId="35722"/>
    <cellStyle name="Normal 3 4 2 2 2 2 7" xfId="47951"/>
    <cellStyle name="Normal 3 4 2 2 2 3" xfId="6342"/>
    <cellStyle name="Normal 3 4 2 2 2 3 2" xfId="6343"/>
    <cellStyle name="Normal 3 4 2 2 2 3 2 2" xfId="17345"/>
    <cellStyle name="Normal 3 4 2 2 2 3 2 2 2" xfId="29600"/>
    <cellStyle name="Normal 3 4 2 2 2 3 2 2 3" xfId="41841"/>
    <cellStyle name="Normal 3 4 2 2 2 3 2 3" xfId="23483"/>
    <cellStyle name="Normal 3 4 2 2 2 3 2 4" xfId="35727"/>
    <cellStyle name="Normal 3 4 2 2 2 3 2 5" xfId="47956"/>
    <cellStyle name="Normal 3 4 2 2 2 3 3" xfId="17344"/>
    <cellStyle name="Normal 3 4 2 2 2 3 3 2" xfId="29599"/>
    <cellStyle name="Normal 3 4 2 2 2 3 3 3" xfId="41840"/>
    <cellStyle name="Normal 3 4 2 2 2 3 4" xfId="23482"/>
    <cellStyle name="Normal 3 4 2 2 2 3 5" xfId="35726"/>
    <cellStyle name="Normal 3 4 2 2 2 3 6" xfId="47955"/>
    <cellStyle name="Normal 3 4 2 2 2 4" xfId="6344"/>
    <cellStyle name="Normal 3 4 2 2 2 4 2" xfId="17346"/>
    <cellStyle name="Normal 3 4 2 2 2 4 2 2" xfId="29601"/>
    <cellStyle name="Normal 3 4 2 2 2 4 2 3" xfId="41842"/>
    <cellStyle name="Normal 3 4 2 2 2 4 3" xfId="23484"/>
    <cellStyle name="Normal 3 4 2 2 2 4 4" xfId="35728"/>
    <cellStyle name="Normal 3 4 2 2 2 4 5" xfId="47957"/>
    <cellStyle name="Normal 3 4 2 2 2 5" xfId="17339"/>
    <cellStyle name="Normal 3 4 2 2 2 5 2" xfId="29594"/>
    <cellStyle name="Normal 3 4 2 2 2 5 3" xfId="41835"/>
    <cellStyle name="Normal 3 4 2 2 2 6" xfId="23477"/>
    <cellStyle name="Normal 3 4 2 2 2 7" xfId="35721"/>
    <cellStyle name="Normal 3 4 2 2 2 8" xfId="47950"/>
    <cellStyle name="Normal 3 4 2 2 3" xfId="6345"/>
    <cellStyle name="Normal 3 4 2 2 3 2" xfId="6346"/>
    <cellStyle name="Normal 3 4 2 2 3 2 2" xfId="6347"/>
    <cellStyle name="Normal 3 4 2 2 3 2 2 2" xfId="17349"/>
    <cellStyle name="Normal 3 4 2 2 3 2 2 2 2" xfId="29604"/>
    <cellStyle name="Normal 3 4 2 2 3 2 2 2 3" xfId="41845"/>
    <cellStyle name="Normal 3 4 2 2 3 2 2 3" xfId="23487"/>
    <cellStyle name="Normal 3 4 2 2 3 2 2 4" xfId="35731"/>
    <cellStyle name="Normal 3 4 2 2 3 2 2 5" xfId="47960"/>
    <cellStyle name="Normal 3 4 2 2 3 2 3" xfId="17348"/>
    <cellStyle name="Normal 3 4 2 2 3 2 3 2" xfId="29603"/>
    <cellStyle name="Normal 3 4 2 2 3 2 3 3" xfId="41844"/>
    <cellStyle name="Normal 3 4 2 2 3 2 4" xfId="23486"/>
    <cellStyle name="Normal 3 4 2 2 3 2 5" xfId="35730"/>
    <cellStyle name="Normal 3 4 2 2 3 2 6" xfId="47959"/>
    <cellStyle name="Normal 3 4 2 2 3 3" xfId="6348"/>
    <cellStyle name="Normal 3 4 2 2 3 3 2" xfId="17350"/>
    <cellStyle name="Normal 3 4 2 2 3 3 2 2" xfId="29605"/>
    <cellStyle name="Normal 3 4 2 2 3 3 2 3" xfId="41846"/>
    <cellStyle name="Normal 3 4 2 2 3 3 3" xfId="23488"/>
    <cellStyle name="Normal 3 4 2 2 3 3 4" xfId="35732"/>
    <cellStyle name="Normal 3 4 2 2 3 3 5" xfId="47961"/>
    <cellStyle name="Normal 3 4 2 2 3 4" xfId="17347"/>
    <cellStyle name="Normal 3 4 2 2 3 4 2" xfId="29602"/>
    <cellStyle name="Normal 3 4 2 2 3 4 3" xfId="41843"/>
    <cellStyle name="Normal 3 4 2 2 3 5" xfId="23485"/>
    <cellStyle name="Normal 3 4 2 2 3 6" xfId="35729"/>
    <cellStyle name="Normal 3 4 2 2 3 7" xfId="47958"/>
    <cellStyle name="Normal 3 4 2 2 4" xfId="6349"/>
    <cellStyle name="Normal 3 4 2 2 4 2" xfId="6350"/>
    <cellStyle name="Normal 3 4 2 2 4 2 2" xfId="17352"/>
    <cellStyle name="Normal 3 4 2 2 4 2 2 2" xfId="29607"/>
    <cellStyle name="Normal 3 4 2 2 4 2 2 3" xfId="41848"/>
    <cellStyle name="Normal 3 4 2 2 4 2 3" xfId="23490"/>
    <cellStyle name="Normal 3 4 2 2 4 2 4" xfId="35734"/>
    <cellStyle name="Normal 3 4 2 2 4 2 5" xfId="47963"/>
    <cellStyle name="Normal 3 4 2 2 4 3" xfId="17351"/>
    <cellStyle name="Normal 3 4 2 2 4 3 2" xfId="29606"/>
    <cellStyle name="Normal 3 4 2 2 4 3 3" xfId="41847"/>
    <cellStyle name="Normal 3 4 2 2 4 4" xfId="23489"/>
    <cellStyle name="Normal 3 4 2 2 4 5" xfId="35733"/>
    <cellStyle name="Normal 3 4 2 2 4 6" xfId="47962"/>
    <cellStyle name="Normal 3 4 2 2 5" xfId="6351"/>
    <cellStyle name="Normal 3 4 2 2 5 2" xfId="17353"/>
    <cellStyle name="Normal 3 4 2 2 5 2 2" xfId="29608"/>
    <cellStyle name="Normal 3 4 2 2 5 2 3" xfId="41849"/>
    <cellStyle name="Normal 3 4 2 2 5 3" xfId="23491"/>
    <cellStyle name="Normal 3 4 2 2 5 4" xfId="35735"/>
    <cellStyle name="Normal 3 4 2 2 5 5" xfId="47964"/>
    <cellStyle name="Normal 3 4 2 2 6" xfId="17338"/>
    <cellStyle name="Normal 3 4 2 2 6 2" xfId="29593"/>
    <cellStyle name="Normal 3 4 2 2 6 3" xfId="41834"/>
    <cellStyle name="Normal 3 4 2 2 7" xfId="23476"/>
    <cellStyle name="Normal 3 4 2 2 8" xfId="35720"/>
    <cellStyle name="Normal 3 4 2 2 9" xfId="47949"/>
    <cellStyle name="Normal 3 4 2 3" xfId="6352"/>
    <cellStyle name="Normal 3 4 2 3 2" xfId="6353"/>
    <cellStyle name="Normal 3 4 2 3 2 2" xfId="6354"/>
    <cellStyle name="Normal 3 4 2 3 2 2 2" xfId="6355"/>
    <cellStyle name="Normal 3 4 2 3 2 2 2 2" xfId="17357"/>
    <cellStyle name="Normal 3 4 2 3 2 2 2 2 2" xfId="29612"/>
    <cellStyle name="Normal 3 4 2 3 2 2 2 2 3" xfId="41853"/>
    <cellStyle name="Normal 3 4 2 3 2 2 2 3" xfId="23495"/>
    <cellStyle name="Normal 3 4 2 3 2 2 2 4" xfId="35739"/>
    <cellStyle name="Normal 3 4 2 3 2 2 2 5" xfId="47968"/>
    <cellStyle name="Normal 3 4 2 3 2 2 3" xfId="17356"/>
    <cellStyle name="Normal 3 4 2 3 2 2 3 2" xfId="29611"/>
    <cellStyle name="Normal 3 4 2 3 2 2 3 3" xfId="41852"/>
    <cellStyle name="Normal 3 4 2 3 2 2 4" xfId="23494"/>
    <cellStyle name="Normal 3 4 2 3 2 2 5" xfId="35738"/>
    <cellStyle name="Normal 3 4 2 3 2 2 6" xfId="47967"/>
    <cellStyle name="Normal 3 4 2 3 2 3" xfId="6356"/>
    <cellStyle name="Normal 3 4 2 3 2 3 2" xfId="17358"/>
    <cellStyle name="Normal 3 4 2 3 2 3 2 2" xfId="29613"/>
    <cellStyle name="Normal 3 4 2 3 2 3 2 3" xfId="41854"/>
    <cellStyle name="Normal 3 4 2 3 2 3 3" xfId="23496"/>
    <cellStyle name="Normal 3 4 2 3 2 3 4" xfId="35740"/>
    <cellStyle name="Normal 3 4 2 3 2 3 5" xfId="47969"/>
    <cellStyle name="Normal 3 4 2 3 2 4" xfId="17355"/>
    <cellStyle name="Normal 3 4 2 3 2 4 2" xfId="29610"/>
    <cellStyle name="Normal 3 4 2 3 2 4 3" xfId="41851"/>
    <cellStyle name="Normal 3 4 2 3 2 5" xfId="23493"/>
    <cellStyle name="Normal 3 4 2 3 2 6" xfId="35737"/>
    <cellStyle name="Normal 3 4 2 3 2 7" xfId="47966"/>
    <cellStyle name="Normal 3 4 2 3 3" xfId="6357"/>
    <cellStyle name="Normal 3 4 2 3 3 2" xfId="6358"/>
    <cellStyle name="Normal 3 4 2 3 3 2 2" xfId="17360"/>
    <cellStyle name="Normal 3 4 2 3 3 2 2 2" xfId="29615"/>
    <cellStyle name="Normal 3 4 2 3 3 2 2 3" xfId="41856"/>
    <cellStyle name="Normal 3 4 2 3 3 2 3" xfId="23498"/>
    <cellStyle name="Normal 3 4 2 3 3 2 4" xfId="35742"/>
    <cellStyle name="Normal 3 4 2 3 3 2 5" xfId="47971"/>
    <cellStyle name="Normal 3 4 2 3 3 3" xfId="17359"/>
    <cellStyle name="Normal 3 4 2 3 3 3 2" xfId="29614"/>
    <cellStyle name="Normal 3 4 2 3 3 3 3" xfId="41855"/>
    <cellStyle name="Normal 3 4 2 3 3 4" xfId="23497"/>
    <cellStyle name="Normal 3 4 2 3 3 5" xfId="35741"/>
    <cellStyle name="Normal 3 4 2 3 3 6" xfId="47970"/>
    <cellStyle name="Normal 3 4 2 3 4" xfId="6359"/>
    <cellStyle name="Normal 3 4 2 3 4 2" xfId="17361"/>
    <cellStyle name="Normal 3 4 2 3 4 2 2" xfId="29616"/>
    <cellStyle name="Normal 3 4 2 3 4 2 3" xfId="41857"/>
    <cellStyle name="Normal 3 4 2 3 4 3" xfId="23499"/>
    <cellStyle name="Normal 3 4 2 3 4 4" xfId="35743"/>
    <cellStyle name="Normal 3 4 2 3 4 5" xfId="47972"/>
    <cellStyle name="Normal 3 4 2 3 5" xfId="17354"/>
    <cellStyle name="Normal 3 4 2 3 5 2" xfId="29609"/>
    <cellStyle name="Normal 3 4 2 3 5 3" xfId="41850"/>
    <cellStyle name="Normal 3 4 2 3 6" xfId="23492"/>
    <cellStyle name="Normal 3 4 2 3 7" xfId="35736"/>
    <cellStyle name="Normal 3 4 2 3 8" xfId="47965"/>
    <cellStyle name="Normal 3 4 2 4" xfId="6360"/>
    <cellStyle name="Normal 3 4 2 4 2" xfId="6361"/>
    <cellStyle name="Normal 3 4 2 4 2 2" xfId="6362"/>
    <cellStyle name="Normal 3 4 2 4 2 2 2" xfId="17364"/>
    <cellStyle name="Normal 3 4 2 4 2 2 2 2" xfId="29619"/>
    <cellStyle name="Normal 3 4 2 4 2 2 2 3" xfId="41860"/>
    <cellStyle name="Normal 3 4 2 4 2 2 3" xfId="23502"/>
    <cellStyle name="Normal 3 4 2 4 2 2 4" xfId="35746"/>
    <cellStyle name="Normal 3 4 2 4 2 2 5" xfId="47975"/>
    <cellStyle name="Normal 3 4 2 4 2 3" xfId="17363"/>
    <cellStyle name="Normal 3 4 2 4 2 3 2" xfId="29618"/>
    <cellStyle name="Normal 3 4 2 4 2 3 3" xfId="41859"/>
    <cellStyle name="Normal 3 4 2 4 2 4" xfId="23501"/>
    <cellStyle name="Normal 3 4 2 4 2 5" xfId="35745"/>
    <cellStyle name="Normal 3 4 2 4 2 6" xfId="47974"/>
    <cellStyle name="Normal 3 4 2 4 3" xfId="6363"/>
    <cellStyle name="Normal 3 4 2 4 3 2" xfId="17365"/>
    <cellStyle name="Normal 3 4 2 4 3 2 2" xfId="29620"/>
    <cellStyle name="Normal 3 4 2 4 3 2 3" xfId="41861"/>
    <cellStyle name="Normal 3 4 2 4 3 3" xfId="23503"/>
    <cellStyle name="Normal 3 4 2 4 3 4" xfId="35747"/>
    <cellStyle name="Normal 3 4 2 4 3 5" xfId="47976"/>
    <cellStyle name="Normal 3 4 2 4 4" xfId="17362"/>
    <cellStyle name="Normal 3 4 2 4 4 2" xfId="29617"/>
    <cellStyle name="Normal 3 4 2 4 4 3" xfId="41858"/>
    <cellStyle name="Normal 3 4 2 4 5" xfId="23500"/>
    <cellStyle name="Normal 3 4 2 4 6" xfId="35744"/>
    <cellStyle name="Normal 3 4 2 4 7" xfId="47973"/>
    <cellStyle name="Normal 3 4 2 5" xfId="6364"/>
    <cellStyle name="Normal 3 4 2 5 2" xfId="6365"/>
    <cellStyle name="Normal 3 4 2 5 2 2" xfId="17367"/>
    <cellStyle name="Normal 3 4 2 5 2 2 2" xfId="29622"/>
    <cellStyle name="Normal 3 4 2 5 2 2 3" xfId="41863"/>
    <cellStyle name="Normal 3 4 2 5 2 3" xfId="23505"/>
    <cellStyle name="Normal 3 4 2 5 2 4" xfId="35749"/>
    <cellStyle name="Normal 3 4 2 5 2 5" xfId="47978"/>
    <cellStyle name="Normal 3 4 2 5 3" xfId="17366"/>
    <cellStyle name="Normal 3 4 2 5 3 2" xfId="29621"/>
    <cellStyle name="Normal 3 4 2 5 3 3" xfId="41862"/>
    <cellStyle name="Normal 3 4 2 5 4" xfId="23504"/>
    <cellStyle name="Normal 3 4 2 5 5" xfId="35748"/>
    <cellStyle name="Normal 3 4 2 5 6" xfId="47977"/>
    <cellStyle name="Normal 3 4 2 6" xfId="6366"/>
    <cellStyle name="Normal 3 4 2 6 2" xfId="17368"/>
    <cellStyle name="Normal 3 4 2 6 2 2" xfId="29623"/>
    <cellStyle name="Normal 3 4 2 6 2 3" xfId="41864"/>
    <cellStyle name="Normal 3 4 2 6 3" xfId="23506"/>
    <cellStyle name="Normal 3 4 2 6 4" xfId="35750"/>
    <cellStyle name="Normal 3 4 2 6 5" xfId="47979"/>
    <cellStyle name="Normal 3 4 2 7" xfId="17337"/>
    <cellStyle name="Normal 3 4 2 7 2" xfId="29592"/>
    <cellStyle name="Normal 3 4 2 7 3" xfId="41833"/>
    <cellStyle name="Normal 3 4 2 8" xfId="23475"/>
    <cellStyle name="Normal 3 4 2 9" xfId="35719"/>
    <cellStyle name="Normal 3 4 3" xfId="6367"/>
    <cellStyle name="Normal 3 4 3 2" xfId="6368"/>
    <cellStyle name="Normal 3 4 3 2 2" xfId="6369"/>
    <cellStyle name="Normal 3 4 3 2 2 2" xfId="6370"/>
    <cellStyle name="Normal 3 4 3 2 2 2 2" xfId="6371"/>
    <cellStyle name="Normal 3 4 3 2 2 2 2 2" xfId="17373"/>
    <cellStyle name="Normal 3 4 3 2 2 2 2 2 2" xfId="29628"/>
    <cellStyle name="Normal 3 4 3 2 2 2 2 2 3" xfId="41869"/>
    <cellStyle name="Normal 3 4 3 2 2 2 2 3" xfId="23511"/>
    <cellStyle name="Normal 3 4 3 2 2 2 2 4" xfId="35755"/>
    <cellStyle name="Normal 3 4 3 2 2 2 2 5" xfId="47984"/>
    <cellStyle name="Normal 3 4 3 2 2 2 3" xfId="17372"/>
    <cellStyle name="Normal 3 4 3 2 2 2 3 2" xfId="29627"/>
    <cellStyle name="Normal 3 4 3 2 2 2 3 3" xfId="41868"/>
    <cellStyle name="Normal 3 4 3 2 2 2 4" xfId="23510"/>
    <cellStyle name="Normal 3 4 3 2 2 2 5" xfId="35754"/>
    <cellStyle name="Normal 3 4 3 2 2 2 6" xfId="47983"/>
    <cellStyle name="Normal 3 4 3 2 2 3" xfId="6372"/>
    <cellStyle name="Normal 3 4 3 2 2 3 2" xfId="17374"/>
    <cellStyle name="Normal 3 4 3 2 2 3 2 2" xfId="29629"/>
    <cellStyle name="Normal 3 4 3 2 2 3 2 3" xfId="41870"/>
    <cellStyle name="Normal 3 4 3 2 2 3 3" xfId="23512"/>
    <cellStyle name="Normal 3 4 3 2 2 3 4" xfId="35756"/>
    <cellStyle name="Normal 3 4 3 2 2 3 5" xfId="47985"/>
    <cellStyle name="Normal 3 4 3 2 2 4" xfId="17371"/>
    <cellStyle name="Normal 3 4 3 2 2 4 2" xfId="29626"/>
    <cellStyle name="Normal 3 4 3 2 2 4 3" xfId="41867"/>
    <cellStyle name="Normal 3 4 3 2 2 5" xfId="23509"/>
    <cellStyle name="Normal 3 4 3 2 2 6" xfId="35753"/>
    <cellStyle name="Normal 3 4 3 2 2 7" xfId="47982"/>
    <cellStyle name="Normal 3 4 3 2 3" xfId="6373"/>
    <cellStyle name="Normal 3 4 3 2 3 2" xfId="6374"/>
    <cellStyle name="Normal 3 4 3 2 3 2 2" xfId="17376"/>
    <cellStyle name="Normal 3 4 3 2 3 2 2 2" xfId="29631"/>
    <cellStyle name="Normal 3 4 3 2 3 2 2 3" xfId="41872"/>
    <cellStyle name="Normal 3 4 3 2 3 2 3" xfId="23514"/>
    <cellStyle name="Normal 3 4 3 2 3 2 4" xfId="35758"/>
    <cellStyle name="Normal 3 4 3 2 3 2 5" xfId="47987"/>
    <cellStyle name="Normal 3 4 3 2 3 3" xfId="17375"/>
    <cellStyle name="Normal 3 4 3 2 3 3 2" xfId="29630"/>
    <cellStyle name="Normal 3 4 3 2 3 3 3" xfId="41871"/>
    <cellStyle name="Normal 3 4 3 2 3 4" xfId="23513"/>
    <cellStyle name="Normal 3 4 3 2 3 5" xfId="35757"/>
    <cellStyle name="Normal 3 4 3 2 3 6" xfId="47986"/>
    <cellStyle name="Normal 3 4 3 2 4" xfId="6375"/>
    <cellStyle name="Normal 3 4 3 2 4 2" xfId="17377"/>
    <cellStyle name="Normal 3 4 3 2 4 2 2" xfId="29632"/>
    <cellStyle name="Normal 3 4 3 2 4 2 3" xfId="41873"/>
    <cellStyle name="Normal 3 4 3 2 4 3" xfId="23515"/>
    <cellStyle name="Normal 3 4 3 2 4 4" xfId="35759"/>
    <cellStyle name="Normal 3 4 3 2 4 5" xfId="47988"/>
    <cellStyle name="Normal 3 4 3 2 5" xfId="17370"/>
    <cellStyle name="Normal 3 4 3 2 5 2" xfId="29625"/>
    <cellStyle name="Normal 3 4 3 2 5 3" xfId="41866"/>
    <cellStyle name="Normal 3 4 3 2 6" xfId="23508"/>
    <cellStyle name="Normal 3 4 3 2 7" xfId="35752"/>
    <cellStyle name="Normal 3 4 3 2 8" xfId="47981"/>
    <cellStyle name="Normal 3 4 3 3" xfId="6376"/>
    <cellStyle name="Normal 3 4 3 3 2" xfId="6377"/>
    <cellStyle name="Normal 3 4 3 3 2 2" xfId="6378"/>
    <cellStyle name="Normal 3 4 3 3 2 2 2" xfId="17380"/>
    <cellStyle name="Normal 3 4 3 3 2 2 2 2" xfId="29635"/>
    <cellStyle name="Normal 3 4 3 3 2 2 2 3" xfId="41876"/>
    <cellStyle name="Normal 3 4 3 3 2 2 3" xfId="23518"/>
    <cellStyle name="Normal 3 4 3 3 2 2 4" xfId="35762"/>
    <cellStyle name="Normal 3 4 3 3 2 2 5" xfId="47991"/>
    <cellStyle name="Normal 3 4 3 3 2 3" xfId="17379"/>
    <cellStyle name="Normal 3 4 3 3 2 3 2" xfId="29634"/>
    <cellStyle name="Normal 3 4 3 3 2 3 3" xfId="41875"/>
    <cellStyle name="Normal 3 4 3 3 2 4" xfId="23517"/>
    <cellStyle name="Normal 3 4 3 3 2 5" xfId="35761"/>
    <cellStyle name="Normal 3 4 3 3 2 6" xfId="47990"/>
    <cellStyle name="Normal 3 4 3 3 3" xfId="6379"/>
    <cellStyle name="Normal 3 4 3 3 3 2" xfId="17381"/>
    <cellStyle name="Normal 3 4 3 3 3 2 2" xfId="29636"/>
    <cellStyle name="Normal 3 4 3 3 3 2 3" xfId="41877"/>
    <cellStyle name="Normal 3 4 3 3 3 3" xfId="23519"/>
    <cellStyle name="Normal 3 4 3 3 3 4" xfId="35763"/>
    <cellStyle name="Normal 3 4 3 3 3 5" xfId="47992"/>
    <cellStyle name="Normal 3 4 3 3 4" xfId="17378"/>
    <cellStyle name="Normal 3 4 3 3 4 2" xfId="29633"/>
    <cellStyle name="Normal 3 4 3 3 4 3" xfId="41874"/>
    <cellStyle name="Normal 3 4 3 3 5" xfId="23516"/>
    <cellStyle name="Normal 3 4 3 3 6" xfId="35760"/>
    <cellStyle name="Normal 3 4 3 3 7" xfId="47989"/>
    <cellStyle name="Normal 3 4 3 4" xfId="6380"/>
    <cellStyle name="Normal 3 4 3 4 2" xfId="6381"/>
    <cellStyle name="Normal 3 4 3 4 2 2" xfId="17383"/>
    <cellStyle name="Normal 3 4 3 4 2 2 2" xfId="29638"/>
    <cellStyle name="Normal 3 4 3 4 2 2 3" xfId="41879"/>
    <cellStyle name="Normal 3 4 3 4 2 3" xfId="23521"/>
    <cellStyle name="Normal 3 4 3 4 2 4" xfId="35765"/>
    <cellStyle name="Normal 3 4 3 4 2 5" xfId="47994"/>
    <cellStyle name="Normal 3 4 3 4 3" xfId="17382"/>
    <cellStyle name="Normal 3 4 3 4 3 2" xfId="29637"/>
    <cellStyle name="Normal 3 4 3 4 3 3" xfId="41878"/>
    <cellStyle name="Normal 3 4 3 4 4" xfId="23520"/>
    <cellStyle name="Normal 3 4 3 4 5" xfId="35764"/>
    <cellStyle name="Normal 3 4 3 4 6" xfId="47993"/>
    <cellStyle name="Normal 3 4 3 5" xfId="6382"/>
    <cellStyle name="Normal 3 4 3 5 2" xfId="17384"/>
    <cellStyle name="Normal 3 4 3 5 2 2" xfId="29639"/>
    <cellStyle name="Normal 3 4 3 5 2 3" xfId="41880"/>
    <cellStyle name="Normal 3 4 3 5 3" xfId="23522"/>
    <cellStyle name="Normal 3 4 3 5 4" xfId="35766"/>
    <cellStyle name="Normal 3 4 3 5 5" xfId="47995"/>
    <cellStyle name="Normal 3 4 3 6" xfId="17369"/>
    <cellStyle name="Normal 3 4 3 6 2" xfId="29624"/>
    <cellStyle name="Normal 3 4 3 6 3" xfId="41865"/>
    <cellStyle name="Normal 3 4 3 7" xfId="23507"/>
    <cellStyle name="Normal 3 4 3 8" xfId="35751"/>
    <cellStyle name="Normal 3 4 3 9" xfId="47980"/>
    <cellStyle name="Normal 3 4 4" xfId="6383"/>
    <cellStyle name="Normal 3 4 4 2" xfId="6384"/>
    <cellStyle name="Normal 3 4 4 2 2" xfId="6385"/>
    <cellStyle name="Normal 3 4 4 2 2 2" xfId="6386"/>
    <cellStyle name="Normal 3 4 4 2 2 2 2" xfId="17388"/>
    <cellStyle name="Normal 3 4 4 2 2 2 2 2" xfId="29643"/>
    <cellStyle name="Normal 3 4 4 2 2 2 2 3" xfId="41884"/>
    <cellStyle name="Normal 3 4 4 2 2 2 3" xfId="23526"/>
    <cellStyle name="Normal 3 4 4 2 2 2 4" xfId="35770"/>
    <cellStyle name="Normal 3 4 4 2 2 2 5" xfId="47999"/>
    <cellStyle name="Normal 3 4 4 2 2 3" xfId="17387"/>
    <cellStyle name="Normal 3 4 4 2 2 3 2" xfId="29642"/>
    <cellStyle name="Normal 3 4 4 2 2 3 3" xfId="41883"/>
    <cellStyle name="Normal 3 4 4 2 2 4" xfId="23525"/>
    <cellStyle name="Normal 3 4 4 2 2 5" xfId="35769"/>
    <cellStyle name="Normal 3 4 4 2 2 6" xfId="47998"/>
    <cellStyle name="Normal 3 4 4 2 3" xfId="6387"/>
    <cellStyle name="Normal 3 4 4 2 3 2" xfId="17389"/>
    <cellStyle name="Normal 3 4 4 2 3 2 2" xfId="29644"/>
    <cellStyle name="Normal 3 4 4 2 3 2 3" xfId="41885"/>
    <cellStyle name="Normal 3 4 4 2 3 3" xfId="23527"/>
    <cellStyle name="Normal 3 4 4 2 3 4" xfId="35771"/>
    <cellStyle name="Normal 3 4 4 2 3 5" xfId="48000"/>
    <cellStyle name="Normal 3 4 4 2 4" xfId="17386"/>
    <cellStyle name="Normal 3 4 4 2 4 2" xfId="29641"/>
    <cellStyle name="Normal 3 4 4 2 4 3" xfId="41882"/>
    <cellStyle name="Normal 3 4 4 2 5" xfId="23524"/>
    <cellStyle name="Normal 3 4 4 2 6" xfId="35768"/>
    <cellStyle name="Normal 3 4 4 2 7" xfId="47997"/>
    <cellStyle name="Normal 3 4 4 3" xfId="6388"/>
    <cellStyle name="Normal 3 4 4 3 2" xfId="6389"/>
    <cellStyle name="Normal 3 4 4 3 2 2" xfId="17391"/>
    <cellStyle name="Normal 3 4 4 3 2 2 2" xfId="29646"/>
    <cellStyle name="Normal 3 4 4 3 2 2 3" xfId="41887"/>
    <cellStyle name="Normal 3 4 4 3 2 3" xfId="23529"/>
    <cellStyle name="Normal 3 4 4 3 2 4" xfId="35773"/>
    <cellStyle name="Normal 3 4 4 3 2 5" xfId="48002"/>
    <cellStyle name="Normal 3 4 4 3 3" xfId="17390"/>
    <cellStyle name="Normal 3 4 4 3 3 2" xfId="29645"/>
    <cellStyle name="Normal 3 4 4 3 3 3" xfId="41886"/>
    <cellStyle name="Normal 3 4 4 3 4" xfId="23528"/>
    <cellStyle name="Normal 3 4 4 3 5" xfId="35772"/>
    <cellStyle name="Normal 3 4 4 3 6" xfId="48001"/>
    <cellStyle name="Normal 3 4 4 4" xfId="6390"/>
    <cellStyle name="Normal 3 4 4 4 2" xfId="17392"/>
    <cellStyle name="Normal 3 4 4 4 2 2" xfId="29647"/>
    <cellStyle name="Normal 3 4 4 4 2 3" xfId="41888"/>
    <cellStyle name="Normal 3 4 4 4 3" xfId="23530"/>
    <cellStyle name="Normal 3 4 4 4 4" xfId="35774"/>
    <cellStyle name="Normal 3 4 4 4 5" xfId="48003"/>
    <cellStyle name="Normal 3 4 4 5" xfId="17385"/>
    <cellStyle name="Normal 3 4 4 5 2" xfId="29640"/>
    <cellStyle name="Normal 3 4 4 5 3" xfId="41881"/>
    <cellStyle name="Normal 3 4 4 6" xfId="23523"/>
    <cellStyle name="Normal 3 4 4 7" xfId="35767"/>
    <cellStyle name="Normal 3 4 4 8" xfId="47996"/>
    <cellStyle name="Normal 3 4 5" xfId="6391"/>
    <cellStyle name="Normal 3 4 5 2" xfId="6392"/>
    <cellStyle name="Normal 3 4 5 2 2" xfId="6393"/>
    <cellStyle name="Normal 3 4 5 2 2 2" xfId="17395"/>
    <cellStyle name="Normal 3 4 5 2 2 2 2" xfId="29650"/>
    <cellStyle name="Normal 3 4 5 2 2 2 3" xfId="41891"/>
    <cellStyle name="Normal 3 4 5 2 2 3" xfId="23533"/>
    <cellStyle name="Normal 3 4 5 2 2 4" xfId="35777"/>
    <cellStyle name="Normal 3 4 5 2 2 5" xfId="48006"/>
    <cellStyle name="Normal 3 4 5 2 3" xfId="17394"/>
    <cellStyle name="Normal 3 4 5 2 3 2" xfId="29649"/>
    <cellStyle name="Normal 3 4 5 2 3 3" xfId="41890"/>
    <cellStyle name="Normal 3 4 5 2 4" xfId="23532"/>
    <cellStyle name="Normal 3 4 5 2 5" xfId="35776"/>
    <cellStyle name="Normal 3 4 5 2 6" xfId="48005"/>
    <cellStyle name="Normal 3 4 5 3" xfId="6394"/>
    <cellStyle name="Normal 3 4 5 3 2" xfId="17396"/>
    <cellStyle name="Normal 3 4 5 3 2 2" xfId="29651"/>
    <cellStyle name="Normal 3 4 5 3 2 3" xfId="41892"/>
    <cellStyle name="Normal 3 4 5 3 3" xfId="23534"/>
    <cellStyle name="Normal 3 4 5 3 4" xfId="35778"/>
    <cellStyle name="Normal 3 4 5 3 5" xfId="48007"/>
    <cellStyle name="Normal 3 4 5 4" xfId="17393"/>
    <cellStyle name="Normal 3 4 5 4 2" xfId="29648"/>
    <cellStyle name="Normal 3 4 5 4 3" xfId="41889"/>
    <cellStyle name="Normal 3 4 5 5" xfId="23531"/>
    <cellStyle name="Normal 3 4 5 6" xfId="35775"/>
    <cellStyle name="Normal 3 4 5 7" xfId="48004"/>
    <cellStyle name="Normal 3 4 6" xfId="6395"/>
    <cellStyle name="Normal 3 4 6 2" xfId="6396"/>
    <cellStyle name="Normal 3 4 6 2 2" xfId="17398"/>
    <cellStyle name="Normal 3 4 6 2 2 2" xfId="29653"/>
    <cellStyle name="Normal 3 4 6 2 2 3" xfId="41894"/>
    <cellStyle name="Normal 3 4 6 2 3" xfId="23536"/>
    <cellStyle name="Normal 3 4 6 2 4" xfId="35780"/>
    <cellStyle name="Normal 3 4 6 2 5" xfId="48009"/>
    <cellStyle name="Normal 3 4 6 3" xfId="17397"/>
    <cellStyle name="Normal 3 4 6 3 2" xfId="29652"/>
    <cellStyle name="Normal 3 4 6 3 3" xfId="41893"/>
    <cellStyle name="Normal 3 4 6 4" xfId="23535"/>
    <cellStyle name="Normal 3 4 6 5" xfId="35779"/>
    <cellStyle name="Normal 3 4 6 6" xfId="48008"/>
    <cellStyle name="Normal 3 4 7" xfId="6397"/>
    <cellStyle name="Normal 3 4 7 2" xfId="17399"/>
    <cellStyle name="Normal 3 4 7 2 2" xfId="29654"/>
    <cellStyle name="Normal 3 4 7 2 3" xfId="41895"/>
    <cellStyle name="Normal 3 4 7 3" xfId="23537"/>
    <cellStyle name="Normal 3 4 7 4" xfId="35781"/>
    <cellStyle name="Normal 3 4 7 5" xfId="48010"/>
    <cellStyle name="Normal 3 4 8" xfId="17336"/>
    <cellStyle name="Normal 3 4 8 2" xfId="29591"/>
    <cellStyle name="Normal 3 4 8 3" xfId="41832"/>
    <cellStyle name="Normal 3 4 9" xfId="23474"/>
    <cellStyle name="Normal 3 5" xfId="6398"/>
    <cellStyle name="Normal 3 6" xfId="6399"/>
    <cellStyle name="Normal 3 6 10" xfId="48011"/>
    <cellStyle name="Normal 3 6 2" xfId="6400"/>
    <cellStyle name="Normal 3 6 2 2" xfId="6401"/>
    <cellStyle name="Normal 3 6 2 2 2" xfId="6402"/>
    <cellStyle name="Normal 3 6 2 2 2 2" xfId="6403"/>
    <cellStyle name="Normal 3 6 2 2 2 2 2" xfId="6404"/>
    <cellStyle name="Normal 3 6 2 2 2 2 2 2" xfId="17405"/>
    <cellStyle name="Normal 3 6 2 2 2 2 2 2 2" xfId="29660"/>
    <cellStyle name="Normal 3 6 2 2 2 2 2 2 3" xfId="41901"/>
    <cellStyle name="Normal 3 6 2 2 2 2 2 3" xfId="23543"/>
    <cellStyle name="Normal 3 6 2 2 2 2 2 4" xfId="35787"/>
    <cellStyle name="Normal 3 6 2 2 2 2 2 5" xfId="48016"/>
    <cellStyle name="Normal 3 6 2 2 2 2 3" xfId="17404"/>
    <cellStyle name="Normal 3 6 2 2 2 2 3 2" xfId="29659"/>
    <cellStyle name="Normal 3 6 2 2 2 2 3 3" xfId="41900"/>
    <cellStyle name="Normal 3 6 2 2 2 2 4" xfId="23542"/>
    <cellStyle name="Normal 3 6 2 2 2 2 5" xfId="35786"/>
    <cellStyle name="Normal 3 6 2 2 2 2 6" xfId="48015"/>
    <cellStyle name="Normal 3 6 2 2 2 3" xfId="6405"/>
    <cellStyle name="Normal 3 6 2 2 2 3 2" xfId="17406"/>
    <cellStyle name="Normal 3 6 2 2 2 3 2 2" xfId="29661"/>
    <cellStyle name="Normal 3 6 2 2 2 3 2 3" xfId="41902"/>
    <cellStyle name="Normal 3 6 2 2 2 3 3" xfId="23544"/>
    <cellStyle name="Normal 3 6 2 2 2 3 4" xfId="35788"/>
    <cellStyle name="Normal 3 6 2 2 2 3 5" xfId="48017"/>
    <cellStyle name="Normal 3 6 2 2 2 4" xfId="17403"/>
    <cellStyle name="Normal 3 6 2 2 2 4 2" xfId="29658"/>
    <cellStyle name="Normal 3 6 2 2 2 4 3" xfId="41899"/>
    <cellStyle name="Normal 3 6 2 2 2 5" xfId="23541"/>
    <cellStyle name="Normal 3 6 2 2 2 6" xfId="35785"/>
    <cellStyle name="Normal 3 6 2 2 2 7" xfId="48014"/>
    <cellStyle name="Normal 3 6 2 2 3" xfId="6406"/>
    <cellStyle name="Normal 3 6 2 2 3 2" xfId="6407"/>
    <cellStyle name="Normal 3 6 2 2 3 2 2" xfId="17408"/>
    <cellStyle name="Normal 3 6 2 2 3 2 2 2" xfId="29663"/>
    <cellStyle name="Normal 3 6 2 2 3 2 2 3" xfId="41904"/>
    <cellStyle name="Normal 3 6 2 2 3 2 3" xfId="23546"/>
    <cellStyle name="Normal 3 6 2 2 3 2 4" xfId="35790"/>
    <cellStyle name="Normal 3 6 2 2 3 2 5" xfId="48019"/>
    <cellStyle name="Normal 3 6 2 2 3 3" xfId="17407"/>
    <cellStyle name="Normal 3 6 2 2 3 3 2" xfId="29662"/>
    <cellStyle name="Normal 3 6 2 2 3 3 3" xfId="41903"/>
    <cellStyle name="Normal 3 6 2 2 3 4" xfId="23545"/>
    <cellStyle name="Normal 3 6 2 2 3 5" xfId="35789"/>
    <cellStyle name="Normal 3 6 2 2 3 6" xfId="48018"/>
    <cellStyle name="Normal 3 6 2 2 4" xfId="6408"/>
    <cellStyle name="Normal 3 6 2 2 4 2" xfId="17409"/>
    <cellStyle name="Normal 3 6 2 2 4 2 2" xfId="29664"/>
    <cellStyle name="Normal 3 6 2 2 4 2 3" xfId="41905"/>
    <cellStyle name="Normal 3 6 2 2 4 3" xfId="23547"/>
    <cellStyle name="Normal 3 6 2 2 4 4" xfId="35791"/>
    <cellStyle name="Normal 3 6 2 2 4 5" xfId="48020"/>
    <cellStyle name="Normal 3 6 2 2 5" xfId="17402"/>
    <cellStyle name="Normal 3 6 2 2 5 2" xfId="29657"/>
    <cellStyle name="Normal 3 6 2 2 5 3" xfId="41898"/>
    <cellStyle name="Normal 3 6 2 2 6" xfId="23540"/>
    <cellStyle name="Normal 3 6 2 2 7" xfId="35784"/>
    <cellStyle name="Normal 3 6 2 2 8" xfId="48013"/>
    <cellStyle name="Normal 3 6 2 3" xfId="6409"/>
    <cellStyle name="Normal 3 6 2 3 2" xfId="6410"/>
    <cellStyle name="Normal 3 6 2 3 2 2" xfId="6411"/>
    <cellStyle name="Normal 3 6 2 3 2 2 2" xfId="17412"/>
    <cellStyle name="Normal 3 6 2 3 2 2 2 2" xfId="29667"/>
    <cellStyle name="Normal 3 6 2 3 2 2 2 3" xfId="41908"/>
    <cellStyle name="Normal 3 6 2 3 2 2 3" xfId="23550"/>
    <cellStyle name="Normal 3 6 2 3 2 2 4" xfId="35794"/>
    <cellStyle name="Normal 3 6 2 3 2 2 5" xfId="48023"/>
    <cellStyle name="Normal 3 6 2 3 2 3" xfId="17411"/>
    <cellStyle name="Normal 3 6 2 3 2 3 2" xfId="29666"/>
    <cellStyle name="Normal 3 6 2 3 2 3 3" xfId="41907"/>
    <cellStyle name="Normal 3 6 2 3 2 4" xfId="23549"/>
    <cellStyle name="Normal 3 6 2 3 2 5" xfId="35793"/>
    <cellStyle name="Normal 3 6 2 3 2 6" xfId="48022"/>
    <cellStyle name="Normal 3 6 2 3 3" xfId="6412"/>
    <cellStyle name="Normal 3 6 2 3 3 2" xfId="17413"/>
    <cellStyle name="Normal 3 6 2 3 3 2 2" xfId="29668"/>
    <cellStyle name="Normal 3 6 2 3 3 2 3" xfId="41909"/>
    <cellStyle name="Normal 3 6 2 3 3 3" xfId="23551"/>
    <cellStyle name="Normal 3 6 2 3 3 4" xfId="35795"/>
    <cellStyle name="Normal 3 6 2 3 3 5" xfId="48024"/>
    <cellStyle name="Normal 3 6 2 3 4" xfId="17410"/>
    <cellStyle name="Normal 3 6 2 3 4 2" xfId="29665"/>
    <cellStyle name="Normal 3 6 2 3 4 3" xfId="41906"/>
    <cellStyle name="Normal 3 6 2 3 5" xfId="23548"/>
    <cellStyle name="Normal 3 6 2 3 6" xfId="35792"/>
    <cellStyle name="Normal 3 6 2 3 7" xfId="48021"/>
    <cellStyle name="Normal 3 6 2 4" xfId="6413"/>
    <cellStyle name="Normal 3 6 2 4 2" xfId="6414"/>
    <cellStyle name="Normal 3 6 2 4 2 2" xfId="17415"/>
    <cellStyle name="Normal 3 6 2 4 2 2 2" xfId="29670"/>
    <cellStyle name="Normal 3 6 2 4 2 2 3" xfId="41911"/>
    <cellStyle name="Normal 3 6 2 4 2 3" xfId="23553"/>
    <cellStyle name="Normal 3 6 2 4 2 4" xfId="35797"/>
    <cellStyle name="Normal 3 6 2 4 2 5" xfId="48026"/>
    <cellStyle name="Normal 3 6 2 4 3" xfId="17414"/>
    <cellStyle name="Normal 3 6 2 4 3 2" xfId="29669"/>
    <cellStyle name="Normal 3 6 2 4 3 3" xfId="41910"/>
    <cellStyle name="Normal 3 6 2 4 4" xfId="23552"/>
    <cellStyle name="Normal 3 6 2 4 5" xfId="35796"/>
    <cellStyle name="Normal 3 6 2 4 6" xfId="48025"/>
    <cellStyle name="Normal 3 6 2 5" xfId="6415"/>
    <cellStyle name="Normal 3 6 2 5 2" xfId="17416"/>
    <cellStyle name="Normal 3 6 2 5 2 2" xfId="29671"/>
    <cellStyle name="Normal 3 6 2 5 2 3" xfId="41912"/>
    <cellStyle name="Normal 3 6 2 5 3" xfId="23554"/>
    <cellStyle name="Normal 3 6 2 5 4" xfId="35798"/>
    <cellStyle name="Normal 3 6 2 5 5" xfId="48027"/>
    <cellStyle name="Normal 3 6 2 6" xfId="17401"/>
    <cellStyle name="Normal 3 6 2 6 2" xfId="29656"/>
    <cellStyle name="Normal 3 6 2 6 3" xfId="41897"/>
    <cellStyle name="Normal 3 6 2 7" xfId="23539"/>
    <cellStyle name="Normal 3 6 2 8" xfId="35783"/>
    <cellStyle name="Normal 3 6 2 9" xfId="48012"/>
    <cellStyle name="Normal 3 6 3" xfId="6416"/>
    <cellStyle name="Normal 3 6 3 2" xfId="6417"/>
    <cellStyle name="Normal 3 6 3 2 2" xfId="6418"/>
    <cellStyle name="Normal 3 6 3 2 2 2" xfId="6419"/>
    <cellStyle name="Normal 3 6 3 2 2 2 2" xfId="17420"/>
    <cellStyle name="Normal 3 6 3 2 2 2 2 2" xfId="29675"/>
    <cellStyle name="Normal 3 6 3 2 2 2 2 3" xfId="41916"/>
    <cellStyle name="Normal 3 6 3 2 2 2 3" xfId="23558"/>
    <cellStyle name="Normal 3 6 3 2 2 2 4" xfId="35802"/>
    <cellStyle name="Normal 3 6 3 2 2 2 5" xfId="48031"/>
    <cellStyle name="Normal 3 6 3 2 2 3" xfId="17419"/>
    <cellStyle name="Normal 3 6 3 2 2 3 2" xfId="29674"/>
    <cellStyle name="Normal 3 6 3 2 2 3 3" xfId="41915"/>
    <cellStyle name="Normal 3 6 3 2 2 4" xfId="23557"/>
    <cellStyle name="Normal 3 6 3 2 2 5" xfId="35801"/>
    <cellStyle name="Normal 3 6 3 2 2 6" xfId="48030"/>
    <cellStyle name="Normal 3 6 3 2 3" xfId="6420"/>
    <cellStyle name="Normal 3 6 3 2 3 2" xfId="17421"/>
    <cellStyle name="Normal 3 6 3 2 3 2 2" xfId="29676"/>
    <cellStyle name="Normal 3 6 3 2 3 2 3" xfId="41917"/>
    <cellStyle name="Normal 3 6 3 2 3 3" xfId="23559"/>
    <cellStyle name="Normal 3 6 3 2 3 4" xfId="35803"/>
    <cellStyle name="Normal 3 6 3 2 3 5" xfId="48032"/>
    <cellStyle name="Normal 3 6 3 2 4" xfId="17418"/>
    <cellStyle name="Normal 3 6 3 2 4 2" xfId="29673"/>
    <cellStyle name="Normal 3 6 3 2 4 3" xfId="41914"/>
    <cellStyle name="Normal 3 6 3 2 5" xfId="23556"/>
    <cellStyle name="Normal 3 6 3 2 6" xfId="35800"/>
    <cellStyle name="Normal 3 6 3 2 7" xfId="48029"/>
    <cellStyle name="Normal 3 6 3 3" xfId="6421"/>
    <cellStyle name="Normal 3 6 3 3 2" xfId="6422"/>
    <cellStyle name="Normal 3 6 3 3 2 2" xfId="17423"/>
    <cellStyle name="Normal 3 6 3 3 2 2 2" xfId="29678"/>
    <cellStyle name="Normal 3 6 3 3 2 2 3" xfId="41919"/>
    <cellStyle name="Normal 3 6 3 3 2 3" xfId="23561"/>
    <cellStyle name="Normal 3 6 3 3 2 4" xfId="35805"/>
    <cellStyle name="Normal 3 6 3 3 2 5" xfId="48034"/>
    <cellStyle name="Normal 3 6 3 3 3" xfId="17422"/>
    <cellStyle name="Normal 3 6 3 3 3 2" xfId="29677"/>
    <cellStyle name="Normal 3 6 3 3 3 3" xfId="41918"/>
    <cellStyle name="Normal 3 6 3 3 4" xfId="23560"/>
    <cellStyle name="Normal 3 6 3 3 5" xfId="35804"/>
    <cellStyle name="Normal 3 6 3 3 6" xfId="48033"/>
    <cellStyle name="Normal 3 6 3 4" xfId="6423"/>
    <cellStyle name="Normal 3 6 3 4 2" xfId="17424"/>
    <cellStyle name="Normal 3 6 3 4 2 2" xfId="29679"/>
    <cellStyle name="Normal 3 6 3 4 2 3" xfId="41920"/>
    <cellStyle name="Normal 3 6 3 4 3" xfId="23562"/>
    <cellStyle name="Normal 3 6 3 4 4" xfId="35806"/>
    <cellStyle name="Normal 3 6 3 4 5" xfId="48035"/>
    <cellStyle name="Normal 3 6 3 5" xfId="17417"/>
    <cellStyle name="Normal 3 6 3 5 2" xfId="29672"/>
    <cellStyle name="Normal 3 6 3 5 3" xfId="41913"/>
    <cellStyle name="Normal 3 6 3 6" xfId="23555"/>
    <cellStyle name="Normal 3 6 3 7" xfId="35799"/>
    <cellStyle name="Normal 3 6 3 8" xfId="48028"/>
    <cellStyle name="Normal 3 6 4" xfId="6424"/>
    <cellStyle name="Normal 3 6 4 2" xfId="6425"/>
    <cellStyle name="Normal 3 6 4 2 2" xfId="6426"/>
    <cellStyle name="Normal 3 6 4 2 2 2" xfId="17427"/>
    <cellStyle name="Normal 3 6 4 2 2 2 2" xfId="29682"/>
    <cellStyle name="Normal 3 6 4 2 2 2 3" xfId="41923"/>
    <cellStyle name="Normal 3 6 4 2 2 3" xfId="23565"/>
    <cellStyle name="Normal 3 6 4 2 2 4" xfId="35809"/>
    <cellStyle name="Normal 3 6 4 2 2 5" xfId="48038"/>
    <cellStyle name="Normal 3 6 4 2 3" xfId="17426"/>
    <cellStyle name="Normal 3 6 4 2 3 2" xfId="29681"/>
    <cellStyle name="Normal 3 6 4 2 3 3" xfId="41922"/>
    <cellStyle name="Normal 3 6 4 2 4" xfId="23564"/>
    <cellStyle name="Normal 3 6 4 2 5" xfId="35808"/>
    <cellStyle name="Normal 3 6 4 2 6" xfId="48037"/>
    <cellStyle name="Normal 3 6 4 3" xfId="6427"/>
    <cellStyle name="Normal 3 6 4 3 2" xfId="17428"/>
    <cellStyle name="Normal 3 6 4 3 2 2" xfId="29683"/>
    <cellStyle name="Normal 3 6 4 3 2 3" xfId="41924"/>
    <cellStyle name="Normal 3 6 4 3 3" xfId="23566"/>
    <cellStyle name="Normal 3 6 4 3 4" xfId="35810"/>
    <cellStyle name="Normal 3 6 4 3 5" xfId="48039"/>
    <cellStyle name="Normal 3 6 4 4" xfId="17425"/>
    <cellStyle name="Normal 3 6 4 4 2" xfId="29680"/>
    <cellStyle name="Normal 3 6 4 4 3" xfId="41921"/>
    <cellStyle name="Normal 3 6 4 5" xfId="23563"/>
    <cellStyle name="Normal 3 6 4 6" xfId="35807"/>
    <cellStyle name="Normal 3 6 4 7" xfId="48036"/>
    <cellStyle name="Normal 3 6 5" xfId="6428"/>
    <cellStyle name="Normal 3 6 5 2" xfId="6429"/>
    <cellStyle name="Normal 3 6 5 2 2" xfId="17430"/>
    <cellStyle name="Normal 3 6 5 2 2 2" xfId="29685"/>
    <cellStyle name="Normal 3 6 5 2 2 3" xfId="41926"/>
    <cellStyle name="Normal 3 6 5 2 3" xfId="23568"/>
    <cellStyle name="Normal 3 6 5 2 4" xfId="35812"/>
    <cellStyle name="Normal 3 6 5 2 5" xfId="48041"/>
    <cellStyle name="Normal 3 6 5 3" xfId="17429"/>
    <cellStyle name="Normal 3 6 5 3 2" xfId="29684"/>
    <cellStyle name="Normal 3 6 5 3 3" xfId="41925"/>
    <cellStyle name="Normal 3 6 5 4" xfId="23567"/>
    <cellStyle name="Normal 3 6 5 5" xfId="35811"/>
    <cellStyle name="Normal 3 6 5 6" xfId="48040"/>
    <cellStyle name="Normal 3 6 6" xfId="6430"/>
    <cellStyle name="Normal 3 6 6 2" xfId="17431"/>
    <cellStyle name="Normal 3 6 6 2 2" xfId="29686"/>
    <cellStyle name="Normal 3 6 6 2 3" xfId="41927"/>
    <cellStyle name="Normal 3 6 6 3" xfId="23569"/>
    <cellStyle name="Normal 3 6 6 4" xfId="35813"/>
    <cellStyle name="Normal 3 6 6 5" xfId="48042"/>
    <cellStyle name="Normal 3 6 7" xfId="17400"/>
    <cellStyle name="Normal 3 6 7 2" xfId="29655"/>
    <cellStyle name="Normal 3 6 7 3" xfId="41896"/>
    <cellStyle name="Normal 3 6 8" xfId="23538"/>
    <cellStyle name="Normal 3 6 9" xfId="35782"/>
    <cellStyle name="Normal 3 7" xfId="6431"/>
    <cellStyle name="Normal 3 7 2" xfId="6432"/>
    <cellStyle name="Normal 3 7 2 2" xfId="6433"/>
    <cellStyle name="Normal 3 7 2 2 2" xfId="6434"/>
    <cellStyle name="Normal 3 7 2 2 2 2" xfId="6435"/>
    <cellStyle name="Normal 3 7 2 2 2 2 2" xfId="17436"/>
    <cellStyle name="Normal 3 7 2 2 2 2 2 2" xfId="29691"/>
    <cellStyle name="Normal 3 7 2 2 2 2 2 3" xfId="41932"/>
    <cellStyle name="Normal 3 7 2 2 2 2 3" xfId="23574"/>
    <cellStyle name="Normal 3 7 2 2 2 2 4" xfId="35818"/>
    <cellStyle name="Normal 3 7 2 2 2 2 5" xfId="48047"/>
    <cellStyle name="Normal 3 7 2 2 2 3" xfId="17435"/>
    <cellStyle name="Normal 3 7 2 2 2 3 2" xfId="29690"/>
    <cellStyle name="Normal 3 7 2 2 2 3 3" xfId="41931"/>
    <cellStyle name="Normal 3 7 2 2 2 4" xfId="23573"/>
    <cellStyle name="Normal 3 7 2 2 2 5" xfId="35817"/>
    <cellStyle name="Normal 3 7 2 2 2 6" xfId="48046"/>
    <cellStyle name="Normal 3 7 2 2 3" xfId="6436"/>
    <cellStyle name="Normal 3 7 2 2 3 2" xfId="17437"/>
    <cellStyle name="Normal 3 7 2 2 3 2 2" xfId="29692"/>
    <cellStyle name="Normal 3 7 2 2 3 2 3" xfId="41933"/>
    <cellStyle name="Normal 3 7 2 2 3 3" xfId="23575"/>
    <cellStyle name="Normal 3 7 2 2 3 4" xfId="35819"/>
    <cellStyle name="Normal 3 7 2 2 3 5" xfId="48048"/>
    <cellStyle name="Normal 3 7 2 2 4" xfId="17434"/>
    <cellStyle name="Normal 3 7 2 2 4 2" xfId="29689"/>
    <cellStyle name="Normal 3 7 2 2 4 3" xfId="41930"/>
    <cellStyle name="Normal 3 7 2 2 5" xfId="23572"/>
    <cellStyle name="Normal 3 7 2 2 6" xfId="35816"/>
    <cellStyle name="Normal 3 7 2 2 7" xfId="48045"/>
    <cellStyle name="Normal 3 7 2 3" xfId="6437"/>
    <cellStyle name="Normal 3 7 2 3 2" xfId="6438"/>
    <cellStyle name="Normal 3 7 2 3 2 2" xfId="17439"/>
    <cellStyle name="Normal 3 7 2 3 2 2 2" xfId="29694"/>
    <cellStyle name="Normal 3 7 2 3 2 2 3" xfId="41935"/>
    <cellStyle name="Normal 3 7 2 3 2 3" xfId="23577"/>
    <cellStyle name="Normal 3 7 2 3 2 4" xfId="35821"/>
    <cellStyle name="Normal 3 7 2 3 2 5" xfId="48050"/>
    <cellStyle name="Normal 3 7 2 3 3" xfId="17438"/>
    <cellStyle name="Normal 3 7 2 3 3 2" xfId="29693"/>
    <cellStyle name="Normal 3 7 2 3 3 3" xfId="41934"/>
    <cellStyle name="Normal 3 7 2 3 4" xfId="23576"/>
    <cellStyle name="Normal 3 7 2 3 5" xfId="35820"/>
    <cellStyle name="Normal 3 7 2 3 6" xfId="48049"/>
    <cellStyle name="Normal 3 7 2 4" xfId="6439"/>
    <cellStyle name="Normal 3 7 2 4 2" xfId="17440"/>
    <cellStyle name="Normal 3 7 2 4 2 2" xfId="29695"/>
    <cellStyle name="Normal 3 7 2 4 2 3" xfId="41936"/>
    <cellStyle name="Normal 3 7 2 4 3" xfId="23578"/>
    <cellStyle name="Normal 3 7 2 4 4" xfId="35822"/>
    <cellStyle name="Normal 3 7 2 4 5" xfId="48051"/>
    <cellStyle name="Normal 3 7 2 5" xfId="17433"/>
    <cellStyle name="Normal 3 7 2 5 2" xfId="29688"/>
    <cellStyle name="Normal 3 7 2 5 3" xfId="41929"/>
    <cellStyle name="Normal 3 7 2 6" xfId="23571"/>
    <cellStyle name="Normal 3 7 2 7" xfId="35815"/>
    <cellStyle name="Normal 3 7 2 8" xfId="48044"/>
    <cellStyle name="Normal 3 7 3" xfId="6440"/>
    <cellStyle name="Normal 3 7 3 2" xfId="6441"/>
    <cellStyle name="Normal 3 7 3 2 2" xfId="6442"/>
    <cellStyle name="Normal 3 7 3 2 2 2" xfId="17443"/>
    <cellStyle name="Normal 3 7 3 2 2 2 2" xfId="29698"/>
    <cellStyle name="Normal 3 7 3 2 2 2 3" xfId="41939"/>
    <cellStyle name="Normal 3 7 3 2 2 3" xfId="23581"/>
    <cellStyle name="Normal 3 7 3 2 2 4" xfId="35825"/>
    <cellStyle name="Normal 3 7 3 2 2 5" xfId="48054"/>
    <cellStyle name="Normal 3 7 3 2 3" xfId="17442"/>
    <cellStyle name="Normal 3 7 3 2 3 2" xfId="29697"/>
    <cellStyle name="Normal 3 7 3 2 3 3" xfId="41938"/>
    <cellStyle name="Normal 3 7 3 2 4" xfId="23580"/>
    <cellStyle name="Normal 3 7 3 2 5" xfId="35824"/>
    <cellStyle name="Normal 3 7 3 2 6" xfId="48053"/>
    <cellStyle name="Normal 3 7 3 3" xfId="6443"/>
    <cellStyle name="Normal 3 7 3 3 2" xfId="17444"/>
    <cellStyle name="Normal 3 7 3 3 2 2" xfId="29699"/>
    <cellStyle name="Normal 3 7 3 3 2 3" xfId="41940"/>
    <cellStyle name="Normal 3 7 3 3 3" xfId="23582"/>
    <cellStyle name="Normal 3 7 3 3 4" xfId="35826"/>
    <cellStyle name="Normal 3 7 3 3 5" xfId="48055"/>
    <cellStyle name="Normal 3 7 3 4" xfId="17441"/>
    <cellStyle name="Normal 3 7 3 4 2" xfId="29696"/>
    <cellStyle name="Normal 3 7 3 4 3" xfId="41937"/>
    <cellStyle name="Normal 3 7 3 5" xfId="23579"/>
    <cellStyle name="Normal 3 7 3 6" xfId="35823"/>
    <cellStyle name="Normal 3 7 3 7" xfId="48052"/>
    <cellStyle name="Normal 3 7 4" xfId="6444"/>
    <cellStyle name="Normal 3 7 4 2" xfId="6445"/>
    <cellStyle name="Normal 3 7 4 2 2" xfId="17446"/>
    <cellStyle name="Normal 3 7 4 2 2 2" xfId="29701"/>
    <cellStyle name="Normal 3 7 4 2 2 3" xfId="41942"/>
    <cellStyle name="Normal 3 7 4 2 3" xfId="23584"/>
    <cellStyle name="Normal 3 7 4 2 4" xfId="35828"/>
    <cellStyle name="Normal 3 7 4 2 5" xfId="48057"/>
    <cellStyle name="Normal 3 7 4 3" xfId="17445"/>
    <cellStyle name="Normal 3 7 4 3 2" xfId="29700"/>
    <cellStyle name="Normal 3 7 4 3 3" xfId="41941"/>
    <cellStyle name="Normal 3 7 4 4" xfId="23583"/>
    <cellStyle name="Normal 3 7 4 5" xfId="35827"/>
    <cellStyle name="Normal 3 7 4 6" xfId="48056"/>
    <cellStyle name="Normal 3 7 5" xfId="6446"/>
    <cellStyle name="Normal 3 7 5 2" xfId="17447"/>
    <cellStyle name="Normal 3 7 5 2 2" xfId="29702"/>
    <cellStyle name="Normal 3 7 5 2 3" xfId="41943"/>
    <cellStyle name="Normal 3 7 5 3" xfId="23585"/>
    <cellStyle name="Normal 3 7 5 4" xfId="35829"/>
    <cellStyle name="Normal 3 7 5 5" xfId="48058"/>
    <cellStyle name="Normal 3 7 6" xfId="17432"/>
    <cellStyle name="Normal 3 7 6 2" xfId="29687"/>
    <cellStyle name="Normal 3 7 6 3" xfId="41928"/>
    <cellStyle name="Normal 3 7 7" xfId="23570"/>
    <cellStyle name="Normal 3 7 8" xfId="35814"/>
    <cellStyle name="Normal 3 7 9" xfId="48043"/>
    <cellStyle name="Normal 3 8" xfId="6447"/>
    <cellStyle name="Normal 3 8 2" xfId="6448"/>
    <cellStyle name="Normal 3 8 2 2" xfId="6449"/>
    <cellStyle name="Normal 3 8 2 2 2" xfId="6450"/>
    <cellStyle name="Normal 3 8 2 2 2 2" xfId="17451"/>
    <cellStyle name="Normal 3 8 2 2 2 2 2" xfId="29706"/>
    <cellStyle name="Normal 3 8 2 2 2 2 3" xfId="41947"/>
    <cellStyle name="Normal 3 8 2 2 2 3" xfId="23589"/>
    <cellStyle name="Normal 3 8 2 2 2 4" xfId="35833"/>
    <cellStyle name="Normal 3 8 2 2 2 5" xfId="48062"/>
    <cellStyle name="Normal 3 8 2 2 3" xfId="17450"/>
    <cellStyle name="Normal 3 8 2 2 3 2" xfId="29705"/>
    <cellStyle name="Normal 3 8 2 2 3 3" xfId="41946"/>
    <cellStyle name="Normal 3 8 2 2 4" xfId="23588"/>
    <cellStyle name="Normal 3 8 2 2 5" xfId="35832"/>
    <cellStyle name="Normal 3 8 2 2 6" xfId="48061"/>
    <cellStyle name="Normal 3 8 2 3" xfId="6451"/>
    <cellStyle name="Normal 3 8 2 3 2" xfId="17452"/>
    <cellStyle name="Normal 3 8 2 3 2 2" xfId="29707"/>
    <cellStyle name="Normal 3 8 2 3 2 3" xfId="41948"/>
    <cellStyle name="Normal 3 8 2 3 3" xfId="23590"/>
    <cellStyle name="Normal 3 8 2 3 4" xfId="35834"/>
    <cellStyle name="Normal 3 8 2 3 5" xfId="48063"/>
    <cellStyle name="Normal 3 8 2 4" xfId="17449"/>
    <cellStyle name="Normal 3 8 2 4 2" xfId="29704"/>
    <cellStyle name="Normal 3 8 2 4 3" xfId="41945"/>
    <cellStyle name="Normal 3 8 2 5" xfId="23587"/>
    <cellStyle name="Normal 3 8 2 6" xfId="35831"/>
    <cellStyle name="Normal 3 8 2 7" xfId="48060"/>
    <cellStyle name="Normal 3 8 3" xfId="6452"/>
    <cellStyle name="Normal 3 8 3 2" xfId="6453"/>
    <cellStyle name="Normal 3 8 3 2 2" xfId="17454"/>
    <cellStyle name="Normal 3 8 3 2 2 2" xfId="29709"/>
    <cellStyle name="Normal 3 8 3 2 2 3" xfId="41950"/>
    <cellStyle name="Normal 3 8 3 2 3" xfId="23592"/>
    <cellStyle name="Normal 3 8 3 2 4" xfId="35836"/>
    <cellStyle name="Normal 3 8 3 2 5" xfId="48065"/>
    <cellStyle name="Normal 3 8 3 3" xfId="17453"/>
    <cellStyle name="Normal 3 8 3 3 2" xfId="29708"/>
    <cellStyle name="Normal 3 8 3 3 3" xfId="41949"/>
    <cellStyle name="Normal 3 8 3 4" xfId="23591"/>
    <cellStyle name="Normal 3 8 3 5" xfId="35835"/>
    <cellStyle name="Normal 3 8 3 6" xfId="48064"/>
    <cellStyle name="Normal 3 8 4" xfId="6454"/>
    <cellStyle name="Normal 3 8 4 2" xfId="17455"/>
    <cellStyle name="Normal 3 8 4 2 2" xfId="29710"/>
    <cellStyle name="Normal 3 8 4 2 3" xfId="41951"/>
    <cellStyle name="Normal 3 8 4 3" xfId="23593"/>
    <cellStyle name="Normal 3 8 4 4" xfId="35837"/>
    <cellStyle name="Normal 3 8 4 5" xfId="48066"/>
    <cellStyle name="Normal 3 8 5" xfId="17448"/>
    <cellStyle name="Normal 3 8 5 2" xfId="29703"/>
    <cellStyle name="Normal 3 8 5 3" xfId="41944"/>
    <cellStyle name="Normal 3 8 6" xfId="23586"/>
    <cellStyle name="Normal 3 8 7" xfId="35830"/>
    <cellStyle name="Normal 3 8 8" xfId="48059"/>
    <cellStyle name="Normal 3 9" xfId="6455"/>
    <cellStyle name="Normal 3 9 2" xfId="6456"/>
    <cellStyle name="Normal 3 9 2 2" xfId="6457"/>
    <cellStyle name="Normal 3 9 2 2 2" xfId="17458"/>
    <cellStyle name="Normal 3 9 2 2 2 2" xfId="29713"/>
    <cellStyle name="Normal 3 9 2 2 2 3" xfId="41954"/>
    <cellStyle name="Normal 3 9 2 2 3" xfId="23596"/>
    <cellStyle name="Normal 3 9 2 2 4" xfId="35840"/>
    <cellStyle name="Normal 3 9 2 2 5" xfId="48069"/>
    <cellStyle name="Normal 3 9 2 3" xfId="17457"/>
    <cellStyle name="Normal 3 9 2 3 2" xfId="29712"/>
    <cellStyle name="Normal 3 9 2 3 3" xfId="41953"/>
    <cellStyle name="Normal 3 9 2 4" xfId="23595"/>
    <cellStyle name="Normal 3 9 2 5" xfId="35839"/>
    <cellStyle name="Normal 3 9 2 6" xfId="48068"/>
    <cellStyle name="Normal 3 9 3" xfId="6458"/>
    <cellStyle name="Normal 3 9 3 2" xfId="17459"/>
    <cellStyle name="Normal 3 9 3 2 2" xfId="29714"/>
    <cellStyle name="Normal 3 9 3 2 3" xfId="41955"/>
    <cellStyle name="Normal 3 9 3 3" xfId="23597"/>
    <cellStyle name="Normal 3 9 3 4" xfId="35841"/>
    <cellStyle name="Normal 3 9 3 5" xfId="48070"/>
    <cellStyle name="Normal 3 9 4" xfId="17456"/>
    <cellStyle name="Normal 3 9 4 2" xfId="29711"/>
    <cellStyle name="Normal 3 9 4 3" xfId="41952"/>
    <cellStyle name="Normal 3 9 5" xfId="23594"/>
    <cellStyle name="Normal 3 9 6" xfId="35838"/>
    <cellStyle name="Normal 3 9 7" xfId="48067"/>
    <cellStyle name="Normal 30" xfId="6459"/>
    <cellStyle name="Normal 30 2" xfId="6460"/>
    <cellStyle name="Normal 30 2 2" xfId="17461"/>
    <cellStyle name="Normal 30 2 2 2" xfId="29716"/>
    <cellStyle name="Normal 30 2 2 3" xfId="41957"/>
    <cellStyle name="Normal 30 2 3" xfId="23599"/>
    <cellStyle name="Normal 30 2 4" xfId="35843"/>
    <cellStyle name="Normal 30 2 5" xfId="48072"/>
    <cellStyle name="Normal 30 3" xfId="17460"/>
    <cellStyle name="Normal 30 3 2" xfId="29715"/>
    <cellStyle name="Normal 30 3 3" xfId="41956"/>
    <cellStyle name="Normal 30 4" xfId="23598"/>
    <cellStyle name="Normal 30 5" xfId="35842"/>
    <cellStyle name="Normal 30 6" xfId="48071"/>
    <cellStyle name="Normal 31" xfId="6461"/>
    <cellStyle name="Normal 32" xfId="6462"/>
    <cellStyle name="Normal 32 2" xfId="17462"/>
    <cellStyle name="Normal 32 2 2" xfId="29717"/>
    <cellStyle name="Normal 32 2 3" xfId="41958"/>
    <cellStyle name="Normal 32 3" xfId="23600"/>
    <cellStyle name="Normal 32 4" xfId="35844"/>
    <cellStyle name="Normal 32 5" xfId="48073"/>
    <cellStyle name="Normal 33" xfId="15"/>
    <cellStyle name="Normal 33 2" xfId="14210"/>
    <cellStyle name="Normal 33 2 2" xfId="20325"/>
    <cellStyle name="Normal 33 2 2 2" xfId="32580"/>
    <cellStyle name="Normal 33 2 2 3" xfId="44821"/>
    <cellStyle name="Normal 33 2 3" xfId="26466"/>
    <cellStyle name="Normal 33 2 4" xfId="38707"/>
    <cellStyle name="Normal 33 2 5" xfId="50935"/>
    <cellStyle name="Normal 33 3" xfId="14211"/>
    <cellStyle name="Normal 33 3 2" xfId="20326"/>
    <cellStyle name="Normal 33 3 2 2" xfId="32581"/>
    <cellStyle name="Normal 33 3 2 3" xfId="44822"/>
    <cellStyle name="Normal 33 3 3" xfId="26467"/>
    <cellStyle name="Normal 33 3 4" xfId="38708"/>
    <cellStyle name="Normal 33 4" xfId="14228"/>
    <cellStyle name="Normal 33 4 2" xfId="26483"/>
    <cellStyle name="Normal 33 4 3" xfId="38724"/>
    <cellStyle name="Normal 33 5" xfId="20362"/>
    <cellStyle name="Normal 33 6" xfId="32610"/>
    <cellStyle name="Normal 33 7" xfId="44839"/>
    <cellStyle name="Normal 34" xfId="14205"/>
    <cellStyle name="Normal 34 2" xfId="20322"/>
    <cellStyle name="Normal 34 2 2" xfId="32577"/>
    <cellStyle name="Normal 34 2 3" xfId="44818"/>
    <cellStyle name="Normal 34 3" xfId="26463"/>
    <cellStyle name="Normal 34 4" xfId="38704"/>
    <cellStyle name="Normal 35" xfId="14212"/>
    <cellStyle name="Normal 35 2" xfId="20327"/>
    <cellStyle name="Normal 36" xfId="14213"/>
    <cellStyle name="Normal 36 2" xfId="20328"/>
    <cellStyle name="Normal 36 2 2" xfId="32582"/>
    <cellStyle name="Normal 36 2 3" xfId="44823"/>
    <cellStyle name="Normal 36 3" xfId="26468"/>
    <cellStyle name="Normal 36 4" xfId="38709"/>
    <cellStyle name="Normal 37" xfId="14216"/>
    <cellStyle name="Normal 37 2" xfId="20331"/>
    <cellStyle name="Normal 37 2 2" xfId="32585"/>
    <cellStyle name="Normal 37 2 3" xfId="44826"/>
    <cellStyle name="Normal 37 3" xfId="26471"/>
    <cellStyle name="Normal 37 4" xfId="38712"/>
    <cellStyle name="Normal 38" xfId="14219"/>
    <cellStyle name="Normal 38 2" xfId="20334"/>
    <cellStyle name="Normal 38 2 2" xfId="32588"/>
    <cellStyle name="Normal 38 2 3" xfId="44829"/>
    <cellStyle name="Normal 38 3" xfId="26474"/>
    <cellStyle name="Normal 38 4" xfId="38715"/>
    <cellStyle name="Normal 39" xfId="14222"/>
    <cellStyle name="Normal 39 2" xfId="20337"/>
    <cellStyle name="Normal 39 2 2" xfId="32591"/>
    <cellStyle name="Normal 39 2 3" xfId="44832"/>
    <cellStyle name="Normal 39 3" xfId="26477"/>
    <cellStyle name="Normal 39 4" xfId="38718"/>
    <cellStyle name="Normal 4" xfId="31"/>
    <cellStyle name="Normal 4 10" xfId="6463"/>
    <cellStyle name="Normal 4 10 2" xfId="6464"/>
    <cellStyle name="Normal 4 10 2 2" xfId="6465"/>
    <cellStyle name="Normal 4 10 2 2 2" xfId="17465"/>
    <cellStyle name="Normal 4 10 2 2 2 2" xfId="29720"/>
    <cellStyle name="Normal 4 10 2 2 2 3" xfId="41961"/>
    <cellStyle name="Normal 4 10 2 2 3" xfId="23603"/>
    <cellStyle name="Normal 4 10 2 2 4" xfId="35847"/>
    <cellStyle name="Normal 4 10 2 2 5" xfId="48076"/>
    <cellStyle name="Normal 4 10 2 3" xfId="17464"/>
    <cellStyle name="Normal 4 10 2 3 2" xfId="29719"/>
    <cellStyle name="Normal 4 10 2 3 3" xfId="41960"/>
    <cellStyle name="Normal 4 10 2 4" xfId="23602"/>
    <cellStyle name="Normal 4 10 2 5" xfId="35846"/>
    <cellStyle name="Normal 4 10 2 6" xfId="48075"/>
    <cellStyle name="Normal 4 10 3" xfId="6466"/>
    <cellStyle name="Normal 4 10 3 2" xfId="17466"/>
    <cellStyle name="Normal 4 10 3 2 2" xfId="29721"/>
    <cellStyle name="Normal 4 10 3 2 3" xfId="41962"/>
    <cellStyle name="Normal 4 10 3 3" xfId="23604"/>
    <cellStyle name="Normal 4 10 3 4" xfId="35848"/>
    <cellStyle name="Normal 4 10 3 5" xfId="48077"/>
    <cellStyle name="Normal 4 10 4" xfId="17463"/>
    <cellStyle name="Normal 4 10 4 2" xfId="29718"/>
    <cellStyle name="Normal 4 10 4 3" xfId="41959"/>
    <cellStyle name="Normal 4 10 5" xfId="23601"/>
    <cellStyle name="Normal 4 10 6" xfId="35845"/>
    <cellStyle name="Normal 4 10 7" xfId="48074"/>
    <cellStyle name="Normal 4 11" xfId="6467"/>
    <cellStyle name="Normal 4 11 2" xfId="6468"/>
    <cellStyle name="Normal 4 11 2 2" xfId="17468"/>
    <cellStyle name="Normal 4 11 2 2 2" xfId="29723"/>
    <cellStyle name="Normal 4 11 2 2 3" xfId="41964"/>
    <cellStyle name="Normal 4 11 2 3" xfId="23606"/>
    <cellStyle name="Normal 4 11 2 4" xfId="35850"/>
    <cellStyle name="Normal 4 11 2 5" xfId="48079"/>
    <cellStyle name="Normal 4 11 3" xfId="17467"/>
    <cellStyle name="Normal 4 11 3 2" xfId="29722"/>
    <cellStyle name="Normal 4 11 3 3" xfId="41963"/>
    <cellStyle name="Normal 4 11 4" xfId="23605"/>
    <cellStyle name="Normal 4 11 5" xfId="35849"/>
    <cellStyle name="Normal 4 11 6" xfId="48078"/>
    <cellStyle name="Normal 4 12" xfId="6469"/>
    <cellStyle name="Normal 4 12 2" xfId="17469"/>
    <cellStyle name="Normal 4 12 2 2" xfId="29724"/>
    <cellStyle name="Normal 4 12 2 3" xfId="41965"/>
    <cellStyle name="Normal 4 12 3" xfId="23607"/>
    <cellStyle name="Normal 4 12 4" xfId="35851"/>
    <cellStyle name="Normal 4 12 5" xfId="48080"/>
    <cellStyle name="Normal 4 13" xfId="14208"/>
    <cellStyle name="Normal 4 14" xfId="20371"/>
    <cellStyle name="Normal 4 2" xfId="32"/>
    <cellStyle name="Normal 4 2 10" xfId="6470"/>
    <cellStyle name="Normal 4 2 10 2" xfId="6471"/>
    <cellStyle name="Normal 4 2 10 2 2" xfId="17471"/>
    <cellStyle name="Normal 4 2 10 2 2 2" xfId="29726"/>
    <cellStyle name="Normal 4 2 10 2 2 3" xfId="41967"/>
    <cellStyle name="Normal 4 2 10 2 3" xfId="23609"/>
    <cellStyle name="Normal 4 2 10 2 4" xfId="35853"/>
    <cellStyle name="Normal 4 2 10 2 5" xfId="48082"/>
    <cellStyle name="Normal 4 2 10 3" xfId="17470"/>
    <cellStyle name="Normal 4 2 10 3 2" xfId="29725"/>
    <cellStyle name="Normal 4 2 10 3 3" xfId="41966"/>
    <cellStyle name="Normal 4 2 10 4" xfId="23608"/>
    <cellStyle name="Normal 4 2 10 5" xfId="35852"/>
    <cellStyle name="Normal 4 2 10 6" xfId="48081"/>
    <cellStyle name="Normal 4 2 11" xfId="6472"/>
    <cellStyle name="Normal 4 2 11 2" xfId="17472"/>
    <cellStyle name="Normal 4 2 11 2 2" xfId="29727"/>
    <cellStyle name="Normal 4 2 11 2 3" xfId="41968"/>
    <cellStyle name="Normal 4 2 11 3" xfId="23610"/>
    <cellStyle name="Normal 4 2 11 4" xfId="35854"/>
    <cellStyle name="Normal 4 2 11 5" xfId="48083"/>
    <cellStyle name="Normal 4 2 12" xfId="14237"/>
    <cellStyle name="Normal 4 2 12 2" xfId="26492"/>
    <cellStyle name="Normal 4 2 12 3" xfId="38733"/>
    <cellStyle name="Normal 4 2 13" xfId="20372"/>
    <cellStyle name="Normal 4 2 14" xfId="32619"/>
    <cellStyle name="Normal 4 2 15" xfId="44848"/>
    <cellStyle name="Normal 4 2 2" xfId="33"/>
    <cellStyle name="Normal 4 2 2 10" xfId="6473"/>
    <cellStyle name="Normal 4 2 2 10 2" xfId="17473"/>
    <cellStyle name="Normal 4 2 2 10 2 2" xfId="29728"/>
    <cellStyle name="Normal 4 2 2 10 2 3" xfId="41969"/>
    <cellStyle name="Normal 4 2 2 10 3" xfId="23611"/>
    <cellStyle name="Normal 4 2 2 10 4" xfId="35855"/>
    <cellStyle name="Normal 4 2 2 10 5" xfId="48084"/>
    <cellStyle name="Normal 4 2 2 11" xfId="14238"/>
    <cellStyle name="Normal 4 2 2 11 2" xfId="26493"/>
    <cellStyle name="Normal 4 2 2 11 3" xfId="38734"/>
    <cellStyle name="Normal 4 2 2 12" xfId="20373"/>
    <cellStyle name="Normal 4 2 2 13" xfId="32620"/>
    <cellStyle name="Normal 4 2 2 14" xfId="44849"/>
    <cellStyle name="Normal 4 2 2 2" xfId="6474"/>
    <cellStyle name="Normal 4 2 2 2 10" xfId="17474"/>
    <cellStyle name="Normal 4 2 2 2 10 2" xfId="29729"/>
    <cellStyle name="Normal 4 2 2 2 10 3" xfId="41970"/>
    <cellStyle name="Normal 4 2 2 2 11" xfId="23612"/>
    <cellStyle name="Normal 4 2 2 2 12" xfId="35856"/>
    <cellStyle name="Normal 4 2 2 2 13" xfId="48085"/>
    <cellStyle name="Normal 4 2 2 2 2" xfId="6475"/>
    <cellStyle name="Normal 4 2 2 2 2 10" xfId="35857"/>
    <cellStyle name="Normal 4 2 2 2 2 11" xfId="48086"/>
    <cellStyle name="Normal 4 2 2 2 2 2" xfId="6476"/>
    <cellStyle name="Normal 4 2 2 2 2 2 10" xfId="48087"/>
    <cellStyle name="Normal 4 2 2 2 2 2 2" xfId="6477"/>
    <cellStyle name="Normal 4 2 2 2 2 2 2 2" xfId="6478"/>
    <cellStyle name="Normal 4 2 2 2 2 2 2 2 2" xfId="6479"/>
    <cellStyle name="Normal 4 2 2 2 2 2 2 2 2 2" xfId="6480"/>
    <cellStyle name="Normal 4 2 2 2 2 2 2 2 2 2 2" xfId="6481"/>
    <cellStyle name="Normal 4 2 2 2 2 2 2 2 2 2 2 2" xfId="17481"/>
    <cellStyle name="Normal 4 2 2 2 2 2 2 2 2 2 2 2 2" xfId="29736"/>
    <cellStyle name="Normal 4 2 2 2 2 2 2 2 2 2 2 2 3" xfId="41977"/>
    <cellStyle name="Normal 4 2 2 2 2 2 2 2 2 2 2 3" xfId="23619"/>
    <cellStyle name="Normal 4 2 2 2 2 2 2 2 2 2 2 4" xfId="35863"/>
    <cellStyle name="Normal 4 2 2 2 2 2 2 2 2 2 2 5" xfId="48092"/>
    <cellStyle name="Normal 4 2 2 2 2 2 2 2 2 2 3" xfId="17480"/>
    <cellStyle name="Normal 4 2 2 2 2 2 2 2 2 2 3 2" xfId="29735"/>
    <cellStyle name="Normal 4 2 2 2 2 2 2 2 2 2 3 3" xfId="41976"/>
    <cellStyle name="Normal 4 2 2 2 2 2 2 2 2 2 4" xfId="23618"/>
    <cellStyle name="Normal 4 2 2 2 2 2 2 2 2 2 5" xfId="35862"/>
    <cellStyle name="Normal 4 2 2 2 2 2 2 2 2 2 6" xfId="48091"/>
    <cellStyle name="Normal 4 2 2 2 2 2 2 2 2 3" xfId="6482"/>
    <cellStyle name="Normal 4 2 2 2 2 2 2 2 2 3 2" xfId="17482"/>
    <cellStyle name="Normal 4 2 2 2 2 2 2 2 2 3 2 2" xfId="29737"/>
    <cellStyle name="Normal 4 2 2 2 2 2 2 2 2 3 2 3" xfId="41978"/>
    <cellStyle name="Normal 4 2 2 2 2 2 2 2 2 3 3" xfId="23620"/>
    <cellStyle name="Normal 4 2 2 2 2 2 2 2 2 3 4" xfId="35864"/>
    <cellStyle name="Normal 4 2 2 2 2 2 2 2 2 3 5" xfId="48093"/>
    <cellStyle name="Normal 4 2 2 2 2 2 2 2 2 4" xfId="17479"/>
    <cellStyle name="Normal 4 2 2 2 2 2 2 2 2 4 2" xfId="29734"/>
    <cellStyle name="Normal 4 2 2 2 2 2 2 2 2 4 3" xfId="41975"/>
    <cellStyle name="Normal 4 2 2 2 2 2 2 2 2 5" xfId="23617"/>
    <cellStyle name="Normal 4 2 2 2 2 2 2 2 2 6" xfId="35861"/>
    <cellStyle name="Normal 4 2 2 2 2 2 2 2 2 7" xfId="48090"/>
    <cellStyle name="Normal 4 2 2 2 2 2 2 2 3" xfId="6483"/>
    <cellStyle name="Normal 4 2 2 2 2 2 2 2 3 2" xfId="6484"/>
    <cellStyle name="Normal 4 2 2 2 2 2 2 2 3 2 2" xfId="17484"/>
    <cellStyle name="Normal 4 2 2 2 2 2 2 2 3 2 2 2" xfId="29739"/>
    <cellStyle name="Normal 4 2 2 2 2 2 2 2 3 2 2 3" xfId="41980"/>
    <cellStyle name="Normal 4 2 2 2 2 2 2 2 3 2 3" xfId="23622"/>
    <cellStyle name="Normal 4 2 2 2 2 2 2 2 3 2 4" xfId="35866"/>
    <cellStyle name="Normal 4 2 2 2 2 2 2 2 3 2 5" xfId="48095"/>
    <cellStyle name="Normal 4 2 2 2 2 2 2 2 3 3" xfId="17483"/>
    <cellStyle name="Normal 4 2 2 2 2 2 2 2 3 3 2" xfId="29738"/>
    <cellStyle name="Normal 4 2 2 2 2 2 2 2 3 3 3" xfId="41979"/>
    <cellStyle name="Normal 4 2 2 2 2 2 2 2 3 4" xfId="23621"/>
    <cellStyle name="Normal 4 2 2 2 2 2 2 2 3 5" xfId="35865"/>
    <cellStyle name="Normal 4 2 2 2 2 2 2 2 3 6" xfId="48094"/>
    <cellStyle name="Normal 4 2 2 2 2 2 2 2 4" xfId="6485"/>
    <cellStyle name="Normal 4 2 2 2 2 2 2 2 4 2" xfId="17485"/>
    <cellStyle name="Normal 4 2 2 2 2 2 2 2 4 2 2" xfId="29740"/>
    <cellStyle name="Normal 4 2 2 2 2 2 2 2 4 2 3" xfId="41981"/>
    <cellStyle name="Normal 4 2 2 2 2 2 2 2 4 3" xfId="23623"/>
    <cellStyle name="Normal 4 2 2 2 2 2 2 2 4 4" xfId="35867"/>
    <cellStyle name="Normal 4 2 2 2 2 2 2 2 4 5" xfId="48096"/>
    <cellStyle name="Normal 4 2 2 2 2 2 2 2 5" xfId="17478"/>
    <cellStyle name="Normal 4 2 2 2 2 2 2 2 5 2" xfId="29733"/>
    <cellStyle name="Normal 4 2 2 2 2 2 2 2 5 3" xfId="41974"/>
    <cellStyle name="Normal 4 2 2 2 2 2 2 2 6" xfId="23616"/>
    <cellStyle name="Normal 4 2 2 2 2 2 2 2 7" xfId="35860"/>
    <cellStyle name="Normal 4 2 2 2 2 2 2 2 8" xfId="48089"/>
    <cellStyle name="Normal 4 2 2 2 2 2 2 3" xfId="6486"/>
    <cellStyle name="Normal 4 2 2 2 2 2 2 3 2" xfId="6487"/>
    <cellStyle name="Normal 4 2 2 2 2 2 2 3 2 2" xfId="6488"/>
    <cellStyle name="Normal 4 2 2 2 2 2 2 3 2 2 2" xfId="17488"/>
    <cellStyle name="Normal 4 2 2 2 2 2 2 3 2 2 2 2" xfId="29743"/>
    <cellStyle name="Normal 4 2 2 2 2 2 2 3 2 2 2 3" xfId="41984"/>
    <cellStyle name="Normal 4 2 2 2 2 2 2 3 2 2 3" xfId="23626"/>
    <cellStyle name="Normal 4 2 2 2 2 2 2 3 2 2 4" xfId="35870"/>
    <cellStyle name="Normal 4 2 2 2 2 2 2 3 2 2 5" xfId="48099"/>
    <cellStyle name="Normal 4 2 2 2 2 2 2 3 2 3" xfId="17487"/>
    <cellStyle name="Normal 4 2 2 2 2 2 2 3 2 3 2" xfId="29742"/>
    <cellStyle name="Normal 4 2 2 2 2 2 2 3 2 3 3" xfId="41983"/>
    <cellStyle name="Normal 4 2 2 2 2 2 2 3 2 4" xfId="23625"/>
    <cellStyle name="Normal 4 2 2 2 2 2 2 3 2 5" xfId="35869"/>
    <cellStyle name="Normal 4 2 2 2 2 2 2 3 2 6" xfId="48098"/>
    <cellStyle name="Normal 4 2 2 2 2 2 2 3 3" xfId="6489"/>
    <cellStyle name="Normal 4 2 2 2 2 2 2 3 3 2" xfId="17489"/>
    <cellStyle name="Normal 4 2 2 2 2 2 2 3 3 2 2" xfId="29744"/>
    <cellStyle name="Normal 4 2 2 2 2 2 2 3 3 2 3" xfId="41985"/>
    <cellStyle name="Normal 4 2 2 2 2 2 2 3 3 3" xfId="23627"/>
    <cellStyle name="Normal 4 2 2 2 2 2 2 3 3 4" xfId="35871"/>
    <cellStyle name="Normal 4 2 2 2 2 2 2 3 3 5" xfId="48100"/>
    <cellStyle name="Normal 4 2 2 2 2 2 2 3 4" xfId="17486"/>
    <cellStyle name="Normal 4 2 2 2 2 2 2 3 4 2" xfId="29741"/>
    <cellStyle name="Normal 4 2 2 2 2 2 2 3 4 3" xfId="41982"/>
    <cellStyle name="Normal 4 2 2 2 2 2 2 3 5" xfId="23624"/>
    <cellStyle name="Normal 4 2 2 2 2 2 2 3 6" xfId="35868"/>
    <cellStyle name="Normal 4 2 2 2 2 2 2 3 7" xfId="48097"/>
    <cellStyle name="Normal 4 2 2 2 2 2 2 4" xfId="6490"/>
    <cellStyle name="Normal 4 2 2 2 2 2 2 4 2" xfId="6491"/>
    <cellStyle name="Normal 4 2 2 2 2 2 2 4 2 2" xfId="17491"/>
    <cellStyle name="Normal 4 2 2 2 2 2 2 4 2 2 2" xfId="29746"/>
    <cellStyle name="Normal 4 2 2 2 2 2 2 4 2 2 3" xfId="41987"/>
    <cellStyle name="Normal 4 2 2 2 2 2 2 4 2 3" xfId="23629"/>
    <cellStyle name="Normal 4 2 2 2 2 2 2 4 2 4" xfId="35873"/>
    <cellStyle name="Normal 4 2 2 2 2 2 2 4 2 5" xfId="48102"/>
    <cellStyle name="Normal 4 2 2 2 2 2 2 4 3" xfId="17490"/>
    <cellStyle name="Normal 4 2 2 2 2 2 2 4 3 2" xfId="29745"/>
    <cellStyle name="Normal 4 2 2 2 2 2 2 4 3 3" xfId="41986"/>
    <cellStyle name="Normal 4 2 2 2 2 2 2 4 4" xfId="23628"/>
    <cellStyle name="Normal 4 2 2 2 2 2 2 4 5" xfId="35872"/>
    <cellStyle name="Normal 4 2 2 2 2 2 2 4 6" xfId="48101"/>
    <cellStyle name="Normal 4 2 2 2 2 2 2 5" xfId="6492"/>
    <cellStyle name="Normal 4 2 2 2 2 2 2 5 2" xfId="17492"/>
    <cellStyle name="Normal 4 2 2 2 2 2 2 5 2 2" xfId="29747"/>
    <cellStyle name="Normal 4 2 2 2 2 2 2 5 2 3" xfId="41988"/>
    <cellStyle name="Normal 4 2 2 2 2 2 2 5 3" xfId="23630"/>
    <cellStyle name="Normal 4 2 2 2 2 2 2 5 4" xfId="35874"/>
    <cellStyle name="Normal 4 2 2 2 2 2 2 5 5" xfId="48103"/>
    <cellStyle name="Normal 4 2 2 2 2 2 2 6" xfId="17477"/>
    <cellStyle name="Normal 4 2 2 2 2 2 2 6 2" xfId="29732"/>
    <cellStyle name="Normal 4 2 2 2 2 2 2 6 3" xfId="41973"/>
    <cellStyle name="Normal 4 2 2 2 2 2 2 7" xfId="23615"/>
    <cellStyle name="Normal 4 2 2 2 2 2 2 8" xfId="35859"/>
    <cellStyle name="Normal 4 2 2 2 2 2 2 9" xfId="48088"/>
    <cellStyle name="Normal 4 2 2 2 2 2 3" xfId="6493"/>
    <cellStyle name="Normal 4 2 2 2 2 2 3 2" xfId="6494"/>
    <cellStyle name="Normal 4 2 2 2 2 2 3 2 2" xfId="6495"/>
    <cellStyle name="Normal 4 2 2 2 2 2 3 2 2 2" xfId="6496"/>
    <cellStyle name="Normal 4 2 2 2 2 2 3 2 2 2 2" xfId="17496"/>
    <cellStyle name="Normal 4 2 2 2 2 2 3 2 2 2 2 2" xfId="29751"/>
    <cellStyle name="Normal 4 2 2 2 2 2 3 2 2 2 2 3" xfId="41992"/>
    <cellStyle name="Normal 4 2 2 2 2 2 3 2 2 2 3" xfId="23634"/>
    <cellStyle name="Normal 4 2 2 2 2 2 3 2 2 2 4" xfId="35878"/>
    <cellStyle name="Normal 4 2 2 2 2 2 3 2 2 2 5" xfId="48107"/>
    <cellStyle name="Normal 4 2 2 2 2 2 3 2 2 3" xfId="17495"/>
    <cellStyle name="Normal 4 2 2 2 2 2 3 2 2 3 2" xfId="29750"/>
    <cellStyle name="Normal 4 2 2 2 2 2 3 2 2 3 3" xfId="41991"/>
    <cellStyle name="Normal 4 2 2 2 2 2 3 2 2 4" xfId="23633"/>
    <cellStyle name="Normal 4 2 2 2 2 2 3 2 2 5" xfId="35877"/>
    <cellStyle name="Normal 4 2 2 2 2 2 3 2 2 6" xfId="48106"/>
    <cellStyle name="Normal 4 2 2 2 2 2 3 2 3" xfId="6497"/>
    <cellStyle name="Normal 4 2 2 2 2 2 3 2 3 2" xfId="17497"/>
    <cellStyle name="Normal 4 2 2 2 2 2 3 2 3 2 2" xfId="29752"/>
    <cellStyle name="Normal 4 2 2 2 2 2 3 2 3 2 3" xfId="41993"/>
    <cellStyle name="Normal 4 2 2 2 2 2 3 2 3 3" xfId="23635"/>
    <cellStyle name="Normal 4 2 2 2 2 2 3 2 3 4" xfId="35879"/>
    <cellStyle name="Normal 4 2 2 2 2 2 3 2 3 5" xfId="48108"/>
    <cellStyle name="Normal 4 2 2 2 2 2 3 2 4" xfId="17494"/>
    <cellStyle name="Normal 4 2 2 2 2 2 3 2 4 2" xfId="29749"/>
    <cellStyle name="Normal 4 2 2 2 2 2 3 2 4 3" xfId="41990"/>
    <cellStyle name="Normal 4 2 2 2 2 2 3 2 5" xfId="23632"/>
    <cellStyle name="Normal 4 2 2 2 2 2 3 2 6" xfId="35876"/>
    <cellStyle name="Normal 4 2 2 2 2 2 3 2 7" xfId="48105"/>
    <cellStyle name="Normal 4 2 2 2 2 2 3 3" xfId="6498"/>
    <cellStyle name="Normal 4 2 2 2 2 2 3 3 2" xfId="6499"/>
    <cellStyle name="Normal 4 2 2 2 2 2 3 3 2 2" xfId="17499"/>
    <cellStyle name="Normal 4 2 2 2 2 2 3 3 2 2 2" xfId="29754"/>
    <cellStyle name="Normal 4 2 2 2 2 2 3 3 2 2 3" xfId="41995"/>
    <cellStyle name="Normal 4 2 2 2 2 2 3 3 2 3" xfId="23637"/>
    <cellStyle name="Normal 4 2 2 2 2 2 3 3 2 4" xfId="35881"/>
    <cellStyle name="Normal 4 2 2 2 2 2 3 3 2 5" xfId="48110"/>
    <cellStyle name="Normal 4 2 2 2 2 2 3 3 3" xfId="17498"/>
    <cellStyle name="Normal 4 2 2 2 2 2 3 3 3 2" xfId="29753"/>
    <cellStyle name="Normal 4 2 2 2 2 2 3 3 3 3" xfId="41994"/>
    <cellStyle name="Normal 4 2 2 2 2 2 3 3 4" xfId="23636"/>
    <cellStyle name="Normal 4 2 2 2 2 2 3 3 5" xfId="35880"/>
    <cellStyle name="Normal 4 2 2 2 2 2 3 3 6" xfId="48109"/>
    <cellStyle name="Normal 4 2 2 2 2 2 3 4" xfId="6500"/>
    <cellStyle name="Normal 4 2 2 2 2 2 3 4 2" xfId="17500"/>
    <cellStyle name="Normal 4 2 2 2 2 2 3 4 2 2" xfId="29755"/>
    <cellStyle name="Normal 4 2 2 2 2 2 3 4 2 3" xfId="41996"/>
    <cellStyle name="Normal 4 2 2 2 2 2 3 4 3" xfId="23638"/>
    <cellStyle name="Normal 4 2 2 2 2 2 3 4 4" xfId="35882"/>
    <cellStyle name="Normal 4 2 2 2 2 2 3 4 5" xfId="48111"/>
    <cellStyle name="Normal 4 2 2 2 2 2 3 5" xfId="17493"/>
    <cellStyle name="Normal 4 2 2 2 2 2 3 5 2" xfId="29748"/>
    <cellStyle name="Normal 4 2 2 2 2 2 3 5 3" xfId="41989"/>
    <cellStyle name="Normal 4 2 2 2 2 2 3 6" xfId="23631"/>
    <cellStyle name="Normal 4 2 2 2 2 2 3 7" xfId="35875"/>
    <cellStyle name="Normal 4 2 2 2 2 2 3 8" xfId="48104"/>
    <cellStyle name="Normal 4 2 2 2 2 2 4" xfId="6501"/>
    <cellStyle name="Normal 4 2 2 2 2 2 4 2" xfId="6502"/>
    <cellStyle name="Normal 4 2 2 2 2 2 4 2 2" xfId="6503"/>
    <cellStyle name="Normal 4 2 2 2 2 2 4 2 2 2" xfId="17503"/>
    <cellStyle name="Normal 4 2 2 2 2 2 4 2 2 2 2" xfId="29758"/>
    <cellStyle name="Normal 4 2 2 2 2 2 4 2 2 2 3" xfId="41999"/>
    <cellStyle name="Normal 4 2 2 2 2 2 4 2 2 3" xfId="23641"/>
    <cellStyle name="Normal 4 2 2 2 2 2 4 2 2 4" xfId="35885"/>
    <cellStyle name="Normal 4 2 2 2 2 2 4 2 2 5" xfId="48114"/>
    <cellStyle name="Normal 4 2 2 2 2 2 4 2 3" xfId="17502"/>
    <cellStyle name="Normal 4 2 2 2 2 2 4 2 3 2" xfId="29757"/>
    <cellStyle name="Normal 4 2 2 2 2 2 4 2 3 3" xfId="41998"/>
    <cellStyle name="Normal 4 2 2 2 2 2 4 2 4" xfId="23640"/>
    <cellStyle name="Normal 4 2 2 2 2 2 4 2 5" xfId="35884"/>
    <cellStyle name="Normal 4 2 2 2 2 2 4 2 6" xfId="48113"/>
    <cellStyle name="Normal 4 2 2 2 2 2 4 3" xfId="6504"/>
    <cellStyle name="Normal 4 2 2 2 2 2 4 3 2" xfId="17504"/>
    <cellStyle name="Normal 4 2 2 2 2 2 4 3 2 2" xfId="29759"/>
    <cellStyle name="Normal 4 2 2 2 2 2 4 3 2 3" xfId="42000"/>
    <cellStyle name="Normal 4 2 2 2 2 2 4 3 3" xfId="23642"/>
    <cellStyle name="Normal 4 2 2 2 2 2 4 3 4" xfId="35886"/>
    <cellStyle name="Normal 4 2 2 2 2 2 4 3 5" xfId="48115"/>
    <cellStyle name="Normal 4 2 2 2 2 2 4 4" xfId="17501"/>
    <cellStyle name="Normal 4 2 2 2 2 2 4 4 2" xfId="29756"/>
    <cellStyle name="Normal 4 2 2 2 2 2 4 4 3" xfId="41997"/>
    <cellStyle name="Normal 4 2 2 2 2 2 4 5" xfId="23639"/>
    <cellStyle name="Normal 4 2 2 2 2 2 4 6" xfId="35883"/>
    <cellStyle name="Normal 4 2 2 2 2 2 4 7" xfId="48112"/>
    <cellStyle name="Normal 4 2 2 2 2 2 5" xfId="6505"/>
    <cellStyle name="Normal 4 2 2 2 2 2 5 2" xfId="6506"/>
    <cellStyle name="Normal 4 2 2 2 2 2 5 2 2" xfId="17506"/>
    <cellStyle name="Normal 4 2 2 2 2 2 5 2 2 2" xfId="29761"/>
    <cellStyle name="Normal 4 2 2 2 2 2 5 2 2 3" xfId="42002"/>
    <cellStyle name="Normal 4 2 2 2 2 2 5 2 3" xfId="23644"/>
    <cellStyle name="Normal 4 2 2 2 2 2 5 2 4" xfId="35888"/>
    <cellStyle name="Normal 4 2 2 2 2 2 5 2 5" xfId="48117"/>
    <cellStyle name="Normal 4 2 2 2 2 2 5 3" xfId="17505"/>
    <cellStyle name="Normal 4 2 2 2 2 2 5 3 2" xfId="29760"/>
    <cellStyle name="Normal 4 2 2 2 2 2 5 3 3" xfId="42001"/>
    <cellStyle name="Normal 4 2 2 2 2 2 5 4" xfId="23643"/>
    <cellStyle name="Normal 4 2 2 2 2 2 5 5" xfId="35887"/>
    <cellStyle name="Normal 4 2 2 2 2 2 5 6" xfId="48116"/>
    <cellStyle name="Normal 4 2 2 2 2 2 6" xfId="6507"/>
    <cellStyle name="Normal 4 2 2 2 2 2 6 2" xfId="17507"/>
    <cellStyle name="Normal 4 2 2 2 2 2 6 2 2" xfId="29762"/>
    <cellStyle name="Normal 4 2 2 2 2 2 6 2 3" xfId="42003"/>
    <cellStyle name="Normal 4 2 2 2 2 2 6 3" xfId="23645"/>
    <cellStyle name="Normal 4 2 2 2 2 2 6 4" xfId="35889"/>
    <cellStyle name="Normal 4 2 2 2 2 2 6 5" xfId="48118"/>
    <cellStyle name="Normal 4 2 2 2 2 2 7" xfId="17476"/>
    <cellStyle name="Normal 4 2 2 2 2 2 7 2" xfId="29731"/>
    <cellStyle name="Normal 4 2 2 2 2 2 7 3" xfId="41972"/>
    <cellStyle name="Normal 4 2 2 2 2 2 8" xfId="23614"/>
    <cellStyle name="Normal 4 2 2 2 2 2 9" xfId="35858"/>
    <cellStyle name="Normal 4 2 2 2 2 3" xfId="6508"/>
    <cellStyle name="Normal 4 2 2 2 2 3 2" xfId="6509"/>
    <cellStyle name="Normal 4 2 2 2 2 3 2 2" xfId="6510"/>
    <cellStyle name="Normal 4 2 2 2 2 3 2 2 2" xfId="6511"/>
    <cellStyle name="Normal 4 2 2 2 2 3 2 2 2 2" xfId="6512"/>
    <cellStyle name="Normal 4 2 2 2 2 3 2 2 2 2 2" xfId="17512"/>
    <cellStyle name="Normal 4 2 2 2 2 3 2 2 2 2 2 2" xfId="29767"/>
    <cellStyle name="Normal 4 2 2 2 2 3 2 2 2 2 2 3" xfId="42008"/>
    <cellStyle name="Normal 4 2 2 2 2 3 2 2 2 2 3" xfId="23650"/>
    <cellStyle name="Normal 4 2 2 2 2 3 2 2 2 2 4" xfId="35894"/>
    <cellStyle name="Normal 4 2 2 2 2 3 2 2 2 2 5" xfId="48123"/>
    <cellStyle name="Normal 4 2 2 2 2 3 2 2 2 3" xfId="17511"/>
    <cellStyle name="Normal 4 2 2 2 2 3 2 2 2 3 2" xfId="29766"/>
    <cellStyle name="Normal 4 2 2 2 2 3 2 2 2 3 3" xfId="42007"/>
    <cellStyle name="Normal 4 2 2 2 2 3 2 2 2 4" xfId="23649"/>
    <cellStyle name="Normal 4 2 2 2 2 3 2 2 2 5" xfId="35893"/>
    <cellStyle name="Normal 4 2 2 2 2 3 2 2 2 6" xfId="48122"/>
    <cellStyle name="Normal 4 2 2 2 2 3 2 2 3" xfId="6513"/>
    <cellStyle name="Normal 4 2 2 2 2 3 2 2 3 2" xfId="17513"/>
    <cellStyle name="Normal 4 2 2 2 2 3 2 2 3 2 2" xfId="29768"/>
    <cellStyle name="Normal 4 2 2 2 2 3 2 2 3 2 3" xfId="42009"/>
    <cellStyle name="Normal 4 2 2 2 2 3 2 2 3 3" xfId="23651"/>
    <cellStyle name="Normal 4 2 2 2 2 3 2 2 3 4" xfId="35895"/>
    <cellStyle name="Normal 4 2 2 2 2 3 2 2 3 5" xfId="48124"/>
    <cellStyle name="Normal 4 2 2 2 2 3 2 2 4" xfId="17510"/>
    <cellStyle name="Normal 4 2 2 2 2 3 2 2 4 2" xfId="29765"/>
    <cellStyle name="Normal 4 2 2 2 2 3 2 2 4 3" xfId="42006"/>
    <cellStyle name="Normal 4 2 2 2 2 3 2 2 5" xfId="23648"/>
    <cellStyle name="Normal 4 2 2 2 2 3 2 2 6" xfId="35892"/>
    <cellStyle name="Normal 4 2 2 2 2 3 2 2 7" xfId="48121"/>
    <cellStyle name="Normal 4 2 2 2 2 3 2 3" xfId="6514"/>
    <cellStyle name="Normal 4 2 2 2 2 3 2 3 2" xfId="6515"/>
    <cellStyle name="Normal 4 2 2 2 2 3 2 3 2 2" xfId="17515"/>
    <cellStyle name="Normal 4 2 2 2 2 3 2 3 2 2 2" xfId="29770"/>
    <cellStyle name="Normal 4 2 2 2 2 3 2 3 2 2 3" xfId="42011"/>
    <cellStyle name="Normal 4 2 2 2 2 3 2 3 2 3" xfId="23653"/>
    <cellStyle name="Normal 4 2 2 2 2 3 2 3 2 4" xfId="35897"/>
    <cellStyle name="Normal 4 2 2 2 2 3 2 3 2 5" xfId="48126"/>
    <cellStyle name="Normal 4 2 2 2 2 3 2 3 3" xfId="17514"/>
    <cellStyle name="Normal 4 2 2 2 2 3 2 3 3 2" xfId="29769"/>
    <cellStyle name="Normal 4 2 2 2 2 3 2 3 3 3" xfId="42010"/>
    <cellStyle name="Normal 4 2 2 2 2 3 2 3 4" xfId="23652"/>
    <cellStyle name="Normal 4 2 2 2 2 3 2 3 5" xfId="35896"/>
    <cellStyle name="Normal 4 2 2 2 2 3 2 3 6" xfId="48125"/>
    <cellStyle name="Normal 4 2 2 2 2 3 2 4" xfId="6516"/>
    <cellStyle name="Normal 4 2 2 2 2 3 2 4 2" xfId="17516"/>
    <cellStyle name="Normal 4 2 2 2 2 3 2 4 2 2" xfId="29771"/>
    <cellStyle name="Normal 4 2 2 2 2 3 2 4 2 3" xfId="42012"/>
    <cellStyle name="Normal 4 2 2 2 2 3 2 4 3" xfId="23654"/>
    <cellStyle name="Normal 4 2 2 2 2 3 2 4 4" xfId="35898"/>
    <cellStyle name="Normal 4 2 2 2 2 3 2 4 5" xfId="48127"/>
    <cellStyle name="Normal 4 2 2 2 2 3 2 5" xfId="17509"/>
    <cellStyle name="Normal 4 2 2 2 2 3 2 5 2" xfId="29764"/>
    <cellStyle name="Normal 4 2 2 2 2 3 2 5 3" xfId="42005"/>
    <cellStyle name="Normal 4 2 2 2 2 3 2 6" xfId="23647"/>
    <cellStyle name="Normal 4 2 2 2 2 3 2 7" xfId="35891"/>
    <cellStyle name="Normal 4 2 2 2 2 3 2 8" xfId="48120"/>
    <cellStyle name="Normal 4 2 2 2 2 3 3" xfId="6517"/>
    <cellStyle name="Normal 4 2 2 2 2 3 3 2" xfId="6518"/>
    <cellStyle name="Normal 4 2 2 2 2 3 3 2 2" xfId="6519"/>
    <cellStyle name="Normal 4 2 2 2 2 3 3 2 2 2" xfId="17519"/>
    <cellStyle name="Normal 4 2 2 2 2 3 3 2 2 2 2" xfId="29774"/>
    <cellStyle name="Normal 4 2 2 2 2 3 3 2 2 2 3" xfId="42015"/>
    <cellStyle name="Normal 4 2 2 2 2 3 3 2 2 3" xfId="23657"/>
    <cellStyle name="Normal 4 2 2 2 2 3 3 2 2 4" xfId="35901"/>
    <cellStyle name="Normal 4 2 2 2 2 3 3 2 2 5" xfId="48130"/>
    <cellStyle name="Normal 4 2 2 2 2 3 3 2 3" xfId="17518"/>
    <cellStyle name="Normal 4 2 2 2 2 3 3 2 3 2" xfId="29773"/>
    <cellStyle name="Normal 4 2 2 2 2 3 3 2 3 3" xfId="42014"/>
    <cellStyle name="Normal 4 2 2 2 2 3 3 2 4" xfId="23656"/>
    <cellStyle name="Normal 4 2 2 2 2 3 3 2 5" xfId="35900"/>
    <cellStyle name="Normal 4 2 2 2 2 3 3 2 6" xfId="48129"/>
    <cellStyle name="Normal 4 2 2 2 2 3 3 3" xfId="6520"/>
    <cellStyle name="Normal 4 2 2 2 2 3 3 3 2" xfId="17520"/>
    <cellStyle name="Normal 4 2 2 2 2 3 3 3 2 2" xfId="29775"/>
    <cellStyle name="Normal 4 2 2 2 2 3 3 3 2 3" xfId="42016"/>
    <cellStyle name="Normal 4 2 2 2 2 3 3 3 3" xfId="23658"/>
    <cellStyle name="Normal 4 2 2 2 2 3 3 3 4" xfId="35902"/>
    <cellStyle name="Normal 4 2 2 2 2 3 3 3 5" xfId="48131"/>
    <cellStyle name="Normal 4 2 2 2 2 3 3 4" xfId="17517"/>
    <cellStyle name="Normal 4 2 2 2 2 3 3 4 2" xfId="29772"/>
    <cellStyle name="Normal 4 2 2 2 2 3 3 4 3" xfId="42013"/>
    <cellStyle name="Normal 4 2 2 2 2 3 3 5" xfId="23655"/>
    <cellStyle name="Normal 4 2 2 2 2 3 3 6" xfId="35899"/>
    <cellStyle name="Normal 4 2 2 2 2 3 3 7" xfId="48128"/>
    <cellStyle name="Normal 4 2 2 2 2 3 4" xfId="6521"/>
    <cellStyle name="Normal 4 2 2 2 2 3 4 2" xfId="6522"/>
    <cellStyle name="Normal 4 2 2 2 2 3 4 2 2" xfId="17522"/>
    <cellStyle name="Normal 4 2 2 2 2 3 4 2 2 2" xfId="29777"/>
    <cellStyle name="Normal 4 2 2 2 2 3 4 2 2 3" xfId="42018"/>
    <cellStyle name="Normal 4 2 2 2 2 3 4 2 3" xfId="23660"/>
    <cellStyle name="Normal 4 2 2 2 2 3 4 2 4" xfId="35904"/>
    <cellStyle name="Normal 4 2 2 2 2 3 4 2 5" xfId="48133"/>
    <cellStyle name="Normal 4 2 2 2 2 3 4 3" xfId="17521"/>
    <cellStyle name="Normal 4 2 2 2 2 3 4 3 2" xfId="29776"/>
    <cellStyle name="Normal 4 2 2 2 2 3 4 3 3" xfId="42017"/>
    <cellStyle name="Normal 4 2 2 2 2 3 4 4" xfId="23659"/>
    <cellStyle name="Normal 4 2 2 2 2 3 4 5" xfId="35903"/>
    <cellStyle name="Normal 4 2 2 2 2 3 4 6" xfId="48132"/>
    <cellStyle name="Normal 4 2 2 2 2 3 5" xfId="6523"/>
    <cellStyle name="Normal 4 2 2 2 2 3 5 2" xfId="17523"/>
    <cellStyle name="Normal 4 2 2 2 2 3 5 2 2" xfId="29778"/>
    <cellStyle name="Normal 4 2 2 2 2 3 5 2 3" xfId="42019"/>
    <cellStyle name="Normal 4 2 2 2 2 3 5 3" xfId="23661"/>
    <cellStyle name="Normal 4 2 2 2 2 3 5 4" xfId="35905"/>
    <cellStyle name="Normal 4 2 2 2 2 3 5 5" xfId="48134"/>
    <cellStyle name="Normal 4 2 2 2 2 3 6" xfId="17508"/>
    <cellStyle name="Normal 4 2 2 2 2 3 6 2" xfId="29763"/>
    <cellStyle name="Normal 4 2 2 2 2 3 6 3" xfId="42004"/>
    <cellStyle name="Normal 4 2 2 2 2 3 7" xfId="23646"/>
    <cellStyle name="Normal 4 2 2 2 2 3 8" xfId="35890"/>
    <cellStyle name="Normal 4 2 2 2 2 3 9" xfId="48119"/>
    <cellStyle name="Normal 4 2 2 2 2 4" xfId="6524"/>
    <cellStyle name="Normal 4 2 2 2 2 4 2" xfId="6525"/>
    <cellStyle name="Normal 4 2 2 2 2 4 2 2" xfId="6526"/>
    <cellStyle name="Normal 4 2 2 2 2 4 2 2 2" xfId="6527"/>
    <cellStyle name="Normal 4 2 2 2 2 4 2 2 2 2" xfId="17527"/>
    <cellStyle name="Normal 4 2 2 2 2 4 2 2 2 2 2" xfId="29782"/>
    <cellStyle name="Normal 4 2 2 2 2 4 2 2 2 2 3" xfId="42023"/>
    <cellStyle name="Normal 4 2 2 2 2 4 2 2 2 3" xfId="23665"/>
    <cellStyle name="Normal 4 2 2 2 2 4 2 2 2 4" xfId="35909"/>
    <cellStyle name="Normal 4 2 2 2 2 4 2 2 2 5" xfId="48138"/>
    <cellStyle name="Normal 4 2 2 2 2 4 2 2 3" xfId="17526"/>
    <cellStyle name="Normal 4 2 2 2 2 4 2 2 3 2" xfId="29781"/>
    <cellStyle name="Normal 4 2 2 2 2 4 2 2 3 3" xfId="42022"/>
    <cellStyle name="Normal 4 2 2 2 2 4 2 2 4" xfId="23664"/>
    <cellStyle name="Normal 4 2 2 2 2 4 2 2 5" xfId="35908"/>
    <cellStyle name="Normal 4 2 2 2 2 4 2 2 6" xfId="48137"/>
    <cellStyle name="Normal 4 2 2 2 2 4 2 3" xfId="6528"/>
    <cellStyle name="Normal 4 2 2 2 2 4 2 3 2" xfId="17528"/>
    <cellStyle name="Normal 4 2 2 2 2 4 2 3 2 2" xfId="29783"/>
    <cellStyle name="Normal 4 2 2 2 2 4 2 3 2 3" xfId="42024"/>
    <cellStyle name="Normal 4 2 2 2 2 4 2 3 3" xfId="23666"/>
    <cellStyle name="Normal 4 2 2 2 2 4 2 3 4" xfId="35910"/>
    <cellStyle name="Normal 4 2 2 2 2 4 2 3 5" xfId="48139"/>
    <cellStyle name="Normal 4 2 2 2 2 4 2 4" xfId="17525"/>
    <cellStyle name="Normal 4 2 2 2 2 4 2 4 2" xfId="29780"/>
    <cellStyle name="Normal 4 2 2 2 2 4 2 4 3" xfId="42021"/>
    <cellStyle name="Normal 4 2 2 2 2 4 2 5" xfId="23663"/>
    <cellStyle name="Normal 4 2 2 2 2 4 2 6" xfId="35907"/>
    <cellStyle name="Normal 4 2 2 2 2 4 2 7" xfId="48136"/>
    <cellStyle name="Normal 4 2 2 2 2 4 3" xfId="6529"/>
    <cellStyle name="Normal 4 2 2 2 2 4 3 2" xfId="6530"/>
    <cellStyle name="Normal 4 2 2 2 2 4 3 2 2" xfId="17530"/>
    <cellStyle name="Normal 4 2 2 2 2 4 3 2 2 2" xfId="29785"/>
    <cellStyle name="Normal 4 2 2 2 2 4 3 2 2 3" xfId="42026"/>
    <cellStyle name="Normal 4 2 2 2 2 4 3 2 3" xfId="23668"/>
    <cellStyle name="Normal 4 2 2 2 2 4 3 2 4" xfId="35912"/>
    <cellStyle name="Normal 4 2 2 2 2 4 3 2 5" xfId="48141"/>
    <cellStyle name="Normal 4 2 2 2 2 4 3 3" xfId="17529"/>
    <cellStyle name="Normal 4 2 2 2 2 4 3 3 2" xfId="29784"/>
    <cellStyle name="Normal 4 2 2 2 2 4 3 3 3" xfId="42025"/>
    <cellStyle name="Normal 4 2 2 2 2 4 3 4" xfId="23667"/>
    <cellStyle name="Normal 4 2 2 2 2 4 3 5" xfId="35911"/>
    <cellStyle name="Normal 4 2 2 2 2 4 3 6" xfId="48140"/>
    <cellStyle name="Normal 4 2 2 2 2 4 4" xfId="6531"/>
    <cellStyle name="Normal 4 2 2 2 2 4 4 2" xfId="17531"/>
    <cellStyle name="Normal 4 2 2 2 2 4 4 2 2" xfId="29786"/>
    <cellStyle name="Normal 4 2 2 2 2 4 4 2 3" xfId="42027"/>
    <cellStyle name="Normal 4 2 2 2 2 4 4 3" xfId="23669"/>
    <cellStyle name="Normal 4 2 2 2 2 4 4 4" xfId="35913"/>
    <cellStyle name="Normal 4 2 2 2 2 4 4 5" xfId="48142"/>
    <cellStyle name="Normal 4 2 2 2 2 4 5" xfId="17524"/>
    <cellStyle name="Normal 4 2 2 2 2 4 5 2" xfId="29779"/>
    <cellStyle name="Normal 4 2 2 2 2 4 5 3" xfId="42020"/>
    <cellStyle name="Normal 4 2 2 2 2 4 6" xfId="23662"/>
    <cellStyle name="Normal 4 2 2 2 2 4 7" xfId="35906"/>
    <cellStyle name="Normal 4 2 2 2 2 4 8" xfId="48135"/>
    <cellStyle name="Normal 4 2 2 2 2 5" xfId="6532"/>
    <cellStyle name="Normal 4 2 2 2 2 5 2" xfId="6533"/>
    <cellStyle name="Normal 4 2 2 2 2 5 2 2" xfId="6534"/>
    <cellStyle name="Normal 4 2 2 2 2 5 2 2 2" xfId="17534"/>
    <cellStyle name="Normal 4 2 2 2 2 5 2 2 2 2" xfId="29789"/>
    <cellStyle name="Normal 4 2 2 2 2 5 2 2 2 3" xfId="42030"/>
    <cellStyle name="Normal 4 2 2 2 2 5 2 2 3" xfId="23672"/>
    <cellStyle name="Normal 4 2 2 2 2 5 2 2 4" xfId="35916"/>
    <cellStyle name="Normal 4 2 2 2 2 5 2 2 5" xfId="48145"/>
    <cellStyle name="Normal 4 2 2 2 2 5 2 3" xfId="17533"/>
    <cellStyle name="Normal 4 2 2 2 2 5 2 3 2" xfId="29788"/>
    <cellStyle name="Normal 4 2 2 2 2 5 2 3 3" xfId="42029"/>
    <cellStyle name="Normal 4 2 2 2 2 5 2 4" xfId="23671"/>
    <cellStyle name="Normal 4 2 2 2 2 5 2 5" xfId="35915"/>
    <cellStyle name="Normal 4 2 2 2 2 5 2 6" xfId="48144"/>
    <cellStyle name="Normal 4 2 2 2 2 5 3" xfId="6535"/>
    <cellStyle name="Normal 4 2 2 2 2 5 3 2" xfId="17535"/>
    <cellStyle name="Normal 4 2 2 2 2 5 3 2 2" xfId="29790"/>
    <cellStyle name="Normal 4 2 2 2 2 5 3 2 3" xfId="42031"/>
    <cellStyle name="Normal 4 2 2 2 2 5 3 3" xfId="23673"/>
    <cellStyle name="Normal 4 2 2 2 2 5 3 4" xfId="35917"/>
    <cellStyle name="Normal 4 2 2 2 2 5 3 5" xfId="48146"/>
    <cellStyle name="Normal 4 2 2 2 2 5 4" xfId="17532"/>
    <cellStyle name="Normal 4 2 2 2 2 5 4 2" xfId="29787"/>
    <cellStyle name="Normal 4 2 2 2 2 5 4 3" xfId="42028"/>
    <cellStyle name="Normal 4 2 2 2 2 5 5" xfId="23670"/>
    <cellStyle name="Normal 4 2 2 2 2 5 6" xfId="35914"/>
    <cellStyle name="Normal 4 2 2 2 2 5 7" xfId="48143"/>
    <cellStyle name="Normal 4 2 2 2 2 6" xfId="6536"/>
    <cellStyle name="Normal 4 2 2 2 2 6 2" xfId="6537"/>
    <cellStyle name="Normal 4 2 2 2 2 6 2 2" xfId="17537"/>
    <cellStyle name="Normal 4 2 2 2 2 6 2 2 2" xfId="29792"/>
    <cellStyle name="Normal 4 2 2 2 2 6 2 2 3" xfId="42033"/>
    <cellStyle name="Normal 4 2 2 2 2 6 2 3" xfId="23675"/>
    <cellStyle name="Normal 4 2 2 2 2 6 2 4" xfId="35919"/>
    <cellStyle name="Normal 4 2 2 2 2 6 2 5" xfId="48148"/>
    <cellStyle name="Normal 4 2 2 2 2 6 3" xfId="17536"/>
    <cellStyle name="Normal 4 2 2 2 2 6 3 2" xfId="29791"/>
    <cellStyle name="Normal 4 2 2 2 2 6 3 3" xfId="42032"/>
    <cellStyle name="Normal 4 2 2 2 2 6 4" xfId="23674"/>
    <cellStyle name="Normal 4 2 2 2 2 6 5" xfId="35918"/>
    <cellStyle name="Normal 4 2 2 2 2 6 6" xfId="48147"/>
    <cellStyle name="Normal 4 2 2 2 2 7" xfId="6538"/>
    <cellStyle name="Normal 4 2 2 2 2 7 2" xfId="17538"/>
    <cellStyle name="Normal 4 2 2 2 2 7 2 2" xfId="29793"/>
    <cellStyle name="Normal 4 2 2 2 2 7 2 3" xfId="42034"/>
    <cellStyle name="Normal 4 2 2 2 2 7 3" xfId="23676"/>
    <cellStyle name="Normal 4 2 2 2 2 7 4" xfId="35920"/>
    <cellStyle name="Normal 4 2 2 2 2 7 5" xfId="48149"/>
    <cellStyle name="Normal 4 2 2 2 2 8" xfId="17475"/>
    <cellStyle name="Normal 4 2 2 2 2 8 2" xfId="29730"/>
    <cellStyle name="Normal 4 2 2 2 2 8 3" xfId="41971"/>
    <cellStyle name="Normal 4 2 2 2 2 9" xfId="23613"/>
    <cellStyle name="Normal 4 2 2 2 3" xfId="6539"/>
    <cellStyle name="Normal 4 2 2 2 3 10" xfId="48150"/>
    <cellStyle name="Normal 4 2 2 2 3 2" xfId="6540"/>
    <cellStyle name="Normal 4 2 2 2 3 2 2" xfId="6541"/>
    <cellStyle name="Normal 4 2 2 2 3 2 2 2" xfId="6542"/>
    <cellStyle name="Normal 4 2 2 2 3 2 2 2 2" xfId="6543"/>
    <cellStyle name="Normal 4 2 2 2 3 2 2 2 2 2" xfId="6544"/>
    <cellStyle name="Normal 4 2 2 2 3 2 2 2 2 2 2" xfId="17544"/>
    <cellStyle name="Normal 4 2 2 2 3 2 2 2 2 2 2 2" xfId="29799"/>
    <cellStyle name="Normal 4 2 2 2 3 2 2 2 2 2 2 3" xfId="42040"/>
    <cellStyle name="Normal 4 2 2 2 3 2 2 2 2 2 3" xfId="23682"/>
    <cellStyle name="Normal 4 2 2 2 3 2 2 2 2 2 4" xfId="35926"/>
    <cellStyle name="Normal 4 2 2 2 3 2 2 2 2 2 5" xfId="48155"/>
    <cellStyle name="Normal 4 2 2 2 3 2 2 2 2 3" xfId="17543"/>
    <cellStyle name="Normal 4 2 2 2 3 2 2 2 2 3 2" xfId="29798"/>
    <cellStyle name="Normal 4 2 2 2 3 2 2 2 2 3 3" xfId="42039"/>
    <cellStyle name="Normal 4 2 2 2 3 2 2 2 2 4" xfId="23681"/>
    <cellStyle name="Normal 4 2 2 2 3 2 2 2 2 5" xfId="35925"/>
    <cellStyle name="Normal 4 2 2 2 3 2 2 2 2 6" xfId="48154"/>
    <cellStyle name="Normal 4 2 2 2 3 2 2 2 3" xfId="6545"/>
    <cellStyle name="Normal 4 2 2 2 3 2 2 2 3 2" xfId="17545"/>
    <cellStyle name="Normal 4 2 2 2 3 2 2 2 3 2 2" xfId="29800"/>
    <cellStyle name="Normal 4 2 2 2 3 2 2 2 3 2 3" xfId="42041"/>
    <cellStyle name="Normal 4 2 2 2 3 2 2 2 3 3" xfId="23683"/>
    <cellStyle name="Normal 4 2 2 2 3 2 2 2 3 4" xfId="35927"/>
    <cellStyle name="Normal 4 2 2 2 3 2 2 2 3 5" xfId="48156"/>
    <cellStyle name="Normal 4 2 2 2 3 2 2 2 4" xfId="17542"/>
    <cellStyle name="Normal 4 2 2 2 3 2 2 2 4 2" xfId="29797"/>
    <cellStyle name="Normal 4 2 2 2 3 2 2 2 4 3" xfId="42038"/>
    <cellStyle name="Normal 4 2 2 2 3 2 2 2 5" xfId="23680"/>
    <cellStyle name="Normal 4 2 2 2 3 2 2 2 6" xfId="35924"/>
    <cellStyle name="Normal 4 2 2 2 3 2 2 2 7" xfId="48153"/>
    <cellStyle name="Normal 4 2 2 2 3 2 2 3" xfId="6546"/>
    <cellStyle name="Normal 4 2 2 2 3 2 2 3 2" xfId="6547"/>
    <cellStyle name="Normal 4 2 2 2 3 2 2 3 2 2" xfId="17547"/>
    <cellStyle name="Normal 4 2 2 2 3 2 2 3 2 2 2" xfId="29802"/>
    <cellStyle name="Normal 4 2 2 2 3 2 2 3 2 2 3" xfId="42043"/>
    <cellStyle name="Normal 4 2 2 2 3 2 2 3 2 3" xfId="23685"/>
    <cellStyle name="Normal 4 2 2 2 3 2 2 3 2 4" xfId="35929"/>
    <cellStyle name="Normal 4 2 2 2 3 2 2 3 2 5" xfId="48158"/>
    <cellStyle name="Normal 4 2 2 2 3 2 2 3 3" xfId="17546"/>
    <cellStyle name="Normal 4 2 2 2 3 2 2 3 3 2" xfId="29801"/>
    <cellStyle name="Normal 4 2 2 2 3 2 2 3 3 3" xfId="42042"/>
    <cellStyle name="Normal 4 2 2 2 3 2 2 3 4" xfId="23684"/>
    <cellStyle name="Normal 4 2 2 2 3 2 2 3 5" xfId="35928"/>
    <cellStyle name="Normal 4 2 2 2 3 2 2 3 6" xfId="48157"/>
    <cellStyle name="Normal 4 2 2 2 3 2 2 4" xfId="6548"/>
    <cellStyle name="Normal 4 2 2 2 3 2 2 4 2" xfId="17548"/>
    <cellStyle name="Normal 4 2 2 2 3 2 2 4 2 2" xfId="29803"/>
    <cellStyle name="Normal 4 2 2 2 3 2 2 4 2 3" xfId="42044"/>
    <cellStyle name="Normal 4 2 2 2 3 2 2 4 3" xfId="23686"/>
    <cellStyle name="Normal 4 2 2 2 3 2 2 4 4" xfId="35930"/>
    <cellStyle name="Normal 4 2 2 2 3 2 2 4 5" xfId="48159"/>
    <cellStyle name="Normal 4 2 2 2 3 2 2 5" xfId="17541"/>
    <cellStyle name="Normal 4 2 2 2 3 2 2 5 2" xfId="29796"/>
    <cellStyle name="Normal 4 2 2 2 3 2 2 5 3" xfId="42037"/>
    <cellStyle name="Normal 4 2 2 2 3 2 2 6" xfId="23679"/>
    <cellStyle name="Normal 4 2 2 2 3 2 2 7" xfId="35923"/>
    <cellStyle name="Normal 4 2 2 2 3 2 2 8" xfId="48152"/>
    <cellStyle name="Normal 4 2 2 2 3 2 3" xfId="6549"/>
    <cellStyle name="Normal 4 2 2 2 3 2 3 2" xfId="6550"/>
    <cellStyle name="Normal 4 2 2 2 3 2 3 2 2" xfId="6551"/>
    <cellStyle name="Normal 4 2 2 2 3 2 3 2 2 2" xfId="17551"/>
    <cellStyle name="Normal 4 2 2 2 3 2 3 2 2 2 2" xfId="29806"/>
    <cellStyle name="Normal 4 2 2 2 3 2 3 2 2 2 3" xfId="42047"/>
    <cellStyle name="Normal 4 2 2 2 3 2 3 2 2 3" xfId="23689"/>
    <cellStyle name="Normal 4 2 2 2 3 2 3 2 2 4" xfId="35933"/>
    <cellStyle name="Normal 4 2 2 2 3 2 3 2 2 5" xfId="48162"/>
    <cellStyle name="Normal 4 2 2 2 3 2 3 2 3" xfId="17550"/>
    <cellStyle name="Normal 4 2 2 2 3 2 3 2 3 2" xfId="29805"/>
    <cellStyle name="Normal 4 2 2 2 3 2 3 2 3 3" xfId="42046"/>
    <cellStyle name="Normal 4 2 2 2 3 2 3 2 4" xfId="23688"/>
    <cellStyle name="Normal 4 2 2 2 3 2 3 2 5" xfId="35932"/>
    <cellStyle name="Normal 4 2 2 2 3 2 3 2 6" xfId="48161"/>
    <cellStyle name="Normal 4 2 2 2 3 2 3 3" xfId="6552"/>
    <cellStyle name="Normal 4 2 2 2 3 2 3 3 2" xfId="17552"/>
    <cellStyle name="Normal 4 2 2 2 3 2 3 3 2 2" xfId="29807"/>
    <cellStyle name="Normal 4 2 2 2 3 2 3 3 2 3" xfId="42048"/>
    <cellStyle name="Normal 4 2 2 2 3 2 3 3 3" xfId="23690"/>
    <cellStyle name="Normal 4 2 2 2 3 2 3 3 4" xfId="35934"/>
    <cellStyle name="Normal 4 2 2 2 3 2 3 3 5" xfId="48163"/>
    <cellStyle name="Normal 4 2 2 2 3 2 3 4" xfId="17549"/>
    <cellStyle name="Normal 4 2 2 2 3 2 3 4 2" xfId="29804"/>
    <cellStyle name="Normal 4 2 2 2 3 2 3 4 3" xfId="42045"/>
    <cellStyle name="Normal 4 2 2 2 3 2 3 5" xfId="23687"/>
    <cellStyle name="Normal 4 2 2 2 3 2 3 6" xfId="35931"/>
    <cellStyle name="Normal 4 2 2 2 3 2 3 7" xfId="48160"/>
    <cellStyle name="Normal 4 2 2 2 3 2 4" xfId="6553"/>
    <cellStyle name="Normal 4 2 2 2 3 2 4 2" xfId="6554"/>
    <cellStyle name="Normal 4 2 2 2 3 2 4 2 2" xfId="17554"/>
    <cellStyle name="Normal 4 2 2 2 3 2 4 2 2 2" xfId="29809"/>
    <cellStyle name="Normal 4 2 2 2 3 2 4 2 2 3" xfId="42050"/>
    <cellStyle name="Normal 4 2 2 2 3 2 4 2 3" xfId="23692"/>
    <cellStyle name="Normal 4 2 2 2 3 2 4 2 4" xfId="35936"/>
    <cellStyle name="Normal 4 2 2 2 3 2 4 2 5" xfId="48165"/>
    <cellStyle name="Normal 4 2 2 2 3 2 4 3" xfId="17553"/>
    <cellStyle name="Normal 4 2 2 2 3 2 4 3 2" xfId="29808"/>
    <cellStyle name="Normal 4 2 2 2 3 2 4 3 3" xfId="42049"/>
    <cellStyle name="Normal 4 2 2 2 3 2 4 4" xfId="23691"/>
    <cellStyle name="Normal 4 2 2 2 3 2 4 5" xfId="35935"/>
    <cellStyle name="Normal 4 2 2 2 3 2 4 6" xfId="48164"/>
    <cellStyle name="Normal 4 2 2 2 3 2 5" xfId="6555"/>
    <cellStyle name="Normal 4 2 2 2 3 2 5 2" xfId="17555"/>
    <cellStyle name="Normal 4 2 2 2 3 2 5 2 2" xfId="29810"/>
    <cellStyle name="Normal 4 2 2 2 3 2 5 2 3" xfId="42051"/>
    <cellStyle name="Normal 4 2 2 2 3 2 5 3" xfId="23693"/>
    <cellStyle name="Normal 4 2 2 2 3 2 5 4" xfId="35937"/>
    <cellStyle name="Normal 4 2 2 2 3 2 5 5" xfId="48166"/>
    <cellStyle name="Normal 4 2 2 2 3 2 6" xfId="17540"/>
    <cellStyle name="Normal 4 2 2 2 3 2 6 2" xfId="29795"/>
    <cellStyle name="Normal 4 2 2 2 3 2 6 3" xfId="42036"/>
    <cellStyle name="Normal 4 2 2 2 3 2 7" xfId="23678"/>
    <cellStyle name="Normal 4 2 2 2 3 2 8" xfId="35922"/>
    <cellStyle name="Normal 4 2 2 2 3 2 9" xfId="48151"/>
    <cellStyle name="Normal 4 2 2 2 3 3" xfId="6556"/>
    <cellStyle name="Normal 4 2 2 2 3 3 2" xfId="6557"/>
    <cellStyle name="Normal 4 2 2 2 3 3 2 2" xfId="6558"/>
    <cellStyle name="Normal 4 2 2 2 3 3 2 2 2" xfId="6559"/>
    <cellStyle name="Normal 4 2 2 2 3 3 2 2 2 2" xfId="17559"/>
    <cellStyle name="Normal 4 2 2 2 3 3 2 2 2 2 2" xfId="29814"/>
    <cellStyle name="Normal 4 2 2 2 3 3 2 2 2 2 3" xfId="42055"/>
    <cellStyle name="Normal 4 2 2 2 3 3 2 2 2 3" xfId="23697"/>
    <cellStyle name="Normal 4 2 2 2 3 3 2 2 2 4" xfId="35941"/>
    <cellStyle name="Normal 4 2 2 2 3 3 2 2 2 5" xfId="48170"/>
    <cellStyle name="Normal 4 2 2 2 3 3 2 2 3" xfId="17558"/>
    <cellStyle name="Normal 4 2 2 2 3 3 2 2 3 2" xfId="29813"/>
    <cellStyle name="Normal 4 2 2 2 3 3 2 2 3 3" xfId="42054"/>
    <cellStyle name="Normal 4 2 2 2 3 3 2 2 4" xfId="23696"/>
    <cellStyle name="Normal 4 2 2 2 3 3 2 2 5" xfId="35940"/>
    <cellStyle name="Normal 4 2 2 2 3 3 2 2 6" xfId="48169"/>
    <cellStyle name="Normal 4 2 2 2 3 3 2 3" xfId="6560"/>
    <cellStyle name="Normal 4 2 2 2 3 3 2 3 2" xfId="17560"/>
    <cellStyle name="Normal 4 2 2 2 3 3 2 3 2 2" xfId="29815"/>
    <cellStyle name="Normal 4 2 2 2 3 3 2 3 2 3" xfId="42056"/>
    <cellStyle name="Normal 4 2 2 2 3 3 2 3 3" xfId="23698"/>
    <cellStyle name="Normal 4 2 2 2 3 3 2 3 4" xfId="35942"/>
    <cellStyle name="Normal 4 2 2 2 3 3 2 3 5" xfId="48171"/>
    <cellStyle name="Normal 4 2 2 2 3 3 2 4" xfId="17557"/>
    <cellStyle name="Normal 4 2 2 2 3 3 2 4 2" xfId="29812"/>
    <cellStyle name="Normal 4 2 2 2 3 3 2 4 3" xfId="42053"/>
    <cellStyle name="Normal 4 2 2 2 3 3 2 5" xfId="23695"/>
    <cellStyle name="Normal 4 2 2 2 3 3 2 6" xfId="35939"/>
    <cellStyle name="Normal 4 2 2 2 3 3 2 7" xfId="48168"/>
    <cellStyle name="Normal 4 2 2 2 3 3 3" xfId="6561"/>
    <cellStyle name="Normal 4 2 2 2 3 3 3 2" xfId="6562"/>
    <cellStyle name="Normal 4 2 2 2 3 3 3 2 2" xfId="17562"/>
    <cellStyle name="Normal 4 2 2 2 3 3 3 2 2 2" xfId="29817"/>
    <cellStyle name="Normal 4 2 2 2 3 3 3 2 2 3" xfId="42058"/>
    <cellStyle name="Normal 4 2 2 2 3 3 3 2 3" xfId="23700"/>
    <cellStyle name="Normal 4 2 2 2 3 3 3 2 4" xfId="35944"/>
    <cellStyle name="Normal 4 2 2 2 3 3 3 2 5" xfId="48173"/>
    <cellStyle name="Normal 4 2 2 2 3 3 3 3" xfId="17561"/>
    <cellStyle name="Normal 4 2 2 2 3 3 3 3 2" xfId="29816"/>
    <cellStyle name="Normal 4 2 2 2 3 3 3 3 3" xfId="42057"/>
    <cellStyle name="Normal 4 2 2 2 3 3 3 4" xfId="23699"/>
    <cellStyle name="Normal 4 2 2 2 3 3 3 5" xfId="35943"/>
    <cellStyle name="Normal 4 2 2 2 3 3 3 6" xfId="48172"/>
    <cellStyle name="Normal 4 2 2 2 3 3 4" xfId="6563"/>
    <cellStyle name="Normal 4 2 2 2 3 3 4 2" xfId="17563"/>
    <cellStyle name="Normal 4 2 2 2 3 3 4 2 2" xfId="29818"/>
    <cellStyle name="Normal 4 2 2 2 3 3 4 2 3" xfId="42059"/>
    <cellStyle name="Normal 4 2 2 2 3 3 4 3" xfId="23701"/>
    <cellStyle name="Normal 4 2 2 2 3 3 4 4" xfId="35945"/>
    <cellStyle name="Normal 4 2 2 2 3 3 4 5" xfId="48174"/>
    <cellStyle name="Normal 4 2 2 2 3 3 5" xfId="17556"/>
    <cellStyle name="Normal 4 2 2 2 3 3 5 2" xfId="29811"/>
    <cellStyle name="Normal 4 2 2 2 3 3 5 3" xfId="42052"/>
    <cellStyle name="Normal 4 2 2 2 3 3 6" xfId="23694"/>
    <cellStyle name="Normal 4 2 2 2 3 3 7" xfId="35938"/>
    <cellStyle name="Normal 4 2 2 2 3 3 8" xfId="48167"/>
    <cellStyle name="Normal 4 2 2 2 3 4" xfId="6564"/>
    <cellStyle name="Normal 4 2 2 2 3 4 2" xfId="6565"/>
    <cellStyle name="Normal 4 2 2 2 3 4 2 2" xfId="6566"/>
    <cellStyle name="Normal 4 2 2 2 3 4 2 2 2" xfId="17566"/>
    <cellStyle name="Normal 4 2 2 2 3 4 2 2 2 2" xfId="29821"/>
    <cellStyle name="Normal 4 2 2 2 3 4 2 2 2 3" xfId="42062"/>
    <cellStyle name="Normal 4 2 2 2 3 4 2 2 3" xfId="23704"/>
    <cellStyle name="Normal 4 2 2 2 3 4 2 2 4" xfId="35948"/>
    <cellStyle name="Normal 4 2 2 2 3 4 2 2 5" xfId="48177"/>
    <cellStyle name="Normal 4 2 2 2 3 4 2 3" xfId="17565"/>
    <cellStyle name="Normal 4 2 2 2 3 4 2 3 2" xfId="29820"/>
    <cellStyle name="Normal 4 2 2 2 3 4 2 3 3" xfId="42061"/>
    <cellStyle name="Normal 4 2 2 2 3 4 2 4" xfId="23703"/>
    <cellStyle name="Normal 4 2 2 2 3 4 2 5" xfId="35947"/>
    <cellStyle name="Normal 4 2 2 2 3 4 2 6" xfId="48176"/>
    <cellStyle name="Normal 4 2 2 2 3 4 3" xfId="6567"/>
    <cellStyle name="Normal 4 2 2 2 3 4 3 2" xfId="17567"/>
    <cellStyle name="Normal 4 2 2 2 3 4 3 2 2" xfId="29822"/>
    <cellStyle name="Normal 4 2 2 2 3 4 3 2 3" xfId="42063"/>
    <cellStyle name="Normal 4 2 2 2 3 4 3 3" xfId="23705"/>
    <cellStyle name="Normal 4 2 2 2 3 4 3 4" xfId="35949"/>
    <cellStyle name="Normal 4 2 2 2 3 4 3 5" xfId="48178"/>
    <cellStyle name="Normal 4 2 2 2 3 4 4" xfId="17564"/>
    <cellStyle name="Normal 4 2 2 2 3 4 4 2" xfId="29819"/>
    <cellStyle name="Normal 4 2 2 2 3 4 4 3" xfId="42060"/>
    <cellStyle name="Normal 4 2 2 2 3 4 5" xfId="23702"/>
    <cellStyle name="Normal 4 2 2 2 3 4 6" xfId="35946"/>
    <cellStyle name="Normal 4 2 2 2 3 4 7" xfId="48175"/>
    <cellStyle name="Normal 4 2 2 2 3 5" xfId="6568"/>
    <cellStyle name="Normal 4 2 2 2 3 5 2" xfId="6569"/>
    <cellStyle name="Normal 4 2 2 2 3 5 2 2" xfId="17569"/>
    <cellStyle name="Normal 4 2 2 2 3 5 2 2 2" xfId="29824"/>
    <cellStyle name="Normal 4 2 2 2 3 5 2 2 3" xfId="42065"/>
    <cellStyle name="Normal 4 2 2 2 3 5 2 3" xfId="23707"/>
    <cellStyle name="Normal 4 2 2 2 3 5 2 4" xfId="35951"/>
    <cellStyle name="Normal 4 2 2 2 3 5 2 5" xfId="48180"/>
    <cellStyle name="Normal 4 2 2 2 3 5 3" xfId="17568"/>
    <cellStyle name="Normal 4 2 2 2 3 5 3 2" xfId="29823"/>
    <cellStyle name="Normal 4 2 2 2 3 5 3 3" xfId="42064"/>
    <cellStyle name="Normal 4 2 2 2 3 5 4" xfId="23706"/>
    <cellStyle name="Normal 4 2 2 2 3 5 5" xfId="35950"/>
    <cellStyle name="Normal 4 2 2 2 3 5 6" xfId="48179"/>
    <cellStyle name="Normal 4 2 2 2 3 6" xfId="6570"/>
    <cellStyle name="Normal 4 2 2 2 3 6 2" xfId="17570"/>
    <cellStyle name="Normal 4 2 2 2 3 6 2 2" xfId="29825"/>
    <cellStyle name="Normal 4 2 2 2 3 6 2 3" xfId="42066"/>
    <cellStyle name="Normal 4 2 2 2 3 6 3" xfId="23708"/>
    <cellStyle name="Normal 4 2 2 2 3 6 4" xfId="35952"/>
    <cellStyle name="Normal 4 2 2 2 3 6 5" xfId="48181"/>
    <cellStyle name="Normal 4 2 2 2 3 7" xfId="17539"/>
    <cellStyle name="Normal 4 2 2 2 3 7 2" xfId="29794"/>
    <cellStyle name="Normal 4 2 2 2 3 7 3" xfId="42035"/>
    <cellStyle name="Normal 4 2 2 2 3 8" xfId="23677"/>
    <cellStyle name="Normal 4 2 2 2 3 9" xfId="35921"/>
    <cellStyle name="Normal 4 2 2 2 4" xfId="6571"/>
    <cellStyle name="Normal 4 2 2 2 4 2" xfId="6572"/>
    <cellStyle name="Normal 4 2 2 2 4 2 2" xfId="6573"/>
    <cellStyle name="Normal 4 2 2 2 4 2 2 2" xfId="6574"/>
    <cellStyle name="Normal 4 2 2 2 4 2 2 2 2" xfId="6575"/>
    <cellStyle name="Normal 4 2 2 2 4 2 2 2 2 2" xfId="17575"/>
    <cellStyle name="Normal 4 2 2 2 4 2 2 2 2 2 2" xfId="29830"/>
    <cellStyle name="Normal 4 2 2 2 4 2 2 2 2 2 3" xfId="42071"/>
    <cellStyle name="Normal 4 2 2 2 4 2 2 2 2 3" xfId="23713"/>
    <cellStyle name="Normal 4 2 2 2 4 2 2 2 2 4" xfId="35957"/>
    <cellStyle name="Normal 4 2 2 2 4 2 2 2 2 5" xfId="48186"/>
    <cellStyle name="Normal 4 2 2 2 4 2 2 2 3" xfId="17574"/>
    <cellStyle name="Normal 4 2 2 2 4 2 2 2 3 2" xfId="29829"/>
    <cellStyle name="Normal 4 2 2 2 4 2 2 2 3 3" xfId="42070"/>
    <cellStyle name="Normal 4 2 2 2 4 2 2 2 4" xfId="23712"/>
    <cellStyle name="Normal 4 2 2 2 4 2 2 2 5" xfId="35956"/>
    <cellStyle name="Normal 4 2 2 2 4 2 2 2 6" xfId="48185"/>
    <cellStyle name="Normal 4 2 2 2 4 2 2 3" xfId="6576"/>
    <cellStyle name="Normal 4 2 2 2 4 2 2 3 2" xfId="17576"/>
    <cellStyle name="Normal 4 2 2 2 4 2 2 3 2 2" xfId="29831"/>
    <cellStyle name="Normal 4 2 2 2 4 2 2 3 2 3" xfId="42072"/>
    <cellStyle name="Normal 4 2 2 2 4 2 2 3 3" xfId="23714"/>
    <cellStyle name="Normal 4 2 2 2 4 2 2 3 4" xfId="35958"/>
    <cellStyle name="Normal 4 2 2 2 4 2 2 3 5" xfId="48187"/>
    <cellStyle name="Normal 4 2 2 2 4 2 2 4" xfId="17573"/>
    <cellStyle name="Normal 4 2 2 2 4 2 2 4 2" xfId="29828"/>
    <cellStyle name="Normal 4 2 2 2 4 2 2 4 3" xfId="42069"/>
    <cellStyle name="Normal 4 2 2 2 4 2 2 5" xfId="23711"/>
    <cellStyle name="Normal 4 2 2 2 4 2 2 6" xfId="35955"/>
    <cellStyle name="Normal 4 2 2 2 4 2 2 7" xfId="48184"/>
    <cellStyle name="Normal 4 2 2 2 4 2 3" xfId="6577"/>
    <cellStyle name="Normal 4 2 2 2 4 2 3 2" xfId="6578"/>
    <cellStyle name="Normal 4 2 2 2 4 2 3 2 2" xfId="17578"/>
    <cellStyle name="Normal 4 2 2 2 4 2 3 2 2 2" xfId="29833"/>
    <cellStyle name="Normal 4 2 2 2 4 2 3 2 2 3" xfId="42074"/>
    <cellStyle name="Normal 4 2 2 2 4 2 3 2 3" xfId="23716"/>
    <cellStyle name="Normal 4 2 2 2 4 2 3 2 4" xfId="35960"/>
    <cellStyle name="Normal 4 2 2 2 4 2 3 2 5" xfId="48189"/>
    <cellStyle name="Normal 4 2 2 2 4 2 3 3" xfId="17577"/>
    <cellStyle name="Normal 4 2 2 2 4 2 3 3 2" xfId="29832"/>
    <cellStyle name="Normal 4 2 2 2 4 2 3 3 3" xfId="42073"/>
    <cellStyle name="Normal 4 2 2 2 4 2 3 4" xfId="23715"/>
    <cellStyle name="Normal 4 2 2 2 4 2 3 5" xfId="35959"/>
    <cellStyle name="Normal 4 2 2 2 4 2 3 6" xfId="48188"/>
    <cellStyle name="Normal 4 2 2 2 4 2 4" xfId="6579"/>
    <cellStyle name="Normal 4 2 2 2 4 2 4 2" xfId="17579"/>
    <cellStyle name="Normal 4 2 2 2 4 2 4 2 2" xfId="29834"/>
    <cellStyle name="Normal 4 2 2 2 4 2 4 2 3" xfId="42075"/>
    <cellStyle name="Normal 4 2 2 2 4 2 4 3" xfId="23717"/>
    <cellStyle name="Normal 4 2 2 2 4 2 4 4" xfId="35961"/>
    <cellStyle name="Normal 4 2 2 2 4 2 4 5" xfId="48190"/>
    <cellStyle name="Normal 4 2 2 2 4 2 5" xfId="17572"/>
    <cellStyle name="Normal 4 2 2 2 4 2 5 2" xfId="29827"/>
    <cellStyle name="Normal 4 2 2 2 4 2 5 3" xfId="42068"/>
    <cellStyle name="Normal 4 2 2 2 4 2 6" xfId="23710"/>
    <cellStyle name="Normal 4 2 2 2 4 2 7" xfId="35954"/>
    <cellStyle name="Normal 4 2 2 2 4 2 8" xfId="48183"/>
    <cellStyle name="Normal 4 2 2 2 4 3" xfId="6580"/>
    <cellStyle name="Normal 4 2 2 2 4 3 2" xfId="6581"/>
    <cellStyle name="Normal 4 2 2 2 4 3 2 2" xfId="6582"/>
    <cellStyle name="Normal 4 2 2 2 4 3 2 2 2" xfId="17582"/>
    <cellStyle name="Normal 4 2 2 2 4 3 2 2 2 2" xfId="29837"/>
    <cellStyle name="Normal 4 2 2 2 4 3 2 2 2 3" xfId="42078"/>
    <cellStyle name="Normal 4 2 2 2 4 3 2 2 3" xfId="23720"/>
    <cellStyle name="Normal 4 2 2 2 4 3 2 2 4" xfId="35964"/>
    <cellStyle name="Normal 4 2 2 2 4 3 2 2 5" xfId="48193"/>
    <cellStyle name="Normal 4 2 2 2 4 3 2 3" xfId="17581"/>
    <cellStyle name="Normal 4 2 2 2 4 3 2 3 2" xfId="29836"/>
    <cellStyle name="Normal 4 2 2 2 4 3 2 3 3" xfId="42077"/>
    <cellStyle name="Normal 4 2 2 2 4 3 2 4" xfId="23719"/>
    <cellStyle name="Normal 4 2 2 2 4 3 2 5" xfId="35963"/>
    <cellStyle name="Normal 4 2 2 2 4 3 2 6" xfId="48192"/>
    <cellStyle name="Normal 4 2 2 2 4 3 3" xfId="6583"/>
    <cellStyle name="Normal 4 2 2 2 4 3 3 2" xfId="17583"/>
    <cellStyle name="Normal 4 2 2 2 4 3 3 2 2" xfId="29838"/>
    <cellStyle name="Normal 4 2 2 2 4 3 3 2 3" xfId="42079"/>
    <cellStyle name="Normal 4 2 2 2 4 3 3 3" xfId="23721"/>
    <cellStyle name="Normal 4 2 2 2 4 3 3 4" xfId="35965"/>
    <cellStyle name="Normal 4 2 2 2 4 3 3 5" xfId="48194"/>
    <cellStyle name="Normal 4 2 2 2 4 3 4" xfId="17580"/>
    <cellStyle name="Normal 4 2 2 2 4 3 4 2" xfId="29835"/>
    <cellStyle name="Normal 4 2 2 2 4 3 4 3" xfId="42076"/>
    <cellStyle name="Normal 4 2 2 2 4 3 5" xfId="23718"/>
    <cellStyle name="Normal 4 2 2 2 4 3 6" xfId="35962"/>
    <cellStyle name="Normal 4 2 2 2 4 3 7" xfId="48191"/>
    <cellStyle name="Normal 4 2 2 2 4 4" xfId="6584"/>
    <cellStyle name="Normal 4 2 2 2 4 4 2" xfId="6585"/>
    <cellStyle name="Normal 4 2 2 2 4 4 2 2" xfId="17585"/>
    <cellStyle name="Normal 4 2 2 2 4 4 2 2 2" xfId="29840"/>
    <cellStyle name="Normal 4 2 2 2 4 4 2 2 3" xfId="42081"/>
    <cellStyle name="Normal 4 2 2 2 4 4 2 3" xfId="23723"/>
    <cellStyle name="Normal 4 2 2 2 4 4 2 4" xfId="35967"/>
    <cellStyle name="Normal 4 2 2 2 4 4 2 5" xfId="48196"/>
    <cellStyle name="Normal 4 2 2 2 4 4 3" xfId="17584"/>
    <cellStyle name="Normal 4 2 2 2 4 4 3 2" xfId="29839"/>
    <cellStyle name="Normal 4 2 2 2 4 4 3 3" xfId="42080"/>
    <cellStyle name="Normal 4 2 2 2 4 4 4" xfId="23722"/>
    <cellStyle name="Normal 4 2 2 2 4 4 5" xfId="35966"/>
    <cellStyle name="Normal 4 2 2 2 4 4 6" xfId="48195"/>
    <cellStyle name="Normal 4 2 2 2 4 5" xfId="6586"/>
    <cellStyle name="Normal 4 2 2 2 4 5 2" xfId="17586"/>
    <cellStyle name="Normal 4 2 2 2 4 5 2 2" xfId="29841"/>
    <cellStyle name="Normal 4 2 2 2 4 5 2 3" xfId="42082"/>
    <cellStyle name="Normal 4 2 2 2 4 5 3" xfId="23724"/>
    <cellStyle name="Normal 4 2 2 2 4 5 4" xfId="35968"/>
    <cellStyle name="Normal 4 2 2 2 4 5 5" xfId="48197"/>
    <cellStyle name="Normal 4 2 2 2 4 6" xfId="17571"/>
    <cellStyle name="Normal 4 2 2 2 4 6 2" xfId="29826"/>
    <cellStyle name="Normal 4 2 2 2 4 6 3" xfId="42067"/>
    <cellStyle name="Normal 4 2 2 2 4 7" xfId="23709"/>
    <cellStyle name="Normal 4 2 2 2 4 8" xfId="35953"/>
    <cellStyle name="Normal 4 2 2 2 4 9" xfId="48182"/>
    <cellStyle name="Normal 4 2 2 2 5" xfId="6587"/>
    <cellStyle name="Normal 4 2 2 2 5 2" xfId="6588"/>
    <cellStyle name="Normal 4 2 2 2 5 2 2" xfId="6589"/>
    <cellStyle name="Normal 4 2 2 2 5 2 2 2" xfId="6590"/>
    <cellStyle name="Normal 4 2 2 2 5 2 2 2 2" xfId="17590"/>
    <cellStyle name="Normal 4 2 2 2 5 2 2 2 2 2" xfId="29845"/>
    <cellStyle name="Normal 4 2 2 2 5 2 2 2 2 3" xfId="42086"/>
    <cellStyle name="Normal 4 2 2 2 5 2 2 2 3" xfId="23728"/>
    <cellStyle name="Normal 4 2 2 2 5 2 2 2 4" xfId="35972"/>
    <cellStyle name="Normal 4 2 2 2 5 2 2 2 5" xfId="48201"/>
    <cellStyle name="Normal 4 2 2 2 5 2 2 3" xfId="17589"/>
    <cellStyle name="Normal 4 2 2 2 5 2 2 3 2" xfId="29844"/>
    <cellStyle name="Normal 4 2 2 2 5 2 2 3 3" xfId="42085"/>
    <cellStyle name="Normal 4 2 2 2 5 2 2 4" xfId="23727"/>
    <cellStyle name="Normal 4 2 2 2 5 2 2 5" xfId="35971"/>
    <cellStyle name="Normal 4 2 2 2 5 2 2 6" xfId="48200"/>
    <cellStyle name="Normal 4 2 2 2 5 2 3" xfId="6591"/>
    <cellStyle name="Normal 4 2 2 2 5 2 3 2" xfId="17591"/>
    <cellStyle name="Normal 4 2 2 2 5 2 3 2 2" xfId="29846"/>
    <cellStyle name="Normal 4 2 2 2 5 2 3 2 3" xfId="42087"/>
    <cellStyle name="Normal 4 2 2 2 5 2 3 3" xfId="23729"/>
    <cellStyle name="Normal 4 2 2 2 5 2 3 4" xfId="35973"/>
    <cellStyle name="Normal 4 2 2 2 5 2 3 5" xfId="48202"/>
    <cellStyle name="Normal 4 2 2 2 5 2 4" xfId="17588"/>
    <cellStyle name="Normal 4 2 2 2 5 2 4 2" xfId="29843"/>
    <cellStyle name="Normal 4 2 2 2 5 2 4 3" xfId="42084"/>
    <cellStyle name="Normal 4 2 2 2 5 2 5" xfId="23726"/>
    <cellStyle name="Normal 4 2 2 2 5 2 6" xfId="35970"/>
    <cellStyle name="Normal 4 2 2 2 5 2 7" xfId="48199"/>
    <cellStyle name="Normal 4 2 2 2 5 3" xfId="6592"/>
    <cellStyle name="Normal 4 2 2 2 5 3 2" xfId="6593"/>
    <cellStyle name="Normal 4 2 2 2 5 3 2 2" xfId="17593"/>
    <cellStyle name="Normal 4 2 2 2 5 3 2 2 2" xfId="29848"/>
    <cellStyle name="Normal 4 2 2 2 5 3 2 2 3" xfId="42089"/>
    <cellStyle name="Normal 4 2 2 2 5 3 2 3" xfId="23731"/>
    <cellStyle name="Normal 4 2 2 2 5 3 2 4" xfId="35975"/>
    <cellStyle name="Normal 4 2 2 2 5 3 2 5" xfId="48204"/>
    <cellStyle name="Normal 4 2 2 2 5 3 3" xfId="17592"/>
    <cellStyle name="Normal 4 2 2 2 5 3 3 2" xfId="29847"/>
    <cellStyle name="Normal 4 2 2 2 5 3 3 3" xfId="42088"/>
    <cellStyle name="Normal 4 2 2 2 5 3 4" xfId="23730"/>
    <cellStyle name="Normal 4 2 2 2 5 3 5" xfId="35974"/>
    <cellStyle name="Normal 4 2 2 2 5 3 6" xfId="48203"/>
    <cellStyle name="Normal 4 2 2 2 5 4" xfId="6594"/>
    <cellStyle name="Normal 4 2 2 2 5 4 2" xfId="17594"/>
    <cellStyle name="Normal 4 2 2 2 5 4 2 2" xfId="29849"/>
    <cellStyle name="Normal 4 2 2 2 5 4 2 3" xfId="42090"/>
    <cellStyle name="Normal 4 2 2 2 5 4 3" xfId="23732"/>
    <cellStyle name="Normal 4 2 2 2 5 4 4" xfId="35976"/>
    <cellStyle name="Normal 4 2 2 2 5 4 5" xfId="48205"/>
    <cellStyle name="Normal 4 2 2 2 5 5" xfId="17587"/>
    <cellStyle name="Normal 4 2 2 2 5 5 2" xfId="29842"/>
    <cellStyle name="Normal 4 2 2 2 5 5 3" xfId="42083"/>
    <cellStyle name="Normal 4 2 2 2 5 6" xfId="23725"/>
    <cellStyle name="Normal 4 2 2 2 5 7" xfId="35969"/>
    <cellStyle name="Normal 4 2 2 2 5 8" xfId="48198"/>
    <cellStyle name="Normal 4 2 2 2 6" xfId="6595"/>
    <cellStyle name="Normal 4 2 2 2 6 2" xfId="6596"/>
    <cellStyle name="Normal 4 2 2 2 6 2 2" xfId="6597"/>
    <cellStyle name="Normal 4 2 2 2 6 2 2 2" xfId="17597"/>
    <cellStyle name="Normal 4 2 2 2 6 2 2 2 2" xfId="29852"/>
    <cellStyle name="Normal 4 2 2 2 6 2 2 2 3" xfId="42093"/>
    <cellStyle name="Normal 4 2 2 2 6 2 2 3" xfId="23735"/>
    <cellStyle name="Normal 4 2 2 2 6 2 2 4" xfId="35979"/>
    <cellStyle name="Normal 4 2 2 2 6 2 2 5" xfId="48208"/>
    <cellStyle name="Normal 4 2 2 2 6 2 3" xfId="17596"/>
    <cellStyle name="Normal 4 2 2 2 6 2 3 2" xfId="29851"/>
    <cellStyle name="Normal 4 2 2 2 6 2 3 3" xfId="42092"/>
    <cellStyle name="Normal 4 2 2 2 6 2 4" xfId="23734"/>
    <cellStyle name="Normal 4 2 2 2 6 2 5" xfId="35978"/>
    <cellStyle name="Normal 4 2 2 2 6 2 6" xfId="48207"/>
    <cellStyle name="Normal 4 2 2 2 6 3" xfId="6598"/>
    <cellStyle name="Normal 4 2 2 2 6 3 2" xfId="17598"/>
    <cellStyle name="Normal 4 2 2 2 6 3 2 2" xfId="29853"/>
    <cellStyle name="Normal 4 2 2 2 6 3 2 3" xfId="42094"/>
    <cellStyle name="Normal 4 2 2 2 6 3 3" xfId="23736"/>
    <cellStyle name="Normal 4 2 2 2 6 3 4" xfId="35980"/>
    <cellStyle name="Normal 4 2 2 2 6 3 5" xfId="48209"/>
    <cellStyle name="Normal 4 2 2 2 6 4" xfId="17595"/>
    <cellStyle name="Normal 4 2 2 2 6 4 2" xfId="29850"/>
    <cellStyle name="Normal 4 2 2 2 6 4 3" xfId="42091"/>
    <cellStyle name="Normal 4 2 2 2 6 5" xfId="23733"/>
    <cellStyle name="Normal 4 2 2 2 6 6" xfId="35977"/>
    <cellStyle name="Normal 4 2 2 2 6 7" xfId="48206"/>
    <cellStyle name="Normal 4 2 2 2 7" xfId="6599"/>
    <cellStyle name="Normal 4 2 2 2 7 2" xfId="6600"/>
    <cellStyle name="Normal 4 2 2 2 7 2 2" xfId="6601"/>
    <cellStyle name="Normal 4 2 2 2 7 2 2 2" xfId="17601"/>
    <cellStyle name="Normal 4 2 2 2 7 2 2 2 2" xfId="29856"/>
    <cellStyle name="Normal 4 2 2 2 7 2 2 2 3" xfId="42097"/>
    <cellStyle name="Normal 4 2 2 2 7 2 2 3" xfId="23739"/>
    <cellStyle name="Normal 4 2 2 2 7 2 2 4" xfId="35983"/>
    <cellStyle name="Normal 4 2 2 2 7 2 2 5" xfId="48212"/>
    <cellStyle name="Normal 4 2 2 2 7 2 3" xfId="17600"/>
    <cellStyle name="Normal 4 2 2 2 7 2 3 2" xfId="29855"/>
    <cellStyle name="Normal 4 2 2 2 7 2 3 3" xfId="42096"/>
    <cellStyle name="Normal 4 2 2 2 7 2 4" xfId="23738"/>
    <cellStyle name="Normal 4 2 2 2 7 2 5" xfId="35982"/>
    <cellStyle name="Normal 4 2 2 2 7 2 6" xfId="48211"/>
    <cellStyle name="Normal 4 2 2 2 7 3" xfId="6602"/>
    <cellStyle name="Normal 4 2 2 2 7 3 2" xfId="17602"/>
    <cellStyle name="Normal 4 2 2 2 7 3 2 2" xfId="29857"/>
    <cellStyle name="Normal 4 2 2 2 7 3 2 3" xfId="42098"/>
    <cellStyle name="Normal 4 2 2 2 7 3 3" xfId="23740"/>
    <cellStyle name="Normal 4 2 2 2 7 3 4" xfId="35984"/>
    <cellStyle name="Normal 4 2 2 2 7 3 5" xfId="48213"/>
    <cellStyle name="Normal 4 2 2 2 7 4" xfId="17599"/>
    <cellStyle name="Normal 4 2 2 2 7 4 2" xfId="29854"/>
    <cellStyle name="Normal 4 2 2 2 7 4 3" xfId="42095"/>
    <cellStyle name="Normal 4 2 2 2 7 5" xfId="23737"/>
    <cellStyle name="Normal 4 2 2 2 7 6" xfId="35981"/>
    <cellStyle name="Normal 4 2 2 2 7 7" xfId="48210"/>
    <cellStyle name="Normal 4 2 2 2 8" xfId="6603"/>
    <cellStyle name="Normal 4 2 2 2 8 2" xfId="6604"/>
    <cellStyle name="Normal 4 2 2 2 8 2 2" xfId="17604"/>
    <cellStyle name="Normal 4 2 2 2 8 2 2 2" xfId="29859"/>
    <cellStyle name="Normal 4 2 2 2 8 2 2 3" xfId="42100"/>
    <cellStyle name="Normal 4 2 2 2 8 2 3" xfId="23742"/>
    <cellStyle name="Normal 4 2 2 2 8 2 4" xfId="35986"/>
    <cellStyle name="Normal 4 2 2 2 8 2 5" xfId="48215"/>
    <cellStyle name="Normal 4 2 2 2 8 3" xfId="17603"/>
    <cellStyle name="Normal 4 2 2 2 8 3 2" xfId="29858"/>
    <cellStyle name="Normal 4 2 2 2 8 3 3" xfId="42099"/>
    <cellStyle name="Normal 4 2 2 2 8 4" xfId="23741"/>
    <cellStyle name="Normal 4 2 2 2 8 5" xfId="35985"/>
    <cellStyle name="Normal 4 2 2 2 8 6" xfId="48214"/>
    <cellStyle name="Normal 4 2 2 2 9" xfId="6605"/>
    <cellStyle name="Normal 4 2 2 2 9 2" xfId="17605"/>
    <cellStyle name="Normal 4 2 2 2 9 2 2" xfId="29860"/>
    <cellStyle name="Normal 4 2 2 2 9 2 3" xfId="42101"/>
    <cellStyle name="Normal 4 2 2 2 9 3" xfId="23743"/>
    <cellStyle name="Normal 4 2 2 2 9 4" xfId="35987"/>
    <cellStyle name="Normal 4 2 2 2 9 5" xfId="48216"/>
    <cellStyle name="Normal 4 2 2 3" xfId="6606"/>
    <cellStyle name="Normal 4 2 2 3 10" xfId="35988"/>
    <cellStyle name="Normal 4 2 2 3 11" xfId="48217"/>
    <cellStyle name="Normal 4 2 2 3 2" xfId="6607"/>
    <cellStyle name="Normal 4 2 2 3 2 10" xfId="48218"/>
    <cellStyle name="Normal 4 2 2 3 2 2" xfId="6608"/>
    <cellStyle name="Normal 4 2 2 3 2 2 2" xfId="6609"/>
    <cellStyle name="Normal 4 2 2 3 2 2 2 2" xfId="6610"/>
    <cellStyle name="Normal 4 2 2 3 2 2 2 2 2" xfId="6611"/>
    <cellStyle name="Normal 4 2 2 3 2 2 2 2 2 2" xfId="6612"/>
    <cellStyle name="Normal 4 2 2 3 2 2 2 2 2 2 2" xfId="17612"/>
    <cellStyle name="Normal 4 2 2 3 2 2 2 2 2 2 2 2" xfId="29867"/>
    <cellStyle name="Normal 4 2 2 3 2 2 2 2 2 2 2 3" xfId="42108"/>
    <cellStyle name="Normal 4 2 2 3 2 2 2 2 2 2 3" xfId="23750"/>
    <cellStyle name="Normal 4 2 2 3 2 2 2 2 2 2 4" xfId="35994"/>
    <cellStyle name="Normal 4 2 2 3 2 2 2 2 2 2 5" xfId="48223"/>
    <cellStyle name="Normal 4 2 2 3 2 2 2 2 2 3" xfId="17611"/>
    <cellStyle name="Normal 4 2 2 3 2 2 2 2 2 3 2" xfId="29866"/>
    <cellStyle name="Normal 4 2 2 3 2 2 2 2 2 3 3" xfId="42107"/>
    <cellStyle name="Normal 4 2 2 3 2 2 2 2 2 4" xfId="23749"/>
    <cellStyle name="Normal 4 2 2 3 2 2 2 2 2 5" xfId="35993"/>
    <cellStyle name="Normal 4 2 2 3 2 2 2 2 2 6" xfId="48222"/>
    <cellStyle name="Normal 4 2 2 3 2 2 2 2 3" xfId="6613"/>
    <cellStyle name="Normal 4 2 2 3 2 2 2 2 3 2" xfId="17613"/>
    <cellStyle name="Normal 4 2 2 3 2 2 2 2 3 2 2" xfId="29868"/>
    <cellStyle name="Normal 4 2 2 3 2 2 2 2 3 2 3" xfId="42109"/>
    <cellStyle name="Normal 4 2 2 3 2 2 2 2 3 3" xfId="23751"/>
    <cellStyle name="Normal 4 2 2 3 2 2 2 2 3 4" xfId="35995"/>
    <cellStyle name="Normal 4 2 2 3 2 2 2 2 3 5" xfId="48224"/>
    <cellStyle name="Normal 4 2 2 3 2 2 2 2 4" xfId="17610"/>
    <cellStyle name="Normal 4 2 2 3 2 2 2 2 4 2" xfId="29865"/>
    <cellStyle name="Normal 4 2 2 3 2 2 2 2 4 3" xfId="42106"/>
    <cellStyle name="Normal 4 2 2 3 2 2 2 2 5" xfId="23748"/>
    <cellStyle name="Normal 4 2 2 3 2 2 2 2 6" xfId="35992"/>
    <cellStyle name="Normal 4 2 2 3 2 2 2 2 7" xfId="48221"/>
    <cellStyle name="Normal 4 2 2 3 2 2 2 3" xfId="6614"/>
    <cellStyle name="Normal 4 2 2 3 2 2 2 3 2" xfId="6615"/>
    <cellStyle name="Normal 4 2 2 3 2 2 2 3 2 2" xfId="17615"/>
    <cellStyle name="Normal 4 2 2 3 2 2 2 3 2 2 2" xfId="29870"/>
    <cellStyle name="Normal 4 2 2 3 2 2 2 3 2 2 3" xfId="42111"/>
    <cellStyle name="Normal 4 2 2 3 2 2 2 3 2 3" xfId="23753"/>
    <cellStyle name="Normal 4 2 2 3 2 2 2 3 2 4" xfId="35997"/>
    <cellStyle name="Normal 4 2 2 3 2 2 2 3 2 5" xfId="48226"/>
    <cellStyle name="Normal 4 2 2 3 2 2 2 3 3" xfId="17614"/>
    <cellStyle name="Normal 4 2 2 3 2 2 2 3 3 2" xfId="29869"/>
    <cellStyle name="Normal 4 2 2 3 2 2 2 3 3 3" xfId="42110"/>
    <cellStyle name="Normal 4 2 2 3 2 2 2 3 4" xfId="23752"/>
    <cellStyle name="Normal 4 2 2 3 2 2 2 3 5" xfId="35996"/>
    <cellStyle name="Normal 4 2 2 3 2 2 2 3 6" xfId="48225"/>
    <cellStyle name="Normal 4 2 2 3 2 2 2 4" xfId="6616"/>
    <cellStyle name="Normal 4 2 2 3 2 2 2 4 2" xfId="17616"/>
    <cellStyle name="Normal 4 2 2 3 2 2 2 4 2 2" xfId="29871"/>
    <cellStyle name="Normal 4 2 2 3 2 2 2 4 2 3" xfId="42112"/>
    <cellStyle name="Normal 4 2 2 3 2 2 2 4 3" xfId="23754"/>
    <cellStyle name="Normal 4 2 2 3 2 2 2 4 4" xfId="35998"/>
    <cellStyle name="Normal 4 2 2 3 2 2 2 4 5" xfId="48227"/>
    <cellStyle name="Normal 4 2 2 3 2 2 2 5" xfId="17609"/>
    <cellStyle name="Normal 4 2 2 3 2 2 2 5 2" xfId="29864"/>
    <cellStyle name="Normal 4 2 2 3 2 2 2 5 3" xfId="42105"/>
    <cellStyle name="Normal 4 2 2 3 2 2 2 6" xfId="23747"/>
    <cellStyle name="Normal 4 2 2 3 2 2 2 7" xfId="35991"/>
    <cellStyle name="Normal 4 2 2 3 2 2 2 8" xfId="48220"/>
    <cellStyle name="Normal 4 2 2 3 2 2 3" xfId="6617"/>
    <cellStyle name="Normal 4 2 2 3 2 2 3 2" xfId="6618"/>
    <cellStyle name="Normal 4 2 2 3 2 2 3 2 2" xfId="6619"/>
    <cellStyle name="Normal 4 2 2 3 2 2 3 2 2 2" xfId="17619"/>
    <cellStyle name="Normal 4 2 2 3 2 2 3 2 2 2 2" xfId="29874"/>
    <cellStyle name="Normal 4 2 2 3 2 2 3 2 2 2 3" xfId="42115"/>
    <cellStyle name="Normal 4 2 2 3 2 2 3 2 2 3" xfId="23757"/>
    <cellStyle name="Normal 4 2 2 3 2 2 3 2 2 4" xfId="36001"/>
    <cellStyle name="Normal 4 2 2 3 2 2 3 2 2 5" xfId="48230"/>
    <cellStyle name="Normal 4 2 2 3 2 2 3 2 3" xfId="17618"/>
    <cellStyle name="Normal 4 2 2 3 2 2 3 2 3 2" xfId="29873"/>
    <cellStyle name="Normal 4 2 2 3 2 2 3 2 3 3" xfId="42114"/>
    <cellStyle name="Normal 4 2 2 3 2 2 3 2 4" xfId="23756"/>
    <cellStyle name="Normal 4 2 2 3 2 2 3 2 5" xfId="36000"/>
    <cellStyle name="Normal 4 2 2 3 2 2 3 2 6" xfId="48229"/>
    <cellStyle name="Normal 4 2 2 3 2 2 3 3" xfId="6620"/>
    <cellStyle name="Normal 4 2 2 3 2 2 3 3 2" xfId="17620"/>
    <cellStyle name="Normal 4 2 2 3 2 2 3 3 2 2" xfId="29875"/>
    <cellStyle name="Normal 4 2 2 3 2 2 3 3 2 3" xfId="42116"/>
    <cellStyle name="Normal 4 2 2 3 2 2 3 3 3" xfId="23758"/>
    <cellStyle name="Normal 4 2 2 3 2 2 3 3 4" xfId="36002"/>
    <cellStyle name="Normal 4 2 2 3 2 2 3 3 5" xfId="48231"/>
    <cellStyle name="Normal 4 2 2 3 2 2 3 4" xfId="17617"/>
    <cellStyle name="Normal 4 2 2 3 2 2 3 4 2" xfId="29872"/>
    <cellStyle name="Normal 4 2 2 3 2 2 3 4 3" xfId="42113"/>
    <cellStyle name="Normal 4 2 2 3 2 2 3 5" xfId="23755"/>
    <cellStyle name="Normal 4 2 2 3 2 2 3 6" xfId="35999"/>
    <cellStyle name="Normal 4 2 2 3 2 2 3 7" xfId="48228"/>
    <cellStyle name="Normal 4 2 2 3 2 2 4" xfId="6621"/>
    <cellStyle name="Normal 4 2 2 3 2 2 4 2" xfId="6622"/>
    <cellStyle name="Normal 4 2 2 3 2 2 4 2 2" xfId="17622"/>
    <cellStyle name="Normal 4 2 2 3 2 2 4 2 2 2" xfId="29877"/>
    <cellStyle name="Normal 4 2 2 3 2 2 4 2 2 3" xfId="42118"/>
    <cellStyle name="Normal 4 2 2 3 2 2 4 2 3" xfId="23760"/>
    <cellStyle name="Normal 4 2 2 3 2 2 4 2 4" xfId="36004"/>
    <cellStyle name="Normal 4 2 2 3 2 2 4 2 5" xfId="48233"/>
    <cellStyle name="Normal 4 2 2 3 2 2 4 3" xfId="17621"/>
    <cellStyle name="Normal 4 2 2 3 2 2 4 3 2" xfId="29876"/>
    <cellStyle name="Normal 4 2 2 3 2 2 4 3 3" xfId="42117"/>
    <cellStyle name="Normal 4 2 2 3 2 2 4 4" xfId="23759"/>
    <cellStyle name="Normal 4 2 2 3 2 2 4 5" xfId="36003"/>
    <cellStyle name="Normal 4 2 2 3 2 2 4 6" xfId="48232"/>
    <cellStyle name="Normal 4 2 2 3 2 2 5" xfId="6623"/>
    <cellStyle name="Normal 4 2 2 3 2 2 5 2" xfId="17623"/>
    <cellStyle name="Normal 4 2 2 3 2 2 5 2 2" xfId="29878"/>
    <cellStyle name="Normal 4 2 2 3 2 2 5 2 3" xfId="42119"/>
    <cellStyle name="Normal 4 2 2 3 2 2 5 3" xfId="23761"/>
    <cellStyle name="Normal 4 2 2 3 2 2 5 4" xfId="36005"/>
    <cellStyle name="Normal 4 2 2 3 2 2 5 5" xfId="48234"/>
    <cellStyle name="Normal 4 2 2 3 2 2 6" xfId="17608"/>
    <cellStyle name="Normal 4 2 2 3 2 2 6 2" xfId="29863"/>
    <cellStyle name="Normal 4 2 2 3 2 2 6 3" xfId="42104"/>
    <cellStyle name="Normal 4 2 2 3 2 2 7" xfId="23746"/>
    <cellStyle name="Normal 4 2 2 3 2 2 8" xfId="35990"/>
    <cellStyle name="Normal 4 2 2 3 2 2 9" xfId="48219"/>
    <cellStyle name="Normal 4 2 2 3 2 3" xfId="6624"/>
    <cellStyle name="Normal 4 2 2 3 2 3 2" xfId="6625"/>
    <cellStyle name="Normal 4 2 2 3 2 3 2 2" xfId="6626"/>
    <cellStyle name="Normal 4 2 2 3 2 3 2 2 2" xfId="6627"/>
    <cellStyle name="Normal 4 2 2 3 2 3 2 2 2 2" xfId="17627"/>
    <cellStyle name="Normal 4 2 2 3 2 3 2 2 2 2 2" xfId="29882"/>
    <cellStyle name="Normal 4 2 2 3 2 3 2 2 2 2 3" xfId="42123"/>
    <cellStyle name="Normal 4 2 2 3 2 3 2 2 2 3" xfId="23765"/>
    <cellStyle name="Normal 4 2 2 3 2 3 2 2 2 4" xfId="36009"/>
    <cellStyle name="Normal 4 2 2 3 2 3 2 2 2 5" xfId="48238"/>
    <cellStyle name="Normal 4 2 2 3 2 3 2 2 3" xfId="17626"/>
    <cellStyle name="Normal 4 2 2 3 2 3 2 2 3 2" xfId="29881"/>
    <cellStyle name="Normal 4 2 2 3 2 3 2 2 3 3" xfId="42122"/>
    <cellStyle name="Normal 4 2 2 3 2 3 2 2 4" xfId="23764"/>
    <cellStyle name="Normal 4 2 2 3 2 3 2 2 5" xfId="36008"/>
    <cellStyle name="Normal 4 2 2 3 2 3 2 2 6" xfId="48237"/>
    <cellStyle name="Normal 4 2 2 3 2 3 2 3" xfId="6628"/>
    <cellStyle name="Normal 4 2 2 3 2 3 2 3 2" xfId="17628"/>
    <cellStyle name="Normal 4 2 2 3 2 3 2 3 2 2" xfId="29883"/>
    <cellStyle name="Normal 4 2 2 3 2 3 2 3 2 3" xfId="42124"/>
    <cellStyle name="Normal 4 2 2 3 2 3 2 3 3" xfId="23766"/>
    <cellStyle name="Normal 4 2 2 3 2 3 2 3 4" xfId="36010"/>
    <cellStyle name="Normal 4 2 2 3 2 3 2 3 5" xfId="48239"/>
    <cellStyle name="Normal 4 2 2 3 2 3 2 4" xfId="17625"/>
    <cellStyle name="Normal 4 2 2 3 2 3 2 4 2" xfId="29880"/>
    <cellStyle name="Normal 4 2 2 3 2 3 2 4 3" xfId="42121"/>
    <cellStyle name="Normal 4 2 2 3 2 3 2 5" xfId="23763"/>
    <cellStyle name="Normal 4 2 2 3 2 3 2 6" xfId="36007"/>
    <cellStyle name="Normal 4 2 2 3 2 3 2 7" xfId="48236"/>
    <cellStyle name="Normal 4 2 2 3 2 3 3" xfId="6629"/>
    <cellStyle name="Normal 4 2 2 3 2 3 3 2" xfId="6630"/>
    <cellStyle name="Normal 4 2 2 3 2 3 3 2 2" xfId="17630"/>
    <cellStyle name="Normal 4 2 2 3 2 3 3 2 2 2" xfId="29885"/>
    <cellStyle name="Normal 4 2 2 3 2 3 3 2 2 3" xfId="42126"/>
    <cellStyle name="Normal 4 2 2 3 2 3 3 2 3" xfId="23768"/>
    <cellStyle name="Normal 4 2 2 3 2 3 3 2 4" xfId="36012"/>
    <cellStyle name="Normal 4 2 2 3 2 3 3 2 5" xfId="48241"/>
    <cellStyle name="Normal 4 2 2 3 2 3 3 3" xfId="17629"/>
    <cellStyle name="Normal 4 2 2 3 2 3 3 3 2" xfId="29884"/>
    <cellStyle name="Normal 4 2 2 3 2 3 3 3 3" xfId="42125"/>
    <cellStyle name="Normal 4 2 2 3 2 3 3 4" xfId="23767"/>
    <cellStyle name="Normal 4 2 2 3 2 3 3 5" xfId="36011"/>
    <cellStyle name="Normal 4 2 2 3 2 3 3 6" xfId="48240"/>
    <cellStyle name="Normal 4 2 2 3 2 3 4" xfId="6631"/>
    <cellStyle name="Normal 4 2 2 3 2 3 4 2" xfId="17631"/>
    <cellStyle name="Normal 4 2 2 3 2 3 4 2 2" xfId="29886"/>
    <cellStyle name="Normal 4 2 2 3 2 3 4 2 3" xfId="42127"/>
    <cellStyle name="Normal 4 2 2 3 2 3 4 3" xfId="23769"/>
    <cellStyle name="Normal 4 2 2 3 2 3 4 4" xfId="36013"/>
    <cellStyle name="Normal 4 2 2 3 2 3 4 5" xfId="48242"/>
    <cellStyle name="Normal 4 2 2 3 2 3 5" xfId="17624"/>
    <cellStyle name="Normal 4 2 2 3 2 3 5 2" xfId="29879"/>
    <cellStyle name="Normal 4 2 2 3 2 3 5 3" xfId="42120"/>
    <cellStyle name="Normal 4 2 2 3 2 3 6" xfId="23762"/>
    <cellStyle name="Normal 4 2 2 3 2 3 7" xfId="36006"/>
    <cellStyle name="Normal 4 2 2 3 2 3 8" xfId="48235"/>
    <cellStyle name="Normal 4 2 2 3 2 4" xfId="6632"/>
    <cellStyle name="Normal 4 2 2 3 2 4 2" xfId="6633"/>
    <cellStyle name="Normal 4 2 2 3 2 4 2 2" xfId="6634"/>
    <cellStyle name="Normal 4 2 2 3 2 4 2 2 2" xfId="17634"/>
    <cellStyle name="Normal 4 2 2 3 2 4 2 2 2 2" xfId="29889"/>
    <cellStyle name="Normal 4 2 2 3 2 4 2 2 2 3" xfId="42130"/>
    <cellStyle name="Normal 4 2 2 3 2 4 2 2 3" xfId="23772"/>
    <cellStyle name="Normal 4 2 2 3 2 4 2 2 4" xfId="36016"/>
    <cellStyle name="Normal 4 2 2 3 2 4 2 2 5" xfId="48245"/>
    <cellStyle name="Normal 4 2 2 3 2 4 2 3" xfId="17633"/>
    <cellStyle name="Normal 4 2 2 3 2 4 2 3 2" xfId="29888"/>
    <cellStyle name="Normal 4 2 2 3 2 4 2 3 3" xfId="42129"/>
    <cellStyle name="Normal 4 2 2 3 2 4 2 4" xfId="23771"/>
    <cellStyle name="Normal 4 2 2 3 2 4 2 5" xfId="36015"/>
    <cellStyle name="Normal 4 2 2 3 2 4 2 6" xfId="48244"/>
    <cellStyle name="Normal 4 2 2 3 2 4 3" xfId="6635"/>
    <cellStyle name="Normal 4 2 2 3 2 4 3 2" xfId="17635"/>
    <cellStyle name="Normal 4 2 2 3 2 4 3 2 2" xfId="29890"/>
    <cellStyle name="Normal 4 2 2 3 2 4 3 2 3" xfId="42131"/>
    <cellStyle name="Normal 4 2 2 3 2 4 3 3" xfId="23773"/>
    <cellStyle name="Normal 4 2 2 3 2 4 3 4" xfId="36017"/>
    <cellStyle name="Normal 4 2 2 3 2 4 3 5" xfId="48246"/>
    <cellStyle name="Normal 4 2 2 3 2 4 4" xfId="17632"/>
    <cellStyle name="Normal 4 2 2 3 2 4 4 2" xfId="29887"/>
    <cellStyle name="Normal 4 2 2 3 2 4 4 3" xfId="42128"/>
    <cellStyle name="Normal 4 2 2 3 2 4 5" xfId="23770"/>
    <cellStyle name="Normal 4 2 2 3 2 4 6" xfId="36014"/>
    <cellStyle name="Normal 4 2 2 3 2 4 7" xfId="48243"/>
    <cellStyle name="Normal 4 2 2 3 2 5" xfId="6636"/>
    <cellStyle name="Normal 4 2 2 3 2 5 2" xfId="6637"/>
    <cellStyle name="Normal 4 2 2 3 2 5 2 2" xfId="17637"/>
    <cellStyle name="Normal 4 2 2 3 2 5 2 2 2" xfId="29892"/>
    <cellStyle name="Normal 4 2 2 3 2 5 2 2 3" xfId="42133"/>
    <cellStyle name="Normal 4 2 2 3 2 5 2 3" xfId="23775"/>
    <cellStyle name="Normal 4 2 2 3 2 5 2 4" xfId="36019"/>
    <cellStyle name="Normal 4 2 2 3 2 5 2 5" xfId="48248"/>
    <cellStyle name="Normal 4 2 2 3 2 5 3" xfId="17636"/>
    <cellStyle name="Normal 4 2 2 3 2 5 3 2" xfId="29891"/>
    <cellStyle name="Normal 4 2 2 3 2 5 3 3" xfId="42132"/>
    <cellStyle name="Normal 4 2 2 3 2 5 4" xfId="23774"/>
    <cellStyle name="Normal 4 2 2 3 2 5 5" xfId="36018"/>
    <cellStyle name="Normal 4 2 2 3 2 5 6" xfId="48247"/>
    <cellStyle name="Normal 4 2 2 3 2 6" xfId="6638"/>
    <cellStyle name="Normal 4 2 2 3 2 6 2" xfId="17638"/>
    <cellStyle name="Normal 4 2 2 3 2 6 2 2" xfId="29893"/>
    <cellStyle name="Normal 4 2 2 3 2 6 2 3" xfId="42134"/>
    <cellStyle name="Normal 4 2 2 3 2 6 3" xfId="23776"/>
    <cellStyle name="Normal 4 2 2 3 2 6 4" xfId="36020"/>
    <cellStyle name="Normal 4 2 2 3 2 6 5" xfId="48249"/>
    <cellStyle name="Normal 4 2 2 3 2 7" xfId="17607"/>
    <cellStyle name="Normal 4 2 2 3 2 7 2" xfId="29862"/>
    <cellStyle name="Normal 4 2 2 3 2 7 3" xfId="42103"/>
    <cellStyle name="Normal 4 2 2 3 2 8" xfId="23745"/>
    <cellStyle name="Normal 4 2 2 3 2 9" xfId="35989"/>
    <cellStyle name="Normal 4 2 2 3 3" xfId="6639"/>
    <cellStyle name="Normal 4 2 2 3 3 2" xfId="6640"/>
    <cellStyle name="Normal 4 2 2 3 3 2 2" xfId="6641"/>
    <cellStyle name="Normal 4 2 2 3 3 2 2 2" xfId="6642"/>
    <cellStyle name="Normal 4 2 2 3 3 2 2 2 2" xfId="6643"/>
    <cellStyle name="Normal 4 2 2 3 3 2 2 2 2 2" xfId="17643"/>
    <cellStyle name="Normal 4 2 2 3 3 2 2 2 2 2 2" xfId="29898"/>
    <cellStyle name="Normal 4 2 2 3 3 2 2 2 2 2 3" xfId="42139"/>
    <cellStyle name="Normal 4 2 2 3 3 2 2 2 2 3" xfId="23781"/>
    <cellStyle name="Normal 4 2 2 3 3 2 2 2 2 4" xfId="36025"/>
    <cellStyle name="Normal 4 2 2 3 3 2 2 2 2 5" xfId="48254"/>
    <cellStyle name="Normal 4 2 2 3 3 2 2 2 3" xfId="17642"/>
    <cellStyle name="Normal 4 2 2 3 3 2 2 2 3 2" xfId="29897"/>
    <cellStyle name="Normal 4 2 2 3 3 2 2 2 3 3" xfId="42138"/>
    <cellStyle name="Normal 4 2 2 3 3 2 2 2 4" xfId="23780"/>
    <cellStyle name="Normal 4 2 2 3 3 2 2 2 5" xfId="36024"/>
    <cellStyle name="Normal 4 2 2 3 3 2 2 2 6" xfId="48253"/>
    <cellStyle name="Normal 4 2 2 3 3 2 2 3" xfId="6644"/>
    <cellStyle name="Normal 4 2 2 3 3 2 2 3 2" xfId="17644"/>
    <cellStyle name="Normal 4 2 2 3 3 2 2 3 2 2" xfId="29899"/>
    <cellStyle name="Normal 4 2 2 3 3 2 2 3 2 3" xfId="42140"/>
    <cellStyle name="Normal 4 2 2 3 3 2 2 3 3" xfId="23782"/>
    <cellStyle name="Normal 4 2 2 3 3 2 2 3 4" xfId="36026"/>
    <cellStyle name="Normal 4 2 2 3 3 2 2 3 5" xfId="48255"/>
    <cellStyle name="Normal 4 2 2 3 3 2 2 4" xfId="17641"/>
    <cellStyle name="Normal 4 2 2 3 3 2 2 4 2" xfId="29896"/>
    <cellStyle name="Normal 4 2 2 3 3 2 2 4 3" xfId="42137"/>
    <cellStyle name="Normal 4 2 2 3 3 2 2 5" xfId="23779"/>
    <cellStyle name="Normal 4 2 2 3 3 2 2 6" xfId="36023"/>
    <cellStyle name="Normal 4 2 2 3 3 2 2 7" xfId="48252"/>
    <cellStyle name="Normal 4 2 2 3 3 2 3" xfId="6645"/>
    <cellStyle name="Normal 4 2 2 3 3 2 3 2" xfId="6646"/>
    <cellStyle name="Normal 4 2 2 3 3 2 3 2 2" xfId="17646"/>
    <cellStyle name="Normal 4 2 2 3 3 2 3 2 2 2" xfId="29901"/>
    <cellStyle name="Normal 4 2 2 3 3 2 3 2 2 3" xfId="42142"/>
    <cellStyle name="Normal 4 2 2 3 3 2 3 2 3" xfId="23784"/>
    <cellStyle name="Normal 4 2 2 3 3 2 3 2 4" xfId="36028"/>
    <cellStyle name="Normal 4 2 2 3 3 2 3 2 5" xfId="48257"/>
    <cellStyle name="Normal 4 2 2 3 3 2 3 3" xfId="17645"/>
    <cellStyle name="Normal 4 2 2 3 3 2 3 3 2" xfId="29900"/>
    <cellStyle name="Normal 4 2 2 3 3 2 3 3 3" xfId="42141"/>
    <cellStyle name="Normal 4 2 2 3 3 2 3 4" xfId="23783"/>
    <cellStyle name="Normal 4 2 2 3 3 2 3 5" xfId="36027"/>
    <cellStyle name="Normal 4 2 2 3 3 2 3 6" xfId="48256"/>
    <cellStyle name="Normal 4 2 2 3 3 2 4" xfId="6647"/>
    <cellStyle name="Normal 4 2 2 3 3 2 4 2" xfId="17647"/>
    <cellStyle name="Normal 4 2 2 3 3 2 4 2 2" xfId="29902"/>
    <cellStyle name="Normal 4 2 2 3 3 2 4 2 3" xfId="42143"/>
    <cellStyle name="Normal 4 2 2 3 3 2 4 3" xfId="23785"/>
    <cellStyle name="Normal 4 2 2 3 3 2 4 4" xfId="36029"/>
    <cellStyle name="Normal 4 2 2 3 3 2 4 5" xfId="48258"/>
    <cellStyle name="Normal 4 2 2 3 3 2 5" xfId="17640"/>
    <cellStyle name="Normal 4 2 2 3 3 2 5 2" xfId="29895"/>
    <cellStyle name="Normal 4 2 2 3 3 2 5 3" xfId="42136"/>
    <cellStyle name="Normal 4 2 2 3 3 2 6" xfId="23778"/>
    <cellStyle name="Normal 4 2 2 3 3 2 7" xfId="36022"/>
    <cellStyle name="Normal 4 2 2 3 3 2 8" xfId="48251"/>
    <cellStyle name="Normal 4 2 2 3 3 3" xfId="6648"/>
    <cellStyle name="Normal 4 2 2 3 3 3 2" xfId="6649"/>
    <cellStyle name="Normal 4 2 2 3 3 3 2 2" xfId="6650"/>
    <cellStyle name="Normal 4 2 2 3 3 3 2 2 2" xfId="17650"/>
    <cellStyle name="Normal 4 2 2 3 3 3 2 2 2 2" xfId="29905"/>
    <cellStyle name="Normal 4 2 2 3 3 3 2 2 2 3" xfId="42146"/>
    <cellStyle name="Normal 4 2 2 3 3 3 2 2 3" xfId="23788"/>
    <cellStyle name="Normal 4 2 2 3 3 3 2 2 4" xfId="36032"/>
    <cellStyle name="Normal 4 2 2 3 3 3 2 2 5" xfId="48261"/>
    <cellStyle name="Normal 4 2 2 3 3 3 2 3" xfId="17649"/>
    <cellStyle name="Normal 4 2 2 3 3 3 2 3 2" xfId="29904"/>
    <cellStyle name="Normal 4 2 2 3 3 3 2 3 3" xfId="42145"/>
    <cellStyle name="Normal 4 2 2 3 3 3 2 4" xfId="23787"/>
    <cellStyle name="Normal 4 2 2 3 3 3 2 5" xfId="36031"/>
    <cellStyle name="Normal 4 2 2 3 3 3 2 6" xfId="48260"/>
    <cellStyle name="Normal 4 2 2 3 3 3 3" xfId="6651"/>
    <cellStyle name="Normal 4 2 2 3 3 3 3 2" xfId="17651"/>
    <cellStyle name="Normal 4 2 2 3 3 3 3 2 2" xfId="29906"/>
    <cellStyle name="Normal 4 2 2 3 3 3 3 2 3" xfId="42147"/>
    <cellStyle name="Normal 4 2 2 3 3 3 3 3" xfId="23789"/>
    <cellStyle name="Normal 4 2 2 3 3 3 3 4" xfId="36033"/>
    <cellStyle name="Normal 4 2 2 3 3 3 3 5" xfId="48262"/>
    <cellStyle name="Normal 4 2 2 3 3 3 4" xfId="17648"/>
    <cellStyle name="Normal 4 2 2 3 3 3 4 2" xfId="29903"/>
    <cellStyle name="Normal 4 2 2 3 3 3 4 3" xfId="42144"/>
    <cellStyle name="Normal 4 2 2 3 3 3 5" xfId="23786"/>
    <cellStyle name="Normal 4 2 2 3 3 3 6" xfId="36030"/>
    <cellStyle name="Normal 4 2 2 3 3 3 7" xfId="48259"/>
    <cellStyle name="Normal 4 2 2 3 3 4" xfId="6652"/>
    <cellStyle name="Normal 4 2 2 3 3 4 2" xfId="6653"/>
    <cellStyle name="Normal 4 2 2 3 3 4 2 2" xfId="17653"/>
    <cellStyle name="Normal 4 2 2 3 3 4 2 2 2" xfId="29908"/>
    <cellStyle name="Normal 4 2 2 3 3 4 2 2 3" xfId="42149"/>
    <cellStyle name="Normal 4 2 2 3 3 4 2 3" xfId="23791"/>
    <cellStyle name="Normal 4 2 2 3 3 4 2 4" xfId="36035"/>
    <cellStyle name="Normal 4 2 2 3 3 4 2 5" xfId="48264"/>
    <cellStyle name="Normal 4 2 2 3 3 4 3" xfId="17652"/>
    <cellStyle name="Normal 4 2 2 3 3 4 3 2" xfId="29907"/>
    <cellStyle name="Normal 4 2 2 3 3 4 3 3" xfId="42148"/>
    <cellStyle name="Normal 4 2 2 3 3 4 4" xfId="23790"/>
    <cellStyle name="Normal 4 2 2 3 3 4 5" xfId="36034"/>
    <cellStyle name="Normal 4 2 2 3 3 4 6" xfId="48263"/>
    <cellStyle name="Normal 4 2 2 3 3 5" xfId="6654"/>
    <cellStyle name="Normal 4 2 2 3 3 5 2" xfId="17654"/>
    <cellStyle name="Normal 4 2 2 3 3 5 2 2" xfId="29909"/>
    <cellStyle name="Normal 4 2 2 3 3 5 2 3" xfId="42150"/>
    <cellStyle name="Normal 4 2 2 3 3 5 3" xfId="23792"/>
    <cellStyle name="Normal 4 2 2 3 3 5 4" xfId="36036"/>
    <cellStyle name="Normal 4 2 2 3 3 5 5" xfId="48265"/>
    <cellStyle name="Normal 4 2 2 3 3 6" xfId="17639"/>
    <cellStyle name="Normal 4 2 2 3 3 6 2" xfId="29894"/>
    <cellStyle name="Normal 4 2 2 3 3 6 3" xfId="42135"/>
    <cellStyle name="Normal 4 2 2 3 3 7" xfId="23777"/>
    <cellStyle name="Normal 4 2 2 3 3 8" xfId="36021"/>
    <cellStyle name="Normal 4 2 2 3 3 9" xfId="48250"/>
    <cellStyle name="Normal 4 2 2 3 4" xfId="6655"/>
    <cellStyle name="Normal 4 2 2 3 4 2" xfId="6656"/>
    <cellStyle name="Normal 4 2 2 3 4 2 2" xfId="6657"/>
    <cellStyle name="Normal 4 2 2 3 4 2 2 2" xfId="6658"/>
    <cellStyle name="Normal 4 2 2 3 4 2 2 2 2" xfId="17658"/>
    <cellStyle name="Normal 4 2 2 3 4 2 2 2 2 2" xfId="29913"/>
    <cellStyle name="Normal 4 2 2 3 4 2 2 2 2 3" xfId="42154"/>
    <cellStyle name="Normal 4 2 2 3 4 2 2 2 3" xfId="23796"/>
    <cellStyle name="Normal 4 2 2 3 4 2 2 2 4" xfId="36040"/>
    <cellStyle name="Normal 4 2 2 3 4 2 2 2 5" xfId="48269"/>
    <cellStyle name="Normal 4 2 2 3 4 2 2 3" xfId="17657"/>
    <cellStyle name="Normal 4 2 2 3 4 2 2 3 2" xfId="29912"/>
    <cellStyle name="Normal 4 2 2 3 4 2 2 3 3" xfId="42153"/>
    <cellStyle name="Normal 4 2 2 3 4 2 2 4" xfId="23795"/>
    <cellStyle name="Normal 4 2 2 3 4 2 2 5" xfId="36039"/>
    <cellStyle name="Normal 4 2 2 3 4 2 2 6" xfId="48268"/>
    <cellStyle name="Normal 4 2 2 3 4 2 3" xfId="6659"/>
    <cellStyle name="Normal 4 2 2 3 4 2 3 2" xfId="17659"/>
    <cellStyle name="Normal 4 2 2 3 4 2 3 2 2" xfId="29914"/>
    <cellStyle name="Normal 4 2 2 3 4 2 3 2 3" xfId="42155"/>
    <cellStyle name="Normal 4 2 2 3 4 2 3 3" xfId="23797"/>
    <cellStyle name="Normal 4 2 2 3 4 2 3 4" xfId="36041"/>
    <cellStyle name="Normal 4 2 2 3 4 2 3 5" xfId="48270"/>
    <cellStyle name="Normal 4 2 2 3 4 2 4" xfId="17656"/>
    <cellStyle name="Normal 4 2 2 3 4 2 4 2" xfId="29911"/>
    <cellStyle name="Normal 4 2 2 3 4 2 4 3" xfId="42152"/>
    <cellStyle name="Normal 4 2 2 3 4 2 5" xfId="23794"/>
    <cellStyle name="Normal 4 2 2 3 4 2 6" xfId="36038"/>
    <cellStyle name="Normal 4 2 2 3 4 2 7" xfId="48267"/>
    <cellStyle name="Normal 4 2 2 3 4 3" xfId="6660"/>
    <cellStyle name="Normal 4 2 2 3 4 3 2" xfId="6661"/>
    <cellStyle name="Normal 4 2 2 3 4 3 2 2" xfId="17661"/>
    <cellStyle name="Normal 4 2 2 3 4 3 2 2 2" xfId="29916"/>
    <cellStyle name="Normal 4 2 2 3 4 3 2 2 3" xfId="42157"/>
    <cellStyle name="Normal 4 2 2 3 4 3 2 3" xfId="23799"/>
    <cellStyle name="Normal 4 2 2 3 4 3 2 4" xfId="36043"/>
    <cellStyle name="Normal 4 2 2 3 4 3 2 5" xfId="48272"/>
    <cellStyle name="Normal 4 2 2 3 4 3 3" xfId="17660"/>
    <cellStyle name="Normal 4 2 2 3 4 3 3 2" xfId="29915"/>
    <cellStyle name="Normal 4 2 2 3 4 3 3 3" xfId="42156"/>
    <cellStyle name="Normal 4 2 2 3 4 3 4" xfId="23798"/>
    <cellStyle name="Normal 4 2 2 3 4 3 5" xfId="36042"/>
    <cellStyle name="Normal 4 2 2 3 4 3 6" xfId="48271"/>
    <cellStyle name="Normal 4 2 2 3 4 4" xfId="6662"/>
    <cellStyle name="Normal 4 2 2 3 4 4 2" xfId="17662"/>
    <cellStyle name="Normal 4 2 2 3 4 4 2 2" xfId="29917"/>
    <cellStyle name="Normal 4 2 2 3 4 4 2 3" xfId="42158"/>
    <cellStyle name="Normal 4 2 2 3 4 4 3" xfId="23800"/>
    <cellStyle name="Normal 4 2 2 3 4 4 4" xfId="36044"/>
    <cellStyle name="Normal 4 2 2 3 4 4 5" xfId="48273"/>
    <cellStyle name="Normal 4 2 2 3 4 5" xfId="17655"/>
    <cellStyle name="Normal 4 2 2 3 4 5 2" xfId="29910"/>
    <cellStyle name="Normal 4 2 2 3 4 5 3" xfId="42151"/>
    <cellStyle name="Normal 4 2 2 3 4 6" xfId="23793"/>
    <cellStyle name="Normal 4 2 2 3 4 7" xfId="36037"/>
    <cellStyle name="Normal 4 2 2 3 4 8" xfId="48266"/>
    <cellStyle name="Normal 4 2 2 3 5" xfId="6663"/>
    <cellStyle name="Normal 4 2 2 3 5 2" xfId="6664"/>
    <cellStyle name="Normal 4 2 2 3 5 2 2" xfId="6665"/>
    <cellStyle name="Normal 4 2 2 3 5 2 2 2" xfId="17665"/>
    <cellStyle name="Normal 4 2 2 3 5 2 2 2 2" xfId="29920"/>
    <cellStyle name="Normal 4 2 2 3 5 2 2 2 3" xfId="42161"/>
    <cellStyle name="Normal 4 2 2 3 5 2 2 3" xfId="23803"/>
    <cellStyle name="Normal 4 2 2 3 5 2 2 4" xfId="36047"/>
    <cellStyle name="Normal 4 2 2 3 5 2 2 5" xfId="48276"/>
    <cellStyle name="Normal 4 2 2 3 5 2 3" xfId="17664"/>
    <cellStyle name="Normal 4 2 2 3 5 2 3 2" xfId="29919"/>
    <cellStyle name="Normal 4 2 2 3 5 2 3 3" xfId="42160"/>
    <cellStyle name="Normal 4 2 2 3 5 2 4" xfId="23802"/>
    <cellStyle name="Normal 4 2 2 3 5 2 5" xfId="36046"/>
    <cellStyle name="Normal 4 2 2 3 5 2 6" xfId="48275"/>
    <cellStyle name="Normal 4 2 2 3 5 3" xfId="6666"/>
    <cellStyle name="Normal 4 2 2 3 5 3 2" xfId="17666"/>
    <cellStyle name="Normal 4 2 2 3 5 3 2 2" xfId="29921"/>
    <cellStyle name="Normal 4 2 2 3 5 3 2 3" xfId="42162"/>
    <cellStyle name="Normal 4 2 2 3 5 3 3" xfId="23804"/>
    <cellStyle name="Normal 4 2 2 3 5 3 4" xfId="36048"/>
    <cellStyle name="Normal 4 2 2 3 5 3 5" xfId="48277"/>
    <cellStyle name="Normal 4 2 2 3 5 4" xfId="17663"/>
    <cellStyle name="Normal 4 2 2 3 5 4 2" xfId="29918"/>
    <cellStyle name="Normal 4 2 2 3 5 4 3" xfId="42159"/>
    <cellStyle name="Normal 4 2 2 3 5 5" xfId="23801"/>
    <cellStyle name="Normal 4 2 2 3 5 6" xfId="36045"/>
    <cellStyle name="Normal 4 2 2 3 5 7" xfId="48274"/>
    <cellStyle name="Normal 4 2 2 3 6" xfId="6667"/>
    <cellStyle name="Normal 4 2 2 3 6 2" xfId="6668"/>
    <cellStyle name="Normal 4 2 2 3 6 2 2" xfId="17668"/>
    <cellStyle name="Normal 4 2 2 3 6 2 2 2" xfId="29923"/>
    <cellStyle name="Normal 4 2 2 3 6 2 2 3" xfId="42164"/>
    <cellStyle name="Normal 4 2 2 3 6 2 3" xfId="23806"/>
    <cellStyle name="Normal 4 2 2 3 6 2 4" xfId="36050"/>
    <cellStyle name="Normal 4 2 2 3 6 2 5" xfId="48279"/>
    <cellStyle name="Normal 4 2 2 3 6 3" xfId="17667"/>
    <cellStyle name="Normal 4 2 2 3 6 3 2" xfId="29922"/>
    <cellStyle name="Normal 4 2 2 3 6 3 3" xfId="42163"/>
    <cellStyle name="Normal 4 2 2 3 6 4" xfId="23805"/>
    <cellStyle name="Normal 4 2 2 3 6 5" xfId="36049"/>
    <cellStyle name="Normal 4 2 2 3 6 6" xfId="48278"/>
    <cellStyle name="Normal 4 2 2 3 7" xfId="6669"/>
    <cellStyle name="Normal 4 2 2 3 7 2" xfId="17669"/>
    <cellStyle name="Normal 4 2 2 3 7 2 2" xfId="29924"/>
    <cellStyle name="Normal 4 2 2 3 7 2 3" xfId="42165"/>
    <cellStyle name="Normal 4 2 2 3 7 3" xfId="23807"/>
    <cellStyle name="Normal 4 2 2 3 7 4" xfId="36051"/>
    <cellStyle name="Normal 4 2 2 3 7 5" xfId="48280"/>
    <cellStyle name="Normal 4 2 2 3 8" xfId="17606"/>
    <cellStyle name="Normal 4 2 2 3 8 2" xfId="29861"/>
    <cellStyle name="Normal 4 2 2 3 8 3" xfId="42102"/>
    <cellStyle name="Normal 4 2 2 3 9" xfId="23744"/>
    <cellStyle name="Normal 4 2 2 4" xfId="6670"/>
    <cellStyle name="Normal 4 2 2 4 10" xfId="48281"/>
    <cellStyle name="Normal 4 2 2 4 2" xfId="6671"/>
    <cellStyle name="Normal 4 2 2 4 2 2" xfId="6672"/>
    <cellStyle name="Normal 4 2 2 4 2 2 2" xfId="6673"/>
    <cellStyle name="Normal 4 2 2 4 2 2 2 2" xfId="6674"/>
    <cellStyle name="Normal 4 2 2 4 2 2 2 2 2" xfId="6675"/>
    <cellStyle name="Normal 4 2 2 4 2 2 2 2 2 2" xfId="17675"/>
    <cellStyle name="Normal 4 2 2 4 2 2 2 2 2 2 2" xfId="29930"/>
    <cellStyle name="Normal 4 2 2 4 2 2 2 2 2 2 3" xfId="42171"/>
    <cellStyle name="Normal 4 2 2 4 2 2 2 2 2 3" xfId="23813"/>
    <cellStyle name="Normal 4 2 2 4 2 2 2 2 2 4" xfId="36057"/>
    <cellStyle name="Normal 4 2 2 4 2 2 2 2 2 5" xfId="48286"/>
    <cellStyle name="Normal 4 2 2 4 2 2 2 2 3" xfId="17674"/>
    <cellStyle name="Normal 4 2 2 4 2 2 2 2 3 2" xfId="29929"/>
    <cellStyle name="Normal 4 2 2 4 2 2 2 2 3 3" xfId="42170"/>
    <cellStyle name="Normal 4 2 2 4 2 2 2 2 4" xfId="23812"/>
    <cellStyle name="Normal 4 2 2 4 2 2 2 2 5" xfId="36056"/>
    <cellStyle name="Normal 4 2 2 4 2 2 2 2 6" xfId="48285"/>
    <cellStyle name="Normal 4 2 2 4 2 2 2 3" xfId="6676"/>
    <cellStyle name="Normal 4 2 2 4 2 2 2 3 2" xfId="17676"/>
    <cellStyle name="Normal 4 2 2 4 2 2 2 3 2 2" xfId="29931"/>
    <cellStyle name="Normal 4 2 2 4 2 2 2 3 2 3" xfId="42172"/>
    <cellStyle name="Normal 4 2 2 4 2 2 2 3 3" xfId="23814"/>
    <cellStyle name="Normal 4 2 2 4 2 2 2 3 4" xfId="36058"/>
    <cellStyle name="Normal 4 2 2 4 2 2 2 3 5" xfId="48287"/>
    <cellStyle name="Normal 4 2 2 4 2 2 2 4" xfId="17673"/>
    <cellStyle name="Normal 4 2 2 4 2 2 2 4 2" xfId="29928"/>
    <cellStyle name="Normal 4 2 2 4 2 2 2 4 3" xfId="42169"/>
    <cellStyle name="Normal 4 2 2 4 2 2 2 5" xfId="23811"/>
    <cellStyle name="Normal 4 2 2 4 2 2 2 6" xfId="36055"/>
    <cellStyle name="Normal 4 2 2 4 2 2 2 7" xfId="48284"/>
    <cellStyle name="Normal 4 2 2 4 2 2 3" xfId="6677"/>
    <cellStyle name="Normal 4 2 2 4 2 2 3 2" xfId="6678"/>
    <cellStyle name="Normal 4 2 2 4 2 2 3 2 2" xfId="17678"/>
    <cellStyle name="Normal 4 2 2 4 2 2 3 2 2 2" xfId="29933"/>
    <cellStyle name="Normal 4 2 2 4 2 2 3 2 2 3" xfId="42174"/>
    <cellStyle name="Normal 4 2 2 4 2 2 3 2 3" xfId="23816"/>
    <cellStyle name="Normal 4 2 2 4 2 2 3 2 4" xfId="36060"/>
    <cellStyle name="Normal 4 2 2 4 2 2 3 2 5" xfId="48289"/>
    <cellStyle name="Normal 4 2 2 4 2 2 3 3" xfId="17677"/>
    <cellStyle name="Normal 4 2 2 4 2 2 3 3 2" xfId="29932"/>
    <cellStyle name="Normal 4 2 2 4 2 2 3 3 3" xfId="42173"/>
    <cellStyle name="Normal 4 2 2 4 2 2 3 4" xfId="23815"/>
    <cellStyle name="Normal 4 2 2 4 2 2 3 5" xfId="36059"/>
    <cellStyle name="Normal 4 2 2 4 2 2 3 6" xfId="48288"/>
    <cellStyle name="Normal 4 2 2 4 2 2 4" xfId="6679"/>
    <cellStyle name="Normal 4 2 2 4 2 2 4 2" xfId="17679"/>
    <cellStyle name="Normal 4 2 2 4 2 2 4 2 2" xfId="29934"/>
    <cellStyle name="Normal 4 2 2 4 2 2 4 2 3" xfId="42175"/>
    <cellStyle name="Normal 4 2 2 4 2 2 4 3" xfId="23817"/>
    <cellStyle name="Normal 4 2 2 4 2 2 4 4" xfId="36061"/>
    <cellStyle name="Normal 4 2 2 4 2 2 4 5" xfId="48290"/>
    <cellStyle name="Normal 4 2 2 4 2 2 5" xfId="17672"/>
    <cellStyle name="Normal 4 2 2 4 2 2 5 2" xfId="29927"/>
    <cellStyle name="Normal 4 2 2 4 2 2 5 3" xfId="42168"/>
    <cellStyle name="Normal 4 2 2 4 2 2 6" xfId="23810"/>
    <cellStyle name="Normal 4 2 2 4 2 2 7" xfId="36054"/>
    <cellStyle name="Normal 4 2 2 4 2 2 8" xfId="48283"/>
    <cellStyle name="Normal 4 2 2 4 2 3" xfId="6680"/>
    <cellStyle name="Normal 4 2 2 4 2 3 2" xfId="6681"/>
    <cellStyle name="Normal 4 2 2 4 2 3 2 2" xfId="6682"/>
    <cellStyle name="Normal 4 2 2 4 2 3 2 2 2" xfId="17682"/>
    <cellStyle name="Normal 4 2 2 4 2 3 2 2 2 2" xfId="29937"/>
    <cellStyle name="Normal 4 2 2 4 2 3 2 2 2 3" xfId="42178"/>
    <cellStyle name="Normal 4 2 2 4 2 3 2 2 3" xfId="23820"/>
    <cellStyle name="Normal 4 2 2 4 2 3 2 2 4" xfId="36064"/>
    <cellStyle name="Normal 4 2 2 4 2 3 2 2 5" xfId="48293"/>
    <cellStyle name="Normal 4 2 2 4 2 3 2 3" xfId="17681"/>
    <cellStyle name="Normal 4 2 2 4 2 3 2 3 2" xfId="29936"/>
    <cellStyle name="Normal 4 2 2 4 2 3 2 3 3" xfId="42177"/>
    <cellStyle name="Normal 4 2 2 4 2 3 2 4" xfId="23819"/>
    <cellStyle name="Normal 4 2 2 4 2 3 2 5" xfId="36063"/>
    <cellStyle name="Normal 4 2 2 4 2 3 2 6" xfId="48292"/>
    <cellStyle name="Normal 4 2 2 4 2 3 3" xfId="6683"/>
    <cellStyle name="Normal 4 2 2 4 2 3 3 2" xfId="17683"/>
    <cellStyle name="Normal 4 2 2 4 2 3 3 2 2" xfId="29938"/>
    <cellStyle name="Normal 4 2 2 4 2 3 3 2 3" xfId="42179"/>
    <cellStyle name="Normal 4 2 2 4 2 3 3 3" xfId="23821"/>
    <cellStyle name="Normal 4 2 2 4 2 3 3 4" xfId="36065"/>
    <cellStyle name="Normal 4 2 2 4 2 3 3 5" xfId="48294"/>
    <cellStyle name="Normal 4 2 2 4 2 3 4" xfId="17680"/>
    <cellStyle name="Normal 4 2 2 4 2 3 4 2" xfId="29935"/>
    <cellStyle name="Normal 4 2 2 4 2 3 4 3" xfId="42176"/>
    <cellStyle name="Normal 4 2 2 4 2 3 5" xfId="23818"/>
    <cellStyle name="Normal 4 2 2 4 2 3 6" xfId="36062"/>
    <cellStyle name="Normal 4 2 2 4 2 3 7" xfId="48291"/>
    <cellStyle name="Normal 4 2 2 4 2 4" xfId="6684"/>
    <cellStyle name="Normal 4 2 2 4 2 4 2" xfId="6685"/>
    <cellStyle name="Normal 4 2 2 4 2 4 2 2" xfId="17685"/>
    <cellStyle name="Normal 4 2 2 4 2 4 2 2 2" xfId="29940"/>
    <cellStyle name="Normal 4 2 2 4 2 4 2 2 3" xfId="42181"/>
    <cellStyle name="Normal 4 2 2 4 2 4 2 3" xfId="23823"/>
    <cellStyle name="Normal 4 2 2 4 2 4 2 4" xfId="36067"/>
    <cellStyle name="Normal 4 2 2 4 2 4 2 5" xfId="48296"/>
    <cellStyle name="Normal 4 2 2 4 2 4 3" xfId="17684"/>
    <cellStyle name="Normal 4 2 2 4 2 4 3 2" xfId="29939"/>
    <cellStyle name="Normal 4 2 2 4 2 4 3 3" xfId="42180"/>
    <cellStyle name="Normal 4 2 2 4 2 4 4" xfId="23822"/>
    <cellStyle name="Normal 4 2 2 4 2 4 5" xfId="36066"/>
    <cellStyle name="Normal 4 2 2 4 2 4 6" xfId="48295"/>
    <cellStyle name="Normal 4 2 2 4 2 5" xfId="6686"/>
    <cellStyle name="Normal 4 2 2 4 2 5 2" xfId="17686"/>
    <cellStyle name="Normal 4 2 2 4 2 5 2 2" xfId="29941"/>
    <cellStyle name="Normal 4 2 2 4 2 5 2 3" xfId="42182"/>
    <cellStyle name="Normal 4 2 2 4 2 5 3" xfId="23824"/>
    <cellStyle name="Normal 4 2 2 4 2 5 4" xfId="36068"/>
    <cellStyle name="Normal 4 2 2 4 2 5 5" xfId="48297"/>
    <cellStyle name="Normal 4 2 2 4 2 6" xfId="17671"/>
    <cellStyle name="Normal 4 2 2 4 2 6 2" xfId="29926"/>
    <cellStyle name="Normal 4 2 2 4 2 6 3" xfId="42167"/>
    <cellStyle name="Normal 4 2 2 4 2 7" xfId="23809"/>
    <cellStyle name="Normal 4 2 2 4 2 8" xfId="36053"/>
    <cellStyle name="Normal 4 2 2 4 2 9" xfId="48282"/>
    <cellStyle name="Normal 4 2 2 4 3" xfId="6687"/>
    <cellStyle name="Normal 4 2 2 4 3 2" xfId="6688"/>
    <cellStyle name="Normal 4 2 2 4 3 2 2" xfId="6689"/>
    <cellStyle name="Normal 4 2 2 4 3 2 2 2" xfId="6690"/>
    <cellStyle name="Normal 4 2 2 4 3 2 2 2 2" xfId="17690"/>
    <cellStyle name="Normal 4 2 2 4 3 2 2 2 2 2" xfId="29945"/>
    <cellStyle name="Normal 4 2 2 4 3 2 2 2 2 3" xfId="42186"/>
    <cellStyle name="Normal 4 2 2 4 3 2 2 2 3" xfId="23828"/>
    <cellStyle name="Normal 4 2 2 4 3 2 2 2 4" xfId="36072"/>
    <cellStyle name="Normal 4 2 2 4 3 2 2 2 5" xfId="48301"/>
    <cellStyle name="Normal 4 2 2 4 3 2 2 3" xfId="17689"/>
    <cellStyle name="Normal 4 2 2 4 3 2 2 3 2" xfId="29944"/>
    <cellStyle name="Normal 4 2 2 4 3 2 2 3 3" xfId="42185"/>
    <cellStyle name="Normal 4 2 2 4 3 2 2 4" xfId="23827"/>
    <cellStyle name="Normal 4 2 2 4 3 2 2 5" xfId="36071"/>
    <cellStyle name="Normal 4 2 2 4 3 2 2 6" xfId="48300"/>
    <cellStyle name="Normal 4 2 2 4 3 2 3" xfId="6691"/>
    <cellStyle name="Normal 4 2 2 4 3 2 3 2" xfId="17691"/>
    <cellStyle name="Normal 4 2 2 4 3 2 3 2 2" xfId="29946"/>
    <cellStyle name="Normal 4 2 2 4 3 2 3 2 3" xfId="42187"/>
    <cellStyle name="Normal 4 2 2 4 3 2 3 3" xfId="23829"/>
    <cellStyle name="Normal 4 2 2 4 3 2 3 4" xfId="36073"/>
    <cellStyle name="Normal 4 2 2 4 3 2 3 5" xfId="48302"/>
    <cellStyle name="Normal 4 2 2 4 3 2 4" xfId="17688"/>
    <cellStyle name="Normal 4 2 2 4 3 2 4 2" xfId="29943"/>
    <cellStyle name="Normal 4 2 2 4 3 2 4 3" xfId="42184"/>
    <cellStyle name="Normal 4 2 2 4 3 2 5" xfId="23826"/>
    <cellStyle name="Normal 4 2 2 4 3 2 6" xfId="36070"/>
    <cellStyle name="Normal 4 2 2 4 3 2 7" xfId="48299"/>
    <cellStyle name="Normal 4 2 2 4 3 3" xfId="6692"/>
    <cellStyle name="Normal 4 2 2 4 3 3 2" xfId="6693"/>
    <cellStyle name="Normal 4 2 2 4 3 3 2 2" xfId="17693"/>
    <cellStyle name="Normal 4 2 2 4 3 3 2 2 2" xfId="29948"/>
    <cellStyle name="Normal 4 2 2 4 3 3 2 2 3" xfId="42189"/>
    <cellStyle name="Normal 4 2 2 4 3 3 2 3" xfId="23831"/>
    <cellStyle name="Normal 4 2 2 4 3 3 2 4" xfId="36075"/>
    <cellStyle name="Normal 4 2 2 4 3 3 2 5" xfId="48304"/>
    <cellStyle name="Normal 4 2 2 4 3 3 3" xfId="17692"/>
    <cellStyle name="Normal 4 2 2 4 3 3 3 2" xfId="29947"/>
    <cellStyle name="Normal 4 2 2 4 3 3 3 3" xfId="42188"/>
    <cellStyle name="Normal 4 2 2 4 3 3 4" xfId="23830"/>
    <cellStyle name="Normal 4 2 2 4 3 3 5" xfId="36074"/>
    <cellStyle name="Normal 4 2 2 4 3 3 6" xfId="48303"/>
    <cellStyle name="Normal 4 2 2 4 3 4" xfId="6694"/>
    <cellStyle name="Normal 4 2 2 4 3 4 2" xfId="17694"/>
    <cellStyle name="Normal 4 2 2 4 3 4 2 2" xfId="29949"/>
    <cellStyle name="Normal 4 2 2 4 3 4 2 3" xfId="42190"/>
    <cellStyle name="Normal 4 2 2 4 3 4 3" xfId="23832"/>
    <cellStyle name="Normal 4 2 2 4 3 4 4" xfId="36076"/>
    <cellStyle name="Normal 4 2 2 4 3 4 5" xfId="48305"/>
    <cellStyle name="Normal 4 2 2 4 3 5" xfId="17687"/>
    <cellStyle name="Normal 4 2 2 4 3 5 2" xfId="29942"/>
    <cellStyle name="Normal 4 2 2 4 3 5 3" xfId="42183"/>
    <cellStyle name="Normal 4 2 2 4 3 6" xfId="23825"/>
    <cellStyle name="Normal 4 2 2 4 3 7" xfId="36069"/>
    <cellStyle name="Normal 4 2 2 4 3 8" xfId="48298"/>
    <cellStyle name="Normal 4 2 2 4 4" xfId="6695"/>
    <cellStyle name="Normal 4 2 2 4 4 2" xfId="6696"/>
    <cellStyle name="Normal 4 2 2 4 4 2 2" xfId="6697"/>
    <cellStyle name="Normal 4 2 2 4 4 2 2 2" xfId="17697"/>
    <cellStyle name="Normal 4 2 2 4 4 2 2 2 2" xfId="29952"/>
    <cellStyle name="Normal 4 2 2 4 4 2 2 2 3" xfId="42193"/>
    <cellStyle name="Normal 4 2 2 4 4 2 2 3" xfId="23835"/>
    <cellStyle name="Normal 4 2 2 4 4 2 2 4" xfId="36079"/>
    <cellStyle name="Normal 4 2 2 4 4 2 2 5" xfId="48308"/>
    <cellStyle name="Normal 4 2 2 4 4 2 3" xfId="17696"/>
    <cellStyle name="Normal 4 2 2 4 4 2 3 2" xfId="29951"/>
    <cellStyle name="Normal 4 2 2 4 4 2 3 3" xfId="42192"/>
    <cellStyle name="Normal 4 2 2 4 4 2 4" xfId="23834"/>
    <cellStyle name="Normal 4 2 2 4 4 2 5" xfId="36078"/>
    <cellStyle name="Normal 4 2 2 4 4 2 6" xfId="48307"/>
    <cellStyle name="Normal 4 2 2 4 4 3" xfId="6698"/>
    <cellStyle name="Normal 4 2 2 4 4 3 2" xfId="17698"/>
    <cellStyle name="Normal 4 2 2 4 4 3 2 2" xfId="29953"/>
    <cellStyle name="Normal 4 2 2 4 4 3 2 3" xfId="42194"/>
    <cellStyle name="Normal 4 2 2 4 4 3 3" xfId="23836"/>
    <cellStyle name="Normal 4 2 2 4 4 3 4" xfId="36080"/>
    <cellStyle name="Normal 4 2 2 4 4 3 5" xfId="48309"/>
    <cellStyle name="Normal 4 2 2 4 4 4" xfId="17695"/>
    <cellStyle name="Normal 4 2 2 4 4 4 2" xfId="29950"/>
    <cellStyle name="Normal 4 2 2 4 4 4 3" xfId="42191"/>
    <cellStyle name="Normal 4 2 2 4 4 5" xfId="23833"/>
    <cellStyle name="Normal 4 2 2 4 4 6" xfId="36077"/>
    <cellStyle name="Normal 4 2 2 4 4 7" xfId="48306"/>
    <cellStyle name="Normal 4 2 2 4 5" xfId="6699"/>
    <cellStyle name="Normal 4 2 2 4 5 2" xfId="6700"/>
    <cellStyle name="Normal 4 2 2 4 5 2 2" xfId="17700"/>
    <cellStyle name="Normal 4 2 2 4 5 2 2 2" xfId="29955"/>
    <cellStyle name="Normal 4 2 2 4 5 2 2 3" xfId="42196"/>
    <cellStyle name="Normal 4 2 2 4 5 2 3" xfId="23838"/>
    <cellStyle name="Normal 4 2 2 4 5 2 4" xfId="36082"/>
    <cellStyle name="Normal 4 2 2 4 5 2 5" xfId="48311"/>
    <cellStyle name="Normal 4 2 2 4 5 3" xfId="17699"/>
    <cellStyle name="Normal 4 2 2 4 5 3 2" xfId="29954"/>
    <cellStyle name="Normal 4 2 2 4 5 3 3" xfId="42195"/>
    <cellStyle name="Normal 4 2 2 4 5 4" xfId="23837"/>
    <cellStyle name="Normal 4 2 2 4 5 5" xfId="36081"/>
    <cellStyle name="Normal 4 2 2 4 5 6" xfId="48310"/>
    <cellStyle name="Normal 4 2 2 4 6" xfId="6701"/>
    <cellStyle name="Normal 4 2 2 4 6 2" xfId="17701"/>
    <cellStyle name="Normal 4 2 2 4 6 2 2" xfId="29956"/>
    <cellStyle name="Normal 4 2 2 4 6 2 3" xfId="42197"/>
    <cellStyle name="Normal 4 2 2 4 6 3" xfId="23839"/>
    <cellStyle name="Normal 4 2 2 4 6 4" xfId="36083"/>
    <cellStyle name="Normal 4 2 2 4 6 5" xfId="48312"/>
    <cellStyle name="Normal 4 2 2 4 7" xfId="17670"/>
    <cellStyle name="Normal 4 2 2 4 7 2" xfId="29925"/>
    <cellStyle name="Normal 4 2 2 4 7 3" xfId="42166"/>
    <cellStyle name="Normal 4 2 2 4 8" xfId="23808"/>
    <cellStyle name="Normal 4 2 2 4 9" xfId="36052"/>
    <cellStyle name="Normal 4 2 2 5" xfId="6702"/>
    <cellStyle name="Normal 4 2 2 5 2" xfId="6703"/>
    <cellStyle name="Normal 4 2 2 5 2 2" xfId="6704"/>
    <cellStyle name="Normal 4 2 2 5 2 2 2" xfId="6705"/>
    <cellStyle name="Normal 4 2 2 5 2 2 2 2" xfId="6706"/>
    <cellStyle name="Normal 4 2 2 5 2 2 2 2 2" xfId="17706"/>
    <cellStyle name="Normal 4 2 2 5 2 2 2 2 2 2" xfId="29961"/>
    <cellStyle name="Normal 4 2 2 5 2 2 2 2 2 3" xfId="42202"/>
    <cellStyle name="Normal 4 2 2 5 2 2 2 2 3" xfId="23844"/>
    <cellStyle name="Normal 4 2 2 5 2 2 2 2 4" xfId="36088"/>
    <cellStyle name="Normal 4 2 2 5 2 2 2 2 5" xfId="48317"/>
    <cellStyle name="Normal 4 2 2 5 2 2 2 3" xfId="17705"/>
    <cellStyle name="Normal 4 2 2 5 2 2 2 3 2" xfId="29960"/>
    <cellStyle name="Normal 4 2 2 5 2 2 2 3 3" xfId="42201"/>
    <cellStyle name="Normal 4 2 2 5 2 2 2 4" xfId="23843"/>
    <cellStyle name="Normal 4 2 2 5 2 2 2 5" xfId="36087"/>
    <cellStyle name="Normal 4 2 2 5 2 2 2 6" xfId="48316"/>
    <cellStyle name="Normal 4 2 2 5 2 2 3" xfId="6707"/>
    <cellStyle name="Normal 4 2 2 5 2 2 3 2" xfId="17707"/>
    <cellStyle name="Normal 4 2 2 5 2 2 3 2 2" xfId="29962"/>
    <cellStyle name="Normal 4 2 2 5 2 2 3 2 3" xfId="42203"/>
    <cellStyle name="Normal 4 2 2 5 2 2 3 3" xfId="23845"/>
    <cellStyle name="Normal 4 2 2 5 2 2 3 4" xfId="36089"/>
    <cellStyle name="Normal 4 2 2 5 2 2 3 5" xfId="48318"/>
    <cellStyle name="Normal 4 2 2 5 2 2 4" xfId="17704"/>
    <cellStyle name="Normal 4 2 2 5 2 2 4 2" xfId="29959"/>
    <cellStyle name="Normal 4 2 2 5 2 2 4 3" xfId="42200"/>
    <cellStyle name="Normal 4 2 2 5 2 2 5" xfId="23842"/>
    <cellStyle name="Normal 4 2 2 5 2 2 6" xfId="36086"/>
    <cellStyle name="Normal 4 2 2 5 2 2 7" xfId="48315"/>
    <cellStyle name="Normal 4 2 2 5 2 3" xfId="6708"/>
    <cellStyle name="Normal 4 2 2 5 2 3 2" xfId="6709"/>
    <cellStyle name="Normal 4 2 2 5 2 3 2 2" xfId="17709"/>
    <cellStyle name="Normal 4 2 2 5 2 3 2 2 2" xfId="29964"/>
    <cellStyle name="Normal 4 2 2 5 2 3 2 2 3" xfId="42205"/>
    <cellStyle name="Normal 4 2 2 5 2 3 2 3" xfId="23847"/>
    <cellStyle name="Normal 4 2 2 5 2 3 2 4" xfId="36091"/>
    <cellStyle name="Normal 4 2 2 5 2 3 2 5" xfId="48320"/>
    <cellStyle name="Normal 4 2 2 5 2 3 3" xfId="17708"/>
    <cellStyle name="Normal 4 2 2 5 2 3 3 2" xfId="29963"/>
    <cellStyle name="Normal 4 2 2 5 2 3 3 3" xfId="42204"/>
    <cellStyle name="Normal 4 2 2 5 2 3 4" xfId="23846"/>
    <cellStyle name="Normal 4 2 2 5 2 3 5" xfId="36090"/>
    <cellStyle name="Normal 4 2 2 5 2 3 6" xfId="48319"/>
    <cellStyle name="Normal 4 2 2 5 2 4" xfId="6710"/>
    <cellStyle name="Normal 4 2 2 5 2 4 2" xfId="17710"/>
    <cellStyle name="Normal 4 2 2 5 2 4 2 2" xfId="29965"/>
    <cellStyle name="Normal 4 2 2 5 2 4 2 3" xfId="42206"/>
    <cellStyle name="Normal 4 2 2 5 2 4 3" xfId="23848"/>
    <cellStyle name="Normal 4 2 2 5 2 4 4" xfId="36092"/>
    <cellStyle name="Normal 4 2 2 5 2 4 5" xfId="48321"/>
    <cellStyle name="Normal 4 2 2 5 2 5" xfId="17703"/>
    <cellStyle name="Normal 4 2 2 5 2 5 2" xfId="29958"/>
    <cellStyle name="Normal 4 2 2 5 2 5 3" xfId="42199"/>
    <cellStyle name="Normal 4 2 2 5 2 6" xfId="23841"/>
    <cellStyle name="Normal 4 2 2 5 2 7" xfId="36085"/>
    <cellStyle name="Normal 4 2 2 5 2 8" xfId="48314"/>
    <cellStyle name="Normal 4 2 2 5 3" xfId="6711"/>
    <cellStyle name="Normal 4 2 2 5 3 2" xfId="6712"/>
    <cellStyle name="Normal 4 2 2 5 3 2 2" xfId="6713"/>
    <cellStyle name="Normal 4 2 2 5 3 2 2 2" xfId="17713"/>
    <cellStyle name="Normal 4 2 2 5 3 2 2 2 2" xfId="29968"/>
    <cellStyle name="Normal 4 2 2 5 3 2 2 2 3" xfId="42209"/>
    <cellStyle name="Normal 4 2 2 5 3 2 2 3" xfId="23851"/>
    <cellStyle name="Normal 4 2 2 5 3 2 2 4" xfId="36095"/>
    <cellStyle name="Normal 4 2 2 5 3 2 2 5" xfId="48324"/>
    <cellStyle name="Normal 4 2 2 5 3 2 3" xfId="17712"/>
    <cellStyle name="Normal 4 2 2 5 3 2 3 2" xfId="29967"/>
    <cellStyle name="Normal 4 2 2 5 3 2 3 3" xfId="42208"/>
    <cellStyle name="Normal 4 2 2 5 3 2 4" xfId="23850"/>
    <cellStyle name="Normal 4 2 2 5 3 2 5" xfId="36094"/>
    <cellStyle name="Normal 4 2 2 5 3 2 6" xfId="48323"/>
    <cellStyle name="Normal 4 2 2 5 3 3" xfId="6714"/>
    <cellStyle name="Normal 4 2 2 5 3 3 2" xfId="17714"/>
    <cellStyle name="Normal 4 2 2 5 3 3 2 2" xfId="29969"/>
    <cellStyle name="Normal 4 2 2 5 3 3 2 3" xfId="42210"/>
    <cellStyle name="Normal 4 2 2 5 3 3 3" xfId="23852"/>
    <cellStyle name="Normal 4 2 2 5 3 3 4" xfId="36096"/>
    <cellStyle name="Normal 4 2 2 5 3 3 5" xfId="48325"/>
    <cellStyle name="Normal 4 2 2 5 3 4" xfId="17711"/>
    <cellStyle name="Normal 4 2 2 5 3 4 2" xfId="29966"/>
    <cellStyle name="Normal 4 2 2 5 3 4 3" xfId="42207"/>
    <cellStyle name="Normal 4 2 2 5 3 5" xfId="23849"/>
    <cellStyle name="Normal 4 2 2 5 3 6" xfId="36093"/>
    <cellStyle name="Normal 4 2 2 5 3 7" xfId="48322"/>
    <cellStyle name="Normal 4 2 2 5 4" xfId="6715"/>
    <cellStyle name="Normal 4 2 2 5 4 2" xfId="6716"/>
    <cellStyle name="Normal 4 2 2 5 4 2 2" xfId="17716"/>
    <cellStyle name="Normal 4 2 2 5 4 2 2 2" xfId="29971"/>
    <cellStyle name="Normal 4 2 2 5 4 2 2 3" xfId="42212"/>
    <cellStyle name="Normal 4 2 2 5 4 2 3" xfId="23854"/>
    <cellStyle name="Normal 4 2 2 5 4 2 4" xfId="36098"/>
    <cellStyle name="Normal 4 2 2 5 4 2 5" xfId="48327"/>
    <cellStyle name="Normal 4 2 2 5 4 3" xfId="17715"/>
    <cellStyle name="Normal 4 2 2 5 4 3 2" xfId="29970"/>
    <cellStyle name="Normal 4 2 2 5 4 3 3" xfId="42211"/>
    <cellStyle name="Normal 4 2 2 5 4 4" xfId="23853"/>
    <cellStyle name="Normal 4 2 2 5 4 5" xfId="36097"/>
    <cellStyle name="Normal 4 2 2 5 4 6" xfId="48326"/>
    <cellStyle name="Normal 4 2 2 5 5" xfId="6717"/>
    <cellStyle name="Normal 4 2 2 5 5 2" xfId="17717"/>
    <cellStyle name="Normal 4 2 2 5 5 2 2" xfId="29972"/>
    <cellStyle name="Normal 4 2 2 5 5 2 3" xfId="42213"/>
    <cellStyle name="Normal 4 2 2 5 5 3" xfId="23855"/>
    <cellStyle name="Normal 4 2 2 5 5 4" xfId="36099"/>
    <cellStyle name="Normal 4 2 2 5 5 5" xfId="48328"/>
    <cellStyle name="Normal 4 2 2 5 6" xfId="17702"/>
    <cellStyle name="Normal 4 2 2 5 6 2" xfId="29957"/>
    <cellStyle name="Normal 4 2 2 5 6 3" xfId="42198"/>
    <cellStyle name="Normal 4 2 2 5 7" xfId="23840"/>
    <cellStyle name="Normal 4 2 2 5 8" xfId="36084"/>
    <cellStyle name="Normal 4 2 2 5 9" xfId="48313"/>
    <cellStyle name="Normal 4 2 2 6" xfId="6718"/>
    <cellStyle name="Normal 4 2 2 6 2" xfId="6719"/>
    <cellStyle name="Normal 4 2 2 6 2 2" xfId="6720"/>
    <cellStyle name="Normal 4 2 2 6 2 2 2" xfId="6721"/>
    <cellStyle name="Normal 4 2 2 6 2 2 2 2" xfId="17721"/>
    <cellStyle name="Normal 4 2 2 6 2 2 2 2 2" xfId="29976"/>
    <cellStyle name="Normal 4 2 2 6 2 2 2 2 3" xfId="42217"/>
    <cellStyle name="Normal 4 2 2 6 2 2 2 3" xfId="23859"/>
    <cellStyle name="Normal 4 2 2 6 2 2 2 4" xfId="36103"/>
    <cellStyle name="Normal 4 2 2 6 2 2 2 5" xfId="48332"/>
    <cellStyle name="Normal 4 2 2 6 2 2 3" xfId="17720"/>
    <cellStyle name="Normal 4 2 2 6 2 2 3 2" xfId="29975"/>
    <cellStyle name="Normal 4 2 2 6 2 2 3 3" xfId="42216"/>
    <cellStyle name="Normal 4 2 2 6 2 2 4" xfId="23858"/>
    <cellStyle name="Normal 4 2 2 6 2 2 5" xfId="36102"/>
    <cellStyle name="Normal 4 2 2 6 2 2 6" xfId="48331"/>
    <cellStyle name="Normal 4 2 2 6 2 3" xfId="6722"/>
    <cellStyle name="Normal 4 2 2 6 2 3 2" xfId="17722"/>
    <cellStyle name="Normal 4 2 2 6 2 3 2 2" xfId="29977"/>
    <cellStyle name="Normal 4 2 2 6 2 3 2 3" xfId="42218"/>
    <cellStyle name="Normal 4 2 2 6 2 3 3" xfId="23860"/>
    <cellStyle name="Normal 4 2 2 6 2 3 4" xfId="36104"/>
    <cellStyle name="Normal 4 2 2 6 2 3 5" xfId="48333"/>
    <cellStyle name="Normal 4 2 2 6 2 4" xfId="17719"/>
    <cellStyle name="Normal 4 2 2 6 2 4 2" xfId="29974"/>
    <cellStyle name="Normal 4 2 2 6 2 4 3" xfId="42215"/>
    <cellStyle name="Normal 4 2 2 6 2 5" xfId="23857"/>
    <cellStyle name="Normal 4 2 2 6 2 6" xfId="36101"/>
    <cellStyle name="Normal 4 2 2 6 2 7" xfId="48330"/>
    <cellStyle name="Normal 4 2 2 6 3" xfId="6723"/>
    <cellStyle name="Normal 4 2 2 6 3 2" xfId="6724"/>
    <cellStyle name="Normal 4 2 2 6 3 2 2" xfId="17724"/>
    <cellStyle name="Normal 4 2 2 6 3 2 2 2" xfId="29979"/>
    <cellStyle name="Normal 4 2 2 6 3 2 2 3" xfId="42220"/>
    <cellStyle name="Normal 4 2 2 6 3 2 3" xfId="23862"/>
    <cellStyle name="Normal 4 2 2 6 3 2 4" xfId="36106"/>
    <cellStyle name="Normal 4 2 2 6 3 2 5" xfId="48335"/>
    <cellStyle name="Normal 4 2 2 6 3 3" xfId="17723"/>
    <cellStyle name="Normal 4 2 2 6 3 3 2" xfId="29978"/>
    <cellStyle name="Normal 4 2 2 6 3 3 3" xfId="42219"/>
    <cellStyle name="Normal 4 2 2 6 3 4" xfId="23861"/>
    <cellStyle name="Normal 4 2 2 6 3 5" xfId="36105"/>
    <cellStyle name="Normal 4 2 2 6 3 6" xfId="48334"/>
    <cellStyle name="Normal 4 2 2 6 4" xfId="6725"/>
    <cellStyle name="Normal 4 2 2 6 4 2" xfId="17725"/>
    <cellStyle name="Normal 4 2 2 6 4 2 2" xfId="29980"/>
    <cellStyle name="Normal 4 2 2 6 4 2 3" xfId="42221"/>
    <cellStyle name="Normal 4 2 2 6 4 3" xfId="23863"/>
    <cellStyle name="Normal 4 2 2 6 4 4" xfId="36107"/>
    <cellStyle name="Normal 4 2 2 6 4 5" xfId="48336"/>
    <cellStyle name="Normal 4 2 2 6 5" xfId="17718"/>
    <cellStyle name="Normal 4 2 2 6 5 2" xfId="29973"/>
    <cellStyle name="Normal 4 2 2 6 5 3" xfId="42214"/>
    <cellStyle name="Normal 4 2 2 6 6" xfId="23856"/>
    <cellStyle name="Normal 4 2 2 6 7" xfId="36100"/>
    <cellStyle name="Normal 4 2 2 6 8" xfId="48329"/>
    <cellStyle name="Normal 4 2 2 7" xfId="6726"/>
    <cellStyle name="Normal 4 2 2 7 2" xfId="6727"/>
    <cellStyle name="Normal 4 2 2 7 2 2" xfId="6728"/>
    <cellStyle name="Normal 4 2 2 7 2 2 2" xfId="17728"/>
    <cellStyle name="Normal 4 2 2 7 2 2 2 2" xfId="29983"/>
    <cellStyle name="Normal 4 2 2 7 2 2 2 3" xfId="42224"/>
    <cellStyle name="Normal 4 2 2 7 2 2 3" xfId="23866"/>
    <cellStyle name="Normal 4 2 2 7 2 2 4" xfId="36110"/>
    <cellStyle name="Normal 4 2 2 7 2 2 5" xfId="48339"/>
    <cellStyle name="Normal 4 2 2 7 2 3" xfId="17727"/>
    <cellStyle name="Normal 4 2 2 7 2 3 2" xfId="29982"/>
    <cellStyle name="Normal 4 2 2 7 2 3 3" xfId="42223"/>
    <cellStyle name="Normal 4 2 2 7 2 4" xfId="23865"/>
    <cellStyle name="Normal 4 2 2 7 2 5" xfId="36109"/>
    <cellStyle name="Normal 4 2 2 7 2 6" xfId="48338"/>
    <cellStyle name="Normal 4 2 2 7 3" xfId="6729"/>
    <cellStyle name="Normal 4 2 2 7 3 2" xfId="17729"/>
    <cellStyle name="Normal 4 2 2 7 3 2 2" xfId="29984"/>
    <cellStyle name="Normal 4 2 2 7 3 2 3" xfId="42225"/>
    <cellStyle name="Normal 4 2 2 7 3 3" xfId="23867"/>
    <cellStyle name="Normal 4 2 2 7 3 4" xfId="36111"/>
    <cellStyle name="Normal 4 2 2 7 3 5" xfId="48340"/>
    <cellStyle name="Normal 4 2 2 7 4" xfId="17726"/>
    <cellStyle name="Normal 4 2 2 7 4 2" xfId="29981"/>
    <cellStyle name="Normal 4 2 2 7 4 3" xfId="42222"/>
    <cellStyle name="Normal 4 2 2 7 5" xfId="23864"/>
    <cellStyle name="Normal 4 2 2 7 6" xfId="36108"/>
    <cellStyle name="Normal 4 2 2 7 7" xfId="48337"/>
    <cellStyle name="Normal 4 2 2 8" xfId="6730"/>
    <cellStyle name="Normal 4 2 2 8 2" xfId="6731"/>
    <cellStyle name="Normal 4 2 2 8 2 2" xfId="6732"/>
    <cellStyle name="Normal 4 2 2 8 2 2 2" xfId="17732"/>
    <cellStyle name="Normal 4 2 2 8 2 2 2 2" xfId="29987"/>
    <cellStyle name="Normal 4 2 2 8 2 2 2 3" xfId="42228"/>
    <cellStyle name="Normal 4 2 2 8 2 2 3" xfId="23870"/>
    <cellStyle name="Normal 4 2 2 8 2 2 4" xfId="36114"/>
    <cellStyle name="Normal 4 2 2 8 2 2 5" xfId="48343"/>
    <cellStyle name="Normal 4 2 2 8 2 3" xfId="17731"/>
    <cellStyle name="Normal 4 2 2 8 2 3 2" xfId="29986"/>
    <cellStyle name="Normal 4 2 2 8 2 3 3" xfId="42227"/>
    <cellStyle name="Normal 4 2 2 8 2 4" xfId="23869"/>
    <cellStyle name="Normal 4 2 2 8 2 5" xfId="36113"/>
    <cellStyle name="Normal 4 2 2 8 2 6" xfId="48342"/>
    <cellStyle name="Normal 4 2 2 8 3" xfId="6733"/>
    <cellStyle name="Normal 4 2 2 8 3 2" xfId="17733"/>
    <cellStyle name="Normal 4 2 2 8 3 2 2" xfId="29988"/>
    <cellStyle name="Normal 4 2 2 8 3 2 3" xfId="42229"/>
    <cellStyle name="Normal 4 2 2 8 3 3" xfId="23871"/>
    <cellStyle name="Normal 4 2 2 8 3 4" xfId="36115"/>
    <cellStyle name="Normal 4 2 2 8 3 5" xfId="48344"/>
    <cellStyle name="Normal 4 2 2 8 4" xfId="17730"/>
    <cellStyle name="Normal 4 2 2 8 4 2" xfId="29985"/>
    <cellStyle name="Normal 4 2 2 8 4 3" xfId="42226"/>
    <cellStyle name="Normal 4 2 2 8 5" xfId="23868"/>
    <cellStyle name="Normal 4 2 2 8 6" xfId="36112"/>
    <cellStyle name="Normal 4 2 2 8 7" xfId="48341"/>
    <cellStyle name="Normal 4 2 2 9" xfId="6734"/>
    <cellStyle name="Normal 4 2 2 9 2" xfId="6735"/>
    <cellStyle name="Normal 4 2 2 9 2 2" xfId="17735"/>
    <cellStyle name="Normal 4 2 2 9 2 2 2" xfId="29990"/>
    <cellStyle name="Normal 4 2 2 9 2 2 3" xfId="42231"/>
    <cellStyle name="Normal 4 2 2 9 2 3" xfId="23873"/>
    <cellStyle name="Normal 4 2 2 9 2 4" xfId="36117"/>
    <cellStyle name="Normal 4 2 2 9 2 5" xfId="48346"/>
    <cellStyle name="Normal 4 2 2 9 3" xfId="17734"/>
    <cellStyle name="Normal 4 2 2 9 3 2" xfId="29989"/>
    <cellStyle name="Normal 4 2 2 9 3 3" xfId="42230"/>
    <cellStyle name="Normal 4 2 2 9 4" xfId="23872"/>
    <cellStyle name="Normal 4 2 2 9 5" xfId="36116"/>
    <cellStyle name="Normal 4 2 2 9 6" xfId="48345"/>
    <cellStyle name="Normal 4 2 3" xfId="6736"/>
    <cellStyle name="Normal 4 2 3 10" xfId="17736"/>
    <cellStyle name="Normal 4 2 3 10 2" xfId="29991"/>
    <cellStyle name="Normal 4 2 3 10 3" xfId="42232"/>
    <cellStyle name="Normal 4 2 3 11" xfId="23874"/>
    <cellStyle name="Normal 4 2 3 12" xfId="36118"/>
    <cellStyle name="Normal 4 2 3 13" xfId="48347"/>
    <cellStyle name="Normal 4 2 3 2" xfId="6737"/>
    <cellStyle name="Normal 4 2 3 2 10" xfId="36119"/>
    <cellStyle name="Normal 4 2 3 2 11" xfId="48348"/>
    <cellStyle name="Normal 4 2 3 2 2" xfId="6738"/>
    <cellStyle name="Normal 4 2 3 2 2 10" xfId="48349"/>
    <cellStyle name="Normal 4 2 3 2 2 2" xfId="6739"/>
    <cellStyle name="Normal 4 2 3 2 2 2 2" xfId="6740"/>
    <cellStyle name="Normal 4 2 3 2 2 2 2 2" xfId="6741"/>
    <cellStyle name="Normal 4 2 3 2 2 2 2 2 2" xfId="6742"/>
    <cellStyle name="Normal 4 2 3 2 2 2 2 2 2 2" xfId="6743"/>
    <cellStyle name="Normal 4 2 3 2 2 2 2 2 2 2 2" xfId="17743"/>
    <cellStyle name="Normal 4 2 3 2 2 2 2 2 2 2 2 2" xfId="29998"/>
    <cellStyle name="Normal 4 2 3 2 2 2 2 2 2 2 2 3" xfId="42239"/>
    <cellStyle name="Normal 4 2 3 2 2 2 2 2 2 2 3" xfId="23881"/>
    <cellStyle name="Normal 4 2 3 2 2 2 2 2 2 2 4" xfId="36125"/>
    <cellStyle name="Normal 4 2 3 2 2 2 2 2 2 2 5" xfId="48354"/>
    <cellStyle name="Normal 4 2 3 2 2 2 2 2 2 3" xfId="17742"/>
    <cellStyle name="Normal 4 2 3 2 2 2 2 2 2 3 2" xfId="29997"/>
    <cellStyle name="Normal 4 2 3 2 2 2 2 2 2 3 3" xfId="42238"/>
    <cellStyle name="Normal 4 2 3 2 2 2 2 2 2 4" xfId="23880"/>
    <cellStyle name="Normal 4 2 3 2 2 2 2 2 2 5" xfId="36124"/>
    <cellStyle name="Normal 4 2 3 2 2 2 2 2 2 6" xfId="48353"/>
    <cellStyle name="Normal 4 2 3 2 2 2 2 2 3" xfId="6744"/>
    <cellStyle name="Normal 4 2 3 2 2 2 2 2 3 2" xfId="17744"/>
    <cellStyle name="Normal 4 2 3 2 2 2 2 2 3 2 2" xfId="29999"/>
    <cellStyle name="Normal 4 2 3 2 2 2 2 2 3 2 3" xfId="42240"/>
    <cellStyle name="Normal 4 2 3 2 2 2 2 2 3 3" xfId="23882"/>
    <cellStyle name="Normal 4 2 3 2 2 2 2 2 3 4" xfId="36126"/>
    <cellStyle name="Normal 4 2 3 2 2 2 2 2 3 5" xfId="48355"/>
    <cellStyle name="Normal 4 2 3 2 2 2 2 2 4" xfId="17741"/>
    <cellStyle name="Normal 4 2 3 2 2 2 2 2 4 2" xfId="29996"/>
    <cellStyle name="Normal 4 2 3 2 2 2 2 2 4 3" xfId="42237"/>
    <cellStyle name="Normal 4 2 3 2 2 2 2 2 5" xfId="23879"/>
    <cellStyle name="Normal 4 2 3 2 2 2 2 2 6" xfId="36123"/>
    <cellStyle name="Normal 4 2 3 2 2 2 2 2 7" xfId="48352"/>
    <cellStyle name="Normal 4 2 3 2 2 2 2 3" xfId="6745"/>
    <cellStyle name="Normal 4 2 3 2 2 2 2 3 2" xfId="6746"/>
    <cellStyle name="Normal 4 2 3 2 2 2 2 3 2 2" xfId="17746"/>
    <cellStyle name="Normal 4 2 3 2 2 2 2 3 2 2 2" xfId="30001"/>
    <cellStyle name="Normal 4 2 3 2 2 2 2 3 2 2 3" xfId="42242"/>
    <cellStyle name="Normal 4 2 3 2 2 2 2 3 2 3" xfId="23884"/>
    <cellStyle name="Normal 4 2 3 2 2 2 2 3 2 4" xfId="36128"/>
    <cellStyle name="Normal 4 2 3 2 2 2 2 3 2 5" xfId="48357"/>
    <cellStyle name="Normal 4 2 3 2 2 2 2 3 3" xfId="17745"/>
    <cellStyle name="Normal 4 2 3 2 2 2 2 3 3 2" xfId="30000"/>
    <cellStyle name="Normal 4 2 3 2 2 2 2 3 3 3" xfId="42241"/>
    <cellStyle name="Normal 4 2 3 2 2 2 2 3 4" xfId="23883"/>
    <cellStyle name="Normal 4 2 3 2 2 2 2 3 5" xfId="36127"/>
    <cellStyle name="Normal 4 2 3 2 2 2 2 3 6" xfId="48356"/>
    <cellStyle name="Normal 4 2 3 2 2 2 2 4" xfId="6747"/>
    <cellStyle name="Normal 4 2 3 2 2 2 2 4 2" xfId="17747"/>
    <cellStyle name="Normal 4 2 3 2 2 2 2 4 2 2" xfId="30002"/>
    <cellStyle name="Normal 4 2 3 2 2 2 2 4 2 3" xfId="42243"/>
    <cellStyle name="Normal 4 2 3 2 2 2 2 4 3" xfId="23885"/>
    <cellStyle name="Normal 4 2 3 2 2 2 2 4 4" xfId="36129"/>
    <cellStyle name="Normal 4 2 3 2 2 2 2 4 5" xfId="48358"/>
    <cellStyle name="Normal 4 2 3 2 2 2 2 5" xfId="17740"/>
    <cellStyle name="Normal 4 2 3 2 2 2 2 5 2" xfId="29995"/>
    <cellStyle name="Normal 4 2 3 2 2 2 2 5 3" xfId="42236"/>
    <cellStyle name="Normal 4 2 3 2 2 2 2 6" xfId="23878"/>
    <cellStyle name="Normal 4 2 3 2 2 2 2 7" xfId="36122"/>
    <cellStyle name="Normal 4 2 3 2 2 2 2 8" xfId="48351"/>
    <cellStyle name="Normal 4 2 3 2 2 2 3" xfId="6748"/>
    <cellStyle name="Normal 4 2 3 2 2 2 3 2" xfId="6749"/>
    <cellStyle name="Normal 4 2 3 2 2 2 3 2 2" xfId="6750"/>
    <cellStyle name="Normal 4 2 3 2 2 2 3 2 2 2" xfId="17750"/>
    <cellStyle name="Normal 4 2 3 2 2 2 3 2 2 2 2" xfId="30005"/>
    <cellStyle name="Normal 4 2 3 2 2 2 3 2 2 2 3" xfId="42246"/>
    <cellStyle name="Normal 4 2 3 2 2 2 3 2 2 3" xfId="23888"/>
    <cellStyle name="Normal 4 2 3 2 2 2 3 2 2 4" xfId="36132"/>
    <cellStyle name="Normal 4 2 3 2 2 2 3 2 2 5" xfId="48361"/>
    <cellStyle name="Normal 4 2 3 2 2 2 3 2 3" xfId="17749"/>
    <cellStyle name="Normal 4 2 3 2 2 2 3 2 3 2" xfId="30004"/>
    <cellStyle name="Normal 4 2 3 2 2 2 3 2 3 3" xfId="42245"/>
    <cellStyle name="Normal 4 2 3 2 2 2 3 2 4" xfId="23887"/>
    <cellStyle name="Normal 4 2 3 2 2 2 3 2 5" xfId="36131"/>
    <cellStyle name="Normal 4 2 3 2 2 2 3 2 6" xfId="48360"/>
    <cellStyle name="Normal 4 2 3 2 2 2 3 3" xfId="6751"/>
    <cellStyle name="Normal 4 2 3 2 2 2 3 3 2" xfId="17751"/>
    <cellStyle name="Normal 4 2 3 2 2 2 3 3 2 2" xfId="30006"/>
    <cellStyle name="Normal 4 2 3 2 2 2 3 3 2 3" xfId="42247"/>
    <cellStyle name="Normal 4 2 3 2 2 2 3 3 3" xfId="23889"/>
    <cellStyle name="Normal 4 2 3 2 2 2 3 3 4" xfId="36133"/>
    <cellStyle name="Normal 4 2 3 2 2 2 3 3 5" xfId="48362"/>
    <cellStyle name="Normal 4 2 3 2 2 2 3 4" xfId="17748"/>
    <cellStyle name="Normal 4 2 3 2 2 2 3 4 2" xfId="30003"/>
    <cellStyle name="Normal 4 2 3 2 2 2 3 4 3" xfId="42244"/>
    <cellStyle name="Normal 4 2 3 2 2 2 3 5" xfId="23886"/>
    <cellStyle name="Normal 4 2 3 2 2 2 3 6" xfId="36130"/>
    <cellStyle name="Normal 4 2 3 2 2 2 3 7" xfId="48359"/>
    <cellStyle name="Normal 4 2 3 2 2 2 4" xfId="6752"/>
    <cellStyle name="Normal 4 2 3 2 2 2 4 2" xfId="6753"/>
    <cellStyle name="Normal 4 2 3 2 2 2 4 2 2" xfId="17753"/>
    <cellStyle name="Normal 4 2 3 2 2 2 4 2 2 2" xfId="30008"/>
    <cellStyle name="Normal 4 2 3 2 2 2 4 2 2 3" xfId="42249"/>
    <cellStyle name="Normal 4 2 3 2 2 2 4 2 3" xfId="23891"/>
    <cellStyle name="Normal 4 2 3 2 2 2 4 2 4" xfId="36135"/>
    <cellStyle name="Normal 4 2 3 2 2 2 4 2 5" xfId="48364"/>
    <cellStyle name="Normal 4 2 3 2 2 2 4 3" xfId="17752"/>
    <cellStyle name="Normal 4 2 3 2 2 2 4 3 2" xfId="30007"/>
    <cellStyle name="Normal 4 2 3 2 2 2 4 3 3" xfId="42248"/>
    <cellStyle name="Normal 4 2 3 2 2 2 4 4" xfId="23890"/>
    <cellStyle name="Normal 4 2 3 2 2 2 4 5" xfId="36134"/>
    <cellStyle name="Normal 4 2 3 2 2 2 4 6" xfId="48363"/>
    <cellStyle name="Normal 4 2 3 2 2 2 5" xfId="6754"/>
    <cellStyle name="Normal 4 2 3 2 2 2 5 2" xfId="17754"/>
    <cellStyle name="Normal 4 2 3 2 2 2 5 2 2" xfId="30009"/>
    <cellStyle name="Normal 4 2 3 2 2 2 5 2 3" xfId="42250"/>
    <cellStyle name="Normal 4 2 3 2 2 2 5 3" xfId="23892"/>
    <cellStyle name="Normal 4 2 3 2 2 2 5 4" xfId="36136"/>
    <cellStyle name="Normal 4 2 3 2 2 2 5 5" xfId="48365"/>
    <cellStyle name="Normal 4 2 3 2 2 2 6" xfId="17739"/>
    <cellStyle name="Normal 4 2 3 2 2 2 6 2" xfId="29994"/>
    <cellStyle name="Normal 4 2 3 2 2 2 6 3" xfId="42235"/>
    <cellStyle name="Normal 4 2 3 2 2 2 7" xfId="23877"/>
    <cellStyle name="Normal 4 2 3 2 2 2 8" xfId="36121"/>
    <cellStyle name="Normal 4 2 3 2 2 2 9" xfId="48350"/>
    <cellStyle name="Normal 4 2 3 2 2 3" xfId="6755"/>
    <cellStyle name="Normal 4 2 3 2 2 3 2" xfId="6756"/>
    <cellStyle name="Normal 4 2 3 2 2 3 2 2" xfId="6757"/>
    <cellStyle name="Normal 4 2 3 2 2 3 2 2 2" xfId="6758"/>
    <cellStyle name="Normal 4 2 3 2 2 3 2 2 2 2" xfId="17758"/>
    <cellStyle name="Normal 4 2 3 2 2 3 2 2 2 2 2" xfId="30013"/>
    <cellStyle name="Normal 4 2 3 2 2 3 2 2 2 2 3" xfId="42254"/>
    <cellStyle name="Normal 4 2 3 2 2 3 2 2 2 3" xfId="23896"/>
    <cellStyle name="Normal 4 2 3 2 2 3 2 2 2 4" xfId="36140"/>
    <cellStyle name="Normal 4 2 3 2 2 3 2 2 2 5" xfId="48369"/>
    <cellStyle name="Normal 4 2 3 2 2 3 2 2 3" xfId="17757"/>
    <cellStyle name="Normal 4 2 3 2 2 3 2 2 3 2" xfId="30012"/>
    <cellStyle name="Normal 4 2 3 2 2 3 2 2 3 3" xfId="42253"/>
    <cellStyle name="Normal 4 2 3 2 2 3 2 2 4" xfId="23895"/>
    <cellStyle name="Normal 4 2 3 2 2 3 2 2 5" xfId="36139"/>
    <cellStyle name="Normal 4 2 3 2 2 3 2 2 6" xfId="48368"/>
    <cellStyle name="Normal 4 2 3 2 2 3 2 3" xfId="6759"/>
    <cellStyle name="Normal 4 2 3 2 2 3 2 3 2" xfId="17759"/>
    <cellStyle name="Normal 4 2 3 2 2 3 2 3 2 2" xfId="30014"/>
    <cellStyle name="Normal 4 2 3 2 2 3 2 3 2 3" xfId="42255"/>
    <cellStyle name="Normal 4 2 3 2 2 3 2 3 3" xfId="23897"/>
    <cellStyle name="Normal 4 2 3 2 2 3 2 3 4" xfId="36141"/>
    <cellStyle name="Normal 4 2 3 2 2 3 2 3 5" xfId="48370"/>
    <cellStyle name="Normal 4 2 3 2 2 3 2 4" xfId="17756"/>
    <cellStyle name="Normal 4 2 3 2 2 3 2 4 2" xfId="30011"/>
    <cellStyle name="Normal 4 2 3 2 2 3 2 4 3" xfId="42252"/>
    <cellStyle name="Normal 4 2 3 2 2 3 2 5" xfId="23894"/>
    <cellStyle name="Normal 4 2 3 2 2 3 2 6" xfId="36138"/>
    <cellStyle name="Normal 4 2 3 2 2 3 2 7" xfId="48367"/>
    <cellStyle name="Normal 4 2 3 2 2 3 3" xfId="6760"/>
    <cellStyle name="Normal 4 2 3 2 2 3 3 2" xfId="6761"/>
    <cellStyle name="Normal 4 2 3 2 2 3 3 2 2" xfId="17761"/>
    <cellStyle name="Normal 4 2 3 2 2 3 3 2 2 2" xfId="30016"/>
    <cellStyle name="Normal 4 2 3 2 2 3 3 2 2 3" xfId="42257"/>
    <cellStyle name="Normal 4 2 3 2 2 3 3 2 3" xfId="23899"/>
    <cellStyle name="Normal 4 2 3 2 2 3 3 2 4" xfId="36143"/>
    <cellStyle name="Normal 4 2 3 2 2 3 3 2 5" xfId="48372"/>
    <cellStyle name="Normal 4 2 3 2 2 3 3 3" xfId="17760"/>
    <cellStyle name="Normal 4 2 3 2 2 3 3 3 2" xfId="30015"/>
    <cellStyle name="Normal 4 2 3 2 2 3 3 3 3" xfId="42256"/>
    <cellStyle name="Normal 4 2 3 2 2 3 3 4" xfId="23898"/>
    <cellStyle name="Normal 4 2 3 2 2 3 3 5" xfId="36142"/>
    <cellStyle name="Normal 4 2 3 2 2 3 3 6" xfId="48371"/>
    <cellStyle name="Normal 4 2 3 2 2 3 4" xfId="6762"/>
    <cellStyle name="Normal 4 2 3 2 2 3 4 2" xfId="17762"/>
    <cellStyle name="Normal 4 2 3 2 2 3 4 2 2" xfId="30017"/>
    <cellStyle name="Normal 4 2 3 2 2 3 4 2 3" xfId="42258"/>
    <cellStyle name="Normal 4 2 3 2 2 3 4 3" xfId="23900"/>
    <cellStyle name="Normal 4 2 3 2 2 3 4 4" xfId="36144"/>
    <cellStyle name="Normal 4 2 3 2 2 3 4 5" xfId="48373"/>
    <cellStyle name="Normal 4 2 3 2 2 3 5" xfId="17755"/>
    <cellStyle name="Normal 4 2 3 2 2 3 5 2" xfId="30010"/>
    <cellStyle name="Normal 4 2 3 2 2 3 5 3" xfId="42251"/>
    <cellStyle name="Normal 4 2 3 2 2 3 6" xfId="23893"/>
    <cellStyle name="Normal 4 2 3 2 2 3 7" xfId="36137"/>
    <cellStyle name="Normal 4 2 3 2 2 3 8" xfId="48366"/>
    <cellStyle name="Normal 4 2 3 2 2 4" xfId="6763"/>
    <cellStyle name="Normal 4 2 3 2 2 4 2" xfId="6764"/>
    <cellStyle name="Normal 4 2 3 2 2 4 2 2" xfId="6765"/>
    <cellStyle name="Normal 4 2 3 2 2 4 2 2 2" xfId="17765"/>
    <cellStyle name="Normal 4 2 3 2 2 4 2 2 2 2" xfId="30020"/>
    <cellStyle name="Normal 4 2 3 2 2 4 2 2 2 3" xfId="42261"/>
    <cellStyle name="Normal 4 2 3 2 2 4 2 2 3" xfId="23903"/>
    <cellStyle name="Normal 4 2 3 2 2 4 2 2 4" xfId="36147"/>
    <cellStyle name="Normal 4 2 3 2 2 4 2 2 5" xfId="48376"/>
    <cellStyle name="Normal 4 2 3 2 2 4 2 3" xfId="17764"/>
    <cellStyle name="Normal 4 2 3 2 2 4 2 3 2" xfId="30019"/>
    <cellStyle name="Normal 4 2 3 2 2 4 2 3 3" xfId="42260"/>
    <cellStyle name="Normal 4 2 3 2 2 4 2 4" xfId="23902"/>
    <cellStyle name="Normal 4 2 3 2 2 4 2 5" xfId="36146"/>
    <cellStyle name="Normal 4 2 3 2 2 4 2 6" xfId="48375"/>
    <cellStyle name="Normal 4 2 3 2 2 4 3" xfId="6766"/>
    <cellStyle name="Normal 4 2 3 2 2 4 3 2" xfId="17766"/>
    <cellStyle name="Normal 4 2 3 2 2 4 3 2 2" xfId="30021"/>
    <cellStyle name="Normal 4 2 3 2 2 4 3 2 3" xfId="42262"/>
    <cellStyle name="Normal 4 2 3 2 2 4 3 3" xfId="23904"/>
    <cellStyle name="Normal 4 2 3 2 2 4 3 4" xfId="36148"/>
    <cellStyle name="Normal 4 2 3 2 2 4 3 5" xfId="48377"/>
    <cellStyle name="Normal 4 2 3 2 2 4 4" xfId="17763"/>
    <cellStyle name="Normal 4 2 3 2 2 4 4 2" xfId="30018"/>
    <cellStyle name="Normal 4 2 3 2 2 4 4 3" xfId="42259"/>
    <cellStyle name="Normal 4 2 3 2 2 4 5" xfId="23901"/>
    <cellStyle name="Normal 4 2 3 2 2 4 6" xfId="36145"/>
    <cellStyle name="Normal 4 2 3 2 2 4 7" xfId="48374"/>
    <cellStyle name="Normal 4 2 3 2 2 5" xfId="6767"/>
    <cellStyle name="Normal 4 2 3 2 2 5 2" xfId="6768"/>
    <cellStyle name="Normal 4 2 3 2 2 5 2 2" xfId="17768"/>
    <cellStyle name="Normal 4 2 3 2 2 5 2 2 2" xfId="30023"/>
    <cellStyle name="Normal 4 2 3 2 2 5 2 2 3" xfId="42264"/>
    <cellStyle name="Normal 4 2 3 2 2 5 2 3" xfId="23906"/>
    <cellStyle name="Normal 4 2 3 2 2 5 2 4" xfId="36150"/>
    <cellStyle name="Normal 4 2 3 2 2 5 2 5" xfId="48379"/>
    <cellStyle name="Normal 4 2 3 2 2 5 3" xfId="17767"/>
    <cellStyle name="Normal 4 2 3 2 2 5 3 2" xfId="30022"/>
    <cellStyle name="Normal 4 2 3 2 2 5 3 3" xfId="42263"/>
    <cellStyle name="Normal 4 2 3 2 2 5 4" xfId="23905"/>
    <cellStyle name="Normal 4 2 3 2 2 5 5" xfId="36149"/>
    <cellStyle name="Normal 4 2 3 2 2 5 6" xfId="48378"/>
    <cellStyle name="Normal 4 2 3 2 2 6" xfId="6769"/>
    <cellStyle name="Normal 4 2 3 2 2 6 2" xfId="17769"/>
    <cellStyle name="Normal 4 2 3 2 2 6 2 2" xfId="30024"/>
    <cellStyle name="Normal 4 2 3 2 2 6 2 3" xfId="42265"/>
    <cellStyle name="Normal 4 2 3 2 2 6 3" xfId="23907"/>
    <cellStyle name="Normal 4 2 3 2 2 6 4" xfId="36151"/>
    <cellStyle name="Normal 4 2 3 2 2 6 5" xfId="48380"/>
    <cellStyle name="Normal 4 2 3 2 2 7" xfId="17738"/>
    <cellStyle name="Normal 4 2 3 2 2 7 2" xfId="29993"/>
    <cellStyle name="Normal 4 2 3 2 2 7 3" xfId="42234"/>
    <cellStyle name="Normal 4 2 3 2 2 8" xfId="23876"/>
    <cellStyle name="Normal 4 2 3 2 2 9" xfId="36120"/>
    <cellStyle name="Normal 4 2 3 2 3" xfId="6770"/>
    <cellStyle name="Normal 4 2 3 2 3 2" xfId="6771"/>
    <cellStyle name="Normal 4 2 3 2 3 2 2" xfId="6772"/>
    <cellStyle name="Normal 4 2 3 2 3 2 2 2" xfId="6773"/>
    <cellStyle name="Normal 4 2 3 2 3 2 2 2 2" xfId="6774"/>
    <cellStyle name="Normal 4 2 3 2 3 2 2 2 2 2" xfId="17774"/>
    <cellStyle name="Normal 4 2 3 2 3 2 2 2 2 2 2" xfId="30029"/>
    <cellStyle name="Normal 4 2 3 2 3 2 2 2 2 2 3" xfId="42270"/>
    <cellStyle name="Normal 4 2 3 2 3 2 2 2 2 3" xfId="23912"/>
    <cellStyle name="Normal 4 2 3 2 3 2 2 2 2 4" xfId="36156"/>
    <cellStyle name="Normal 4 2 3 2 3 2 2 2 2 5" xfId="48385"/>
    <cellStyle name="Normal 4 2 3 2 3 2 2 2 3" xfId="17773"/>
    <cellStyle name="Normal 4 2 3 2 3 2 2 2 3 2" xfId="30028"/>
    <cellStyle name="Normal 4 2 3 2 3 2 2 2 3 3" xfId="42269"/>
    <cellStyle name="Normal 4 2 3 2 3 2 2 2 4" xfId="23911"/>
    <cellStyle name="Normal 4 2 3 2 3 2 2 2 5" xfId="36155"/>
    <cellStyle name="Normal 4 2 3 2 3 2 2 2 6" xfId="48384"/>
    <cellStyle name="Normal 4 2 3 2 3 2 2 3" xfId="6775"/>
    <cellStyle name="Normal 4 2 3 2 3 2 2 3 2" xfId="17775"/>
    <cellStyle name="Normal 4 2 3 2 3 2 2 3 2 2" xfId="30030"/>
    <cellStyle name="Normal 4 2 3 2 3 2 2 3 2 3" xfId="42271"/>
    <cellStyle name="Normal 4 2 3 2 3 2 2 3 3" xfId="23913"/>
    <cellStyle name="Normal 4 2 3 2 3 2 2 3 4" xfId="36157"/>
    <cellStyle name="Normal 4 2 3 2 3 2 2 3 5" xfId="48386"/>
    <cellStyle name="Normal 4 2 3 2 3 2 2 4" xfId="17772"/>
    <cellStyle name="Normal 4 2 3 2 3 2 2 4 2" xfId="30027"/>
    <cellStyle name="Normal 4 2 3 2 3 2 2 4 3" xfId="42268"/>
    <cellStyle name="Normal 4 2 3 2 3 2 2 5" xfId="23910"/>
    <cellStyle name="Normal 4 2 3 2 3 2 2 6" xfId="36154"/>
    <cellStyle name="Normal 4 2 3 2 3 2 2 7" xfId="48383"/>
    <cellStyle name="Normal 4 2 3 2 3 2 3" xfId="6776"/>
    <cellStyle name="Normal 4 2 3 2 3 2 3 2" xfId="6777"/>
    <cellStyle name="Normal 4 2 3 2 3 2 3 2 2" xfId="17777"/>
    <cellStyle name="Normal 4 2 3 2 3 2 3 2 2 2" xfId="30032"/>
    <cellStyle name="Normal 4 2 3 2 3 2 3 2 2 3" xfId="42273"/>
    <cellStyle name="Normal 4 2 3 2 3 2 3 2 3" xfId="23915"/>
    <cellStyle name="Normal 4 2 3 2 3 2 3 2 4" xfId="36159"/>
    <cellStyle name="Normal 4 2 3 2 3 2 3 2 5" xfId="48388"/>
    <cellStyle name="Normal 4 2 3 2 3 2 3 3" xfId="17776"/>
    <cellStyle name="Normal 4 2 3 2 3 2 3 3 2" xfId="30031"/>
    <cellStyle name="Normal 4 2 3 2 3 2 3 3 3" xfId="42272"/>
    <cellStyle name="Normal 4 2 3 2 3 2 3 4" xfId="23914"/>
    <cellStyle name="Normal 4 2 3 2 3 2 3 5" xfId="36158"/>
    <cellStyle name="Normal 4 2 3 2 3 2 3 6" xfId="48387"/>
    <cellStyle name="Normal 4 2 3 2 3 2 4" xfId="6778"/>
    <cellStyle name="Normal 4 2 3 2 3 2 4 2" xfId="17778"/>
    <cellStyle name="Normal 4 2 3 2 3 2 4 2 2" xfId="30033"/>
    <cellStyle name="Normal 4 2 3 2 3 2 4 2 3" xfId="42274"/>
    <cellStyle name="Normal 4 2 3 2 3 2 4 3" xfId="23916"/>
    <cellStyle name="Normal 4 2 3 2 3 2 4 4" xfId="36160"/>
    <cellStyle name="Normal 4 2 3 2 3 2 4 5" xfId="48389"/>
    <cellStyle name="Normal 4 2 3 2 3 2 5" xfId="17771"/>
    <cellStyle name="Normal 4 2 3 2 3 2 5 2" xfId="30026"/>
    <cellStyle name="Normal 4 2 3 2 3 2 5 3" xfId="42267"/>
    <cellStyle name="Normal 4 2 3 2 3 2 6" xfId="23909"/>
    <cellStyle name="Normal 4 2 3 2 3 2 7" xfId="36153"/>
    <cellStyle name="Normal 4 2 3 2 3 2 8" xfId="48382"/>
    <cellStyle name="Normal 4 2 3 2 3 3" xfId="6779"/>
    <cellStyle name="Normal 4 2 3 2 3 3 2" xfId="6780"/>
    <cellStyle name="Normal 4 2 3 2 3 3 2 2" xfId="6781"/>
    <cellStyle name="Normal 4 2 3 2 3 3 2 2 2" xfId="17781"/>
    <cellStyle name="Normal 4 2 3 2 3 3 2 2 2 2" xfId="30036"/>
    <cellStyle name="Normal 4 2 3 2 3 3 2 2 2 3" xfId="42277"/>
    <cellStyle name="Normal 4 2 3 2 3 3 2 2 3" xfId="23919"/>
    <cellStyle name="Normal 4 2 3 2 3 3 2 2 4" xfId="36163"/>
    <cellStyle name="Normal 4 2 3 2 3 3 2 2 5" xfId="48392"/>
    <cellStyle name="Normal 4 2 3 2 3 3 2 3" xfId="17780"/>
    <cellStyle name="Normal 4 2 3 2 3 3 2 3 2" xfId="30035"/>
    <cellStyle name="Normal 4 2 3 2 3 3 2 3 3" xfId="42276"/>
    <cellStyle name="Normal 4 2 3 2 3 3 2 4" xfId="23918"/>
    <cellStyle name="Normal 4 2 3 2 3 3 2 5" xfId="36162"/>
    <cellStyle name="Normal 4 2 3 2 3 3 2 6" xfId="48391"/>
    <cellStyle name="Normal 4 2 3 2 3 3 3" xfId="6782"/>
    <cellStyle name="Normal 4 2 3 2 3 3 3 2" xfId="17782"/>
    <cellStyle name="Normal 4 2 3 2 3 3 3 2 2" xfId="30037"/>
    <cellStyle name="Normal 4 2 3 2 3 3 3 2 3" xfId="42278"/>
    <cellStyle name="Normal 4 2 3 2 3 3 3 3" xfId="23920"/>
    <cellStyle name="Normal 4 2 3 2 3 3 3 4" xfId="36164"/>
    <cellStyle name="Normal 4 2 3 2 3 3 3 5" xfId="48393"/>
    <cellStyle name="Normal 4 2 3 2 3 3 4" xfId="17779"/>
    <cellStyle name="Normal 4 2 3 2 3 3 4 2" xfId="30034"/>
    <cellStyle name="Normal 4 2 3 2 3 3 4 3" xfId="42275"/>
    <cellStyle name="Normal 4 2 3 2 3 3 5" xfId="23917"/>
    <cellStyle name="Normal 4 2 3 2 3 3 6" xfId="36161"/>
    <cellStyle name="Normal 4 2 3 2 3 3 7" xfId="48390"/>
    <cellStyle name="Normal 4 2 3 2 3 4" xfId="6783"/>
    <cellStyle name="Normal 4 2 3 2 3 4 2" xfId="6784"/>
    <cellStyle name="Normal 4 2 3 2 3 4 2 2" xfId="17784"/>
    <cellStyle name="Normal 4 2 3 2 3 4 2 2 2" xfId="30039"/>
    <cellStyle name="Normal 4 2 3 2 3 4 2 2 3" xfId="42280"/>
    <cellStyle name="Normal 4 2 3 2 3 4 2 3" xfId="23922"/>
    <cellStyle name="Normal 4 2 3 2 3 4 2 4" xfId="36166"/>
    <cellStyle name="Normal 4 2 3 2 3 4 2 5" xfId="48395"/>
    <cellStyle name="Normal 4 2 3 2 3 4 3" xfId="17783"/>
    <cellStyle name="Normal 4 2 3 2 3 4 3 2" xfId="30038"/>
    <cellStyle name="Normal 4 2 3 2 3 4 3 3" xfId="42279"/>
    <cellStyle name="Normal 4 2 3 2 3 4 4" xfId="23921"/>
    <cellStyle name="Normal 4 2 3 2 3 4 5" xfId="36165"/>
    <cellStyle name="Normal 4 2 3 2 3 4 6" xfId="48394"/>
    <cellStyle name="Normal 4 2 3 2 3 5" xfId="6785"/>
    <cellStyle name="Normal 4 2 3 2 3 5 2" xfId="17785"/>
    <cellStyle name="Normal 4 2 3 2 3 5 2 2" xfId="30040"/>
    <cellStyle name="Normal 4 2 3 2 3 5 2 3" xfId="42281"/>
    <cellStyle name="Normal 4 2 3 2 3 5 3" xfId="23923"/>
    <cellStyle name="Normal 4 2 3 2 3 5 4" xfId="36167"/>
    <cellStyle name="Normal 4 2 3 2 3 5 5" xfId="48396"/>
    <cellStyle name="Normal 4 2 3 2 3 6" xfId="17770"/>
    <cellStyle name="Normal 4 2 3 2 3 6 2" xfId="30025"/>
    <cellStyle name="Normal 4 2 3 2 3 6 3" xfId="42266"/>
    <cellStyle name="Normal 4 2 3 2 3 7" xfId="23908"/>
    <cellStyle name="Normal 4 2 3 2 3 8" xfId="36152"/>
    <cellStyle name="Normal 4 2 3 2 3 9" xfId="48381"/>
    <cellStyle name="Normal 4 2 3 2 4" xfId="6786"/>
    <cellStyle name="Normal 4 2 3 2 4 2" xfId="6787"/>
    <cellStyle name="Normal 4 2 3 2 4 2 2" xfId="6788"/>
    <cellStyle name="Normal 4 2 3 2 4 2 2 2" xfId="6789"/>
    <cellStyle name="Normal 4 2 3 2 4 2 2 2 2" xfId="17789"/>
    <cellStyle name="Normal 4 2 3 2 4 2 2 2 2 2" xfId="30044"/>
    <cellStyle name="Normal 4 2 3 2 4 2 2 2 2 3" xfId="42285"/>
    <cellStyle name="Normal 4 2 3 2 4 2 2 2 3" xfId="23927"/>
    <cellStyle name="Normal 4 2 3 2 4 2 2 2 4" xfId="36171"/>
    <cellStyle name="Normal 4 2 3 2 4 2 2 2 5" xfId="48400"/>
    <cellStyle name="Normal 4 2 3 2 4 2 2 3" xfId="17788"/>
    <cellStyle name="Normal 4 2 3 2 4 2 2 3 2" xfId="30043"/>
    <cellStyle name="Normal 4 2 3 2 4 2 2 3 3" xfId="42284"/>
    <cellStyle name="Normal 4 2 3 2 4 2 2 4" xfId="23926"/>
    <cellStyle name="Normal 4 2 3 2 4 2 2 5" xfId="36170"/>
    <cellStyle name="Normal 4 2 3 2 4 2 2 6" xfId="48399"/>
    <cellStyle name="Normal 4 2 3 2 4 2 3" xfId="6790"/>
    <cellStyle name="Normal 4 2 3 2 4 2 3 2" xfId="17790"/>
    <cellStyle name="Normal 4 2 3 2 4 2 3 2 2" xfId="30045"/>
    <cellStyle name="Normal 4 2 3 2 4 2 3 2 3" xfId="42286"/>
    <cellStyle name="Normal 4 2 3 2 4 2 3 3" xfId="23928"/>
    <cellStyle name="Normal 4 2 3 2 4 2 3 4" xfId="36172"/>
    <cellStyle name="Normal 4 2 3 2 4 2 3 5" xfId="48401"/>
    <cellStyle name="Normal 4 2 3 2 4 2 4" xfId="17787"/>
    <cellStyle name="Normal 4 2 3 2 4 2 4 2" xfId="30042"/>
    <cellStyle name="Normal 4 2 3 2 4 2 4 3" xfId="42283"/>
    <cellStyle name="Normal 4 2 3 2 4 2 5" xfId="23925"/>
    <cellStyle name="Normal 4 2 3 2 4 2 6" xfId="36169"/>
    <cellStyle name="Normal 4 2 3 2 4 2 7" xfId="48398"/>
    <cellStyle name="Normal 4 2 3 2 4 3" xfId="6791"/>
    <cellStyle name="Normal 4 2 3 2 4 3 2" xfId="6792"/>
    <cellStyle name="Normal 4 2 3 2 4 3 2 2" xfId="17792"/>
    <cellStyle name="Normal 4 2 3 2 4 3 2 2 2" xfId="30047"/>
    <cellStyle name="Normal 4 2 3 2 4 3 2 2 3" xfId="42288"/>
    <cellStyle name="Normal 4 2 3 2 4 3 2 3" xfId="23930"/>
    <cellStyle name="Normal 4 2 3 2 4 3 2 4" xfId="36174"/>
    <cellStyle name="Normal 4 2 3 2 4 3 2 5" xfId="48403"/>
    <cellStyle name="Normal 4 2 3 2 4 3 3" xfId="17791"/>
    <cellStyle name="Normal 4 2 3 2 4 3 3 2" xfId="30046"/>
    <cellStyle name="Normal 4 2 3 2 4 3 3 3" xfId="42287"/>
    <cellStyle name="Normal 4 2 3 2 4 3 4" xfId="23929"/>
    <cellStyle name="Normal 4 2 3 2 4 3 5" xfId="36173"/>
    <cellStyle name="Normal 4 2 3 2 4 3 6" xfId="48402"/>
    <cellStyle name="Normal 4 2 3 2 4 4" xfId="6793"/>
    <cellStyle name="Normal 4 2 3 2 4 4 2" xfId="17793"/>
    <cellStyle name="Normal 4 2 3 2 4 4 2 2" xfId="30048"/>
    <cellStyle name="Normal 4 2 3 2 4 4 2 3" xfId="42289"/>
    <cellStyle name="Normal 4 2 3 2 4 4 3" xfId="23931"/>
    <cellStyle name="Normal 4 2 3 2 4 4 4" xfId="36175"/>
    <cellStyle name="Normal 4 2 3 2 4 4 5" xfId="48404"/>
    <cellStyle name="Normal 4 2 3 2 4 5" xfId="17786"/>
    <cellStyle name="Normal 4 2 3 2 4 5 2" xfId="30041"/>
    <cellStyle name="Normal 4 2 3 2 4 5 3" xfId="42282"/>
    <cellStyle name="Normal 4 2 3 2 4 6" xfId="23924"/>
    <cellStyle name="Normal 4 2 3 2 4 7" xfId="36168"/>
    <cellStyle name="Normal 4 2 3 2 4 8" xfId="48397"/>
    <cellStyle name="Normal 4 2 3 2 5" xfId="6794"/>
    <cellStyle name="Normal 4 2 3 2 5 2" xfId="6795"/>
    <cellStyle name="Normal 4 2 3 2 5 2 2" xfId="6796"/>
    <cellStyle name="Normal 4 2 3 2 5 2 2 2" xfId="17796"/>
    <cellStyle name="Normal 4 2 3 2 5 2 2 2 2" xfId="30051"/>
    <cellStyle name="Normal 4 2 3 2 5 2 2 2 3" xfId="42292"/>
    <cellStyle name="Normal 4 2 3 2 5 2 2 3" xfId="23934"/>
    <cellStyle name="Normal 4 2 3 2 5 2 2 4" xfId="36178"/>
    <cellStyle name="Normal 4 2 3 2 5 2 2 5" xfId="48407"/>
    <cellStyle name="Normal 4 2 3 2 5 2 3" xfId="17795"/>
    <cellStyle name="Normal 4 2 3 2 5 2 3 2" xfId="30050"/>
    <cellStyle name="Normal 4 2 3 2 5 2 3 3" xfId="42291"/>
    <cellStyle name="Normal 4 2 3 2 5 2 4" xfId="23933"/>
    <cellStyle name="Normal 4 2 3 2 5 2 5" xfId="36177"/>
    <cellStyle name="Normal 4 2 3 2 5 2 6" xfId="48406"/>
    <cellStyle name="Normal 4 2 3 2 5 3" xfId="6797"/>
    <cellStyle name="Normal 4 2 3 2 5 3 2" xfId="17797"/>
    <cellStyle name="Normal 4 2 3 2 5 3 2 2" xfId="30052"/>
    <cellStyle name="Normal 4 2 3 2 5 3 2 3" xfId="42293"/>
    <cellStyle name="Normal 4 2 3 2 5 3 3" xfId="23935"/>
    <cellStyle name="Normal 4 2 3 2 5 3 4" xfId="36179"/>
    <cellStyle name="Normal 4 2 3 2 5 3 5" xfId="48408"/>
    <cellStyle name="Normal 4 2 3 2 5 4" xfId="17794"/>
    <cellStyle name="Normal 4 2 3 2 5 4 2" xfId="30049"/>
    <cellStyle name="Normal 4 2 3 2 5 4 3" xfId="42290"/>
    <cellStyle name="Normal 4 2 3 2 5 5" xfId="23932"/>
    <cellStyle name="Normal 4 2 3 2 5 6" xfId="36176"/>
    <cellStyle name="Normal 4 2 3 2 5 7" xfId="48405"/>
    <cellStyle name="Normal 4 2 3 2 6" xfId="6798"/>
    <cellStyle name="Normal 4 2 3 2 6 2" xfId="6799"/>
    <cellStyle name="Normal 4 2 3 2 6 2 2" xfId="17799"/>
    <cellStyle name="Normal 4 2 3 2 6 2 2 2" xfId="30054"/>
    <cellStyle name="Normal 4 2 3 2 6 2 2 3" xfId="42295"/>
    <cellStyle name="Normal 4 2 3 2 6 2 3" xfId="23937"/>
    <cellStyle name="Normal 4 2 3 2 6 2 4" xfId="36181"/>
    <cellStyle name="Normal 4 2 3 2 6 2 5" xfId="48410"/>
    <cellStyle name="Normal 4 2 3 2 6 3" xfId="17798"/>
    <cellStyle name="Normal 4 2 3 2 6 3 2" xfId="30053"/>
    <cellStyle name="Normal 4 2 3 2 6 3 3" xfId="42294"/>
    <cellStyle name="Normal 4 2 3 2 6 4" xfId="23936"/>
    <cellStyle name="Normal 4 2 3 2 6 5" xfId="36180"/>
    <cellStyle name="Normal 4 2 3 2 6 6" xfId="48409"/>
    <cellStyle name="Normal 4 2 3 2 7" xfId="6800"/>
    <cellStyle name="Normal 4 2 3 2 7 2" xfId="17800"/>
    <cellStyle name="Normal 4 2 3 2 7 2 2" xfId="30055"/>
    <cellStyle name="Normal 4 2 3 2 7 2 3" xfId="42296"/>
    <cellStyle name="Normal 4 2 3 2 7 3" xfId="23938"/>
    <cellStyle name="Normal 4 2 3 2 7 4" xfId="36182"/>
    <cellStyle name="Normal 4 2 3 2 7 5" xfId="48411"/>
    <cellStyle name="Normal 4 2 3 2 8" xfId="17737"/>
    <cellStyle name="Normal 4 2 3 2 8 2" xfId="29992"/>
    <cellStyle name="Normal 4 2 3 2 8 3" xfId="42233"/>
    <cellStyle name="Normal 4 2 3 2 9" xfId="23875"/>
    <cellStyle name="Normal 4 2 3 3" xfId="6801"/>
    <cellStyle name="Normal 4 2 3 3 10" xfId="48412"/>
    <cellStyle name="Normal 4 2 3 3 2" xfId="6802"/>
    <cellStyle name="Normal 4 2 3 3 2 2" xfId="6803"/>
    <cellStyle name="Normal 4 2 3 3 2 2 2" xfId="6804"/>
    <cellStyle name="Normal 4 2 3 3 2 2 2 2" xfId="6805"/>
    <cellStyle name="Normal 4 2 3 3 2 2 2 2 2" xfId="6806"/>
    <cellStyle name="Normal 4 2 3 3 2 2 2 2 2 2" xfId="17806"/>
    <cellStyle name="Normal 4 2 3 3 2 2 2 2 2 2 2" xfId="30061"/>
    <cellStyle name="Normal 4 2 3 3 2 2 2 2 2 2 3" xfId="42302"/>
    <cellStyle name="Normal 4 2 3 3 2 2 2 2 2 3" xfId="23944"/>
    <cellStyle name="Normal 4 2 3 3 2 2 2 2 2 4" xfId="36188"/>
    <cellStyle name="Normal 4 2 3 3 2 2 2 2 2 5" xfId="48417"/>
    <cellStyle name="Normal 4 2 3 3 2 2 2 2 3" xfId="17805"/>
    <cellStyle name="Normal 4 2 3 3 2 2 2 2 3 2" xfId="30060"/>
    <cellStyle name="Normal 4 2 3 3 2 2 2 2 3 3" xfId="42301"/>
    <cellStyle name="Normal 4 2 3 3 2 2 2 2 4" xfId="23943"/>
    <cellStyle name="Normal 4 2 3 3 2 2 2 2 5" xfId="36187"/>
    <cellStyle name="Normal 4 2 3 3 2 2 2 2 6" xfId="48416"/>
    <cellStyle name="Normal 4 2 3 3 2 2 2 3" xfId="6807"/>
    <cellStyle name="Normal 4 2 3 3 2 2 2 3 2" xfId="17807"/>
    <cellStyle name="Normal 4 2 3 3 2 2 2 3 2 2" xfId="30062"/>
    <cellStyle name="Normal 4 2 3 3 2 2 2 3 2 3" xfId="42303"/>
    <cellStyle name="Normal 4 2 3 3 2 2 2 3 3" xfId="23945"/>
    <cellStyle name="Normal 4 2 3 3 2 2 2 3 4" xfId="36189"/>
    <cellStyle name="Normal 4 2 3 3 2 2 2 3 5" xfId="48418"/>
    <cellStyle name="Normal 4 2 3 3 2 2 2 4" xfId="17804"/>
    <cellStyle name="Normal 4 2 3 3 2 2 2 4 2" xfId="30059"/>
    <cellStyle name="Normal 4 2 3 3 2 2 2 4 3" xfId="42300"/>
    <cellStyle name="Normal 4 2 3 3 2 2 2 5" xfId="23942"/>
    <cellStyle name="Normal 4 2 3 3 2 2 2 6" xfId="36186"/>
    <cellStyle name="Normal 4 2 3 3 2 2 2 7" xfId="48415"/>
    <cellStyle name="Normal 4 2 3 3 2 2 3" xfId="6808"/>
    <cellStyle name="Normal 4 2 3 3 2 2 3 2" xfId="6809"/>
    <cellStyle name="Normal 4 2 3 3 2 2 3 2 2" xfId="17809"/>
    <cellStyle name="Normal 4 2 3 3 2 2 3 2 2 2" xfId="30064"/>
    <cellStyle name="Normal 4 2 3 3 2 2 3 2 2 3" xfId="42305"/>
    <cellStyle name="Normal 4 2 3 3 2 2 3 2 3" xfId="23947"/>
    <cellStyle name="Normal 4 2 3 3 2 2 3 2 4" xfId="36191"/>
    <cellStyle name="Normal 4 2 3 3 2 2 3 2 5" xfId="48420"/>
    <cellStyle name="Normal 4 2 3 3 2 2 3 3" xfId="17808"/>
    <cellStyle name="Normal 4 2 3 3 2 2 3 3 2" xfId="30063"/>
    <cellStyle name="Normal 4 2 3 3 2 2 3 3 3" xfId="42304"/>
    <cellStyle name="Normal 4 2 3 3 2 2 3 4" xfId="23946"/>
    <cellStyle name="Normal 4 2 3 3 2 2 3 5" xfId="36190"/>
    <cellStyle name="Normal 4 2 3 3 2 2 3 6" xfId="48419"/>
    <cellStyle name="Normal 4 2 3 3 2 2 4" xfId="6810"/>
    <cellStyle name="Normal 4 2 3 3 2 2 4 2" xfId="17810"/>
    <cellStyle name="Normal 4 2 3 3 2 2 4 2 2" xfId="30065"/>
    <cellStyle name="Normal 4 2 3 3 2 2 4 2 3" xfId="42306"/>
    <cellStyle name="Normal 4 2 3 3 2 2 4 3" xfId="23948"/>
    <cellStyle name="Normal 4 2 3 3 2 2 4 4" xfId="36192"/>
    <cellStyle name="Normal 4 2 3 3 2 2 4 5" xfId="48421"/>
    <cellStyle name="Normal 4 2 3 3 2 2 5" xfId="17803"/>
    <cellStyle name="Normal 4 2 3 3 2 2 5 2" xfId="30058"/>
    <cellStyle name="Normal 4 2 3 3 2 2 5 3" xfId="42299"/>
    <cellStyle name="Normal 4 2 3 3 2 2 6" xfId="23941"/>
    <cellStyle name="Normal 4 2 3 3 2 2 7" xfId="36185"/>
    <cellStyle name="Normal 4 2 3 3 2 2 8" xfId="48414"/>
    <cellStyle name="Normal 4 2 3 3 2 3" xfId="6811"/>
    <cellStyle name="Normal 4 2 3 3 2 3 2" xfId="6812"/>
    <cellStyle name="Normal 4 2 3 3 2 3 2 2" xfId="6813"/>
    <cellStyle name="Normal 4 2 3 3 2 3 2 2 2" xfId="17813"/>
    <cellStyle name="Normal 4 2 3 3 2 3 2 2 2 2" xfId="30068"/>
    <cellStyle name="Normal 4 2 3 3 2 3 2 2 2 3" xfId="42309"/>
    <cellStyle name="Normal 4 2 3 3 2 3 2 2 3" xfId="23951"/>
    <cellStyle name="Normal 4 2 3 3 2 3 2 2 4" xfId="36195"/>
    <cellStyle name="Normal 4 2 3 3 2 3 2 2 5" xfId="48424"/>
    <cellStyle name="Normal 4 2 3 3 2 3 2 3" xfId="17812"/>
    <cellStyle name="Normal 4 2 3 3 2 3 2 3 2" xfId="30067"/>
    <cellStyle name="Normal 4 2 3 3 2 3 2 3 3" xfId="42308"/>
    <cellStyle name="Normal 4 2 3 3 2 3 2 4" xfId="23950"/>
    <cellStyle name="Normal 4 2 3 3 2 3 2 5" xfId="36194"/>
    <cellStyle name="Normal 4 2 3 3 2 3 2 6" xfId="48423"/>
    <cellStyle name="Normal 4 2 3 3 2 3 3" xfId="6814"/>
    <cellStyle name="Normal 4 2 3 3 2 3 3 2" xfId="17814"/>
    <cellStyle name="Normal 4 2 3 3 2 3 3 2 2" xfId="30069"/>
    <cellStyle name="Normal 4 2 3 3 2 3 3 2 3" xfId="42310"/>
    <cellStyle name="Normal 4 2 3 3 2 3 3 3" xfId="23952"/>
    <cellStyle name="Normal 4 2 3 3 2 3 3 4" xfId="36196"/>
    <cellStyle name="Normal 4 2 3 3 2 3 3 5" xfId="48425"/>
    <cellStyle name="Normal 4 2 3 3 2 3 4" xfId="17811"/>
    <cellStyle name="Normal 4 2 3 3 2 3 4 2" xfId="30066"/>
    <cellStyle name="Normal 4 2 3 3 2 3 4 3" xfId="42307"/>
    <cellStyle name="Normal 4 2 3 3 2 3 5" xfId="23949"/>
    <cellStyle name="Normal 4 2 3 3 2 3 6" xfId="36193"/>
    <cellStyle name="Normal 4 2 3 3 2 3 7" xfId="48422"/>
    <cellStyle name="Normal 4 2 3 3 2 4" xfId="6815"/>
    <cellStyle name="Normal 4 2 3 3 2 4 2" xfId="6816"/>
    <cellStyle name="Normal 4 2 3 3 2 4 2 2" xfId="17816"/>
    <cellStyle name="Normal 4 2 3 3 2 4 2 2 2" xfId="30071"/>
    <cellStyle name="Normal 4 2 3 3 2 4 2 2 3" xfId="42312"/>
    <cellStyle name="Normal 4 2 3 3 2 4 2 3" xfId="23954"/>
    <cellStyle name="Normal 4 2 3 3 2 4 2 4" xfId="36198"/>
    <cellStyle name="Normal 4 2 3 3 2 4 2 5" xfId="48427"/>
    <cellStyle name="Normal 4 2 3 3 2 4 3" xfId="17815"/>
    <cellStyle name="Normal 4 2 3 3 2 4 3 2" xfId="30070"/>
    <cellStyle name="Normal 4 2 3 3 2 4 3 3" xfId="42311"/>
    <cellStyle name="Normal 4 2 3 3 2 4 4" xfId="23953"/>
    <cellStyle name="Normal 4 2 3 3 2 4 5" xfId="36197"/>
    <cellStyle name="Normal 4 2 3 3 2 4 6" xfId="48426"/>
    <cellStyle name="Normal 4 2 3 3 2 5" xfId="6817"/>
    <cellStyle name="Normal 4 2 3 3 2 5 2" xfId="17817"/>
    <cellStyle name="Normal 4 2 3 3 2 5 2 2" xfId="30072"/>
    <cellStyle name="Normal 4 2 3 3 2 5 2 3" xfId="42313"/>
    <cellStyle name="Normal 4 2 3 3 2 5 3" xfId="23955"/>
    <cellStyle name="Normal 4 2 3 3 2 5 4" xfId="36199"/>
    <cellStyle name="Normal 4 2 3 3 2 5 5" xfId="48428"/>
    <cellStyle name="Normal 4 2 3 3 2 6" xfId="17802"/>
    <cellStyle name="Normal 4 2 3 3 2 6 2" xfId="30057"/>
    <cellStyle name="Normal 4 2 3 3 2 6 3" xfId="42298"/>
    <cellStyle name="Normal 4 2 3 3 2 7" xfId="23940"/>
    <cellStyle name="Normal 4 2 3 3 2 8" xfId="36184"/>
    <cellStyle name="Normal 4 2 3 3 2 9" xfId="48413"/>
    <cellStyle name="Normal 4 2 3 3 3" xfId="6818"/>
    <cellStyle name="Normal 4 2 3 3 3 2" xfId="6819"/>
    <cellStyle name="Normal 4 2 3 3 3 2 2" xfId="6820"/>
    <cellStyle name="Normal 4 2 3 3 3 2 2 2" xfId="6821"/>
    <cellStyle name="Normal 4 2 3 3 3 2 2 2 2" xfId="17821"/>
    <cellStyle name="Normal 4 2 3 3 3 2 2 2 2 2" xfId="30076"/>
    <cellStyle name="Normal 4 2 3 3 3 2 2 2 2 3" xfId="42317"/>
    <cellStyle name="Normal 4 2 3 3 3 2 2 2 3" xfId="23959"/>
    <cellStyle name="Normal 4 2 3 3 3 2 2 2 4" xfId="36203"/>
    <cellStyle name="Normal 4 2 3 3 3 2 2 2 5" xfId="48432"/>
    <cellStyle name="Normal 4 2 3 3 3 2 2 3" xfId="17820"/>
    <cellStyle name="Normal 4 2 3 3 3 2 2 3 2" xfId="30075"/>
    <cellStyle name="Normal 4 2 3 3 3 2 2 3 3" xfId="42316"/>
    <cellStyle name="Normal 4 2 3 3 3 2 2 4" xfId="23958"/>
    <cellStyle name="Normal 4 2 3 3 3 2 2 5" xfId="36202"/>
    <cellStyle name="Normal 4 2 3 3 3 2 2 6" xfId="48431"/>
    <cellStyle name="Normal 4 2 3 3 3 2 3" xfId="6822"/>
    <cellStyle name="Normal 4 2 3 3 3 2 3 2" xfId="17822"/>
    <cellStyle name="Normal 4 2 3 3 3 2 3 2 2" xfId="30077"/>
    <cellStyle name="Normal 4 2 3 3 3 2 3 2 3" xfId="42318"/>
    <cellStyle name="Normal 4 2 3 3 3 2 3 3" xfId="23960"/>
    <cellStyle name="Normal 4 2 3 3 3 2 3 4" xfId="36204"/>
    <cellStyle name="Normal 4 2 3 3 3 2 3 5" xfId="48433"/>
    <cellStyle name="Normal 4 2 3 3 3 2 4" xfId="17819"/>
    <cellStyle name="Normal 4 2 3 3 3 2 4 2" xfId="30074"/>
    <cellStyle name="Normal 4 2 3 3 3 2 4 3" xfId="42315"/>
    <cellStyle name="Normal 4 2 3 3 3 2 5" xfId="23957"/>
    <cellStyle name="Normal 4 2 3 3 3 2 6" xfId="36201"/>
    <cellStyle name="Normal 4 2 3 3 3 2 7" xfId="48430"/>
    <cellStyle name="Normal 4 2 3 3 3 3" xfId="6823"/>
    <cellStyle name="Normal 4 2 3 3 3 3 2" xfId="6824"/>
    <cellStyle name="Normal 4 2 3 3 3 3 2 2" xfId="17824"/>
    <cellStyle name="Normal 4 2 3 3 3 3 2 2 2" xfId="30079"/>
    <cellStyle name="Normal 4 2 3 3 3 3 2 2 3" xfId="42320"/>
    <cellStyle name="Normal 4 2 3 3 3 3 2 3" xfId="23962"/>
    <cellStyle name="Normal 4 2 3 3 3 3 2 4" xfId="36206"/>
    <cellStyle name="Normal 4 2 3 3 3 3 2 5" xfId="48435"/>
    <cellStyle name="Normal 4 2 3 3 3 3 3" xfId="17823"/>
    <cellStyle name="Normal 4 2 3 3 3 3 3 2" xfId="30078"/>
    <cellStyle name="Normal 4 2 3 3 3 3 3 3" xfId="42319"/>
    <cellStyle name="Normal 4 2 3 3 3 3 4" xfId="23961"/>
    <cellStyle name="Normal 4 2 3 3 3 3 5" xfId="36205"/>
    <cellStyle name="Normal 4 2 3 3 3 3 6" xfId="48434"/>
    <cellStyle name="Normal 4 2 3 3 3 4" xfId="6825"/>
    <cellStyle name="Normal 4 2 3 3 3 4 2" xfId="17825"/>
    <cellStyle name="Normal 4 2 3 3 3 4 2 2" xfId="30080"/>
    <cellStyle name="Normal 4 2 3 3 3 4 2 3" xfId="42321"/>
    <cellStyle name="Normal 4 2 3 3 3 4 3" xfId="23963"/>
    <cellStyle name="Normal 4 2 3 3 3 4 4" xfId="36207"/>
    <cellStyle name="Normal 4 2 3 3 3 4 5" xfId="48436"/>
    <cellStyle name="Normal 4 2 3 3 3 5" xfId="17818"/>
    <cellStyle name="Normal 4 2 3 3 3 5 2" xfId="30073"/>
    <cellStyle name="Normal 4 2 3 3 3 5 3" xfId="42314"/>
    <cellStyle name="Normal 4 2 3 3 3 6" xfId="23956"/>
    <cellStyle name="Normal 4 2 3 3 3 7" xfId="36200"/>
    <cellStyle name="Normal 4 2 3 3 3 8" xfId="48429"/>
    <cellStyle name="Normal 4 2 3 3 4" xfId="6826"/>
    <cellStyle name="Normal 4 2 3 3 4 2" xfId="6827"/>
    <cellStyle name="Normal 4 2 3 3 4 2 2" xfId="6828"/>
    <cellStyle name="Normal 4 2 3 3 4 2 2 2" xfId="17828"/>
    <cellStyle name="Normal 4 2 3 3 4 2 2 2 2" xfId="30083"/>
    <cellStyle name="Normal 4 2 3 3 4 2 2 2 3" xfId="42324"/>
    <cellStyle name="Normal 4 2 3 3 4 2 2 3" xfId="23966"/>
    <cellStyle name="Normal 4 2 3 3 4 2 2 4" xfId="36210"/>
    <cellStyle name="Normal 4 2 3 3 4 2 2 5" xfId="48439"/>
    <cellStyle name="Normal 4 2 3 3 4 2 3" xfId="17827"/>
    <cellStyle name="Normal 4 2 3 3 4 2 3 2" xfId="30082"/>
    <cellStyle name="Normal 4 2 3 3 4 2 3 3" xfId="42323"/>
    <cellStyle name="Normal 4 2 3 3 4 2 4" xfId="23965"/>
    <cellStyle name="Normal 4 2 3 3 4 2 5" xfId="36209"/>
    <cellStyle name="Normal 4 2 3 3 4 2 6" xfId="48438"/>
    <cellStyle name="Normal 4 2 3 3 4 3" xfId="6829"/>
    <cellStyle name="Normal 4 2 3 3 4 3 2" xfId="17829"/>
    <cellStyle name="Normal 4 2 3 3 4 3 2 2" xfId="30084"/>
    <cellStyle name="Normal 4 2 3 3 4 3 2 3" xfId="42325"/>
    <cellStyle name="Normal 4 2 3 3 4 3 3" xfId="23967"/>
    <cellStyle name="Normal 4 2 3 3 4 3 4" xfId="36211"/>
    <cellStyle name="Normal 4 2 3 3 4 3 5" xfId="48440"/>
    <cellStyle name="Normal 4 2 3 3 4 4" xfId="17826"/>
    <cellStyle name="Normal 4 2 3 3 4 4 2" xfId="30081"/>
    <cellStyle name="Normal 4 2 3 3 4 4 3" xfId="42322"/>
    <cellStyle name="Normal 4 2 3 3 4 5" xfId="23964"/>
    <cellStyle name="Normal 4 2 3 3 4 6" xfId="36208"/>
    <cellStyle name="Normal 4 2 3 3 4 7" xfId="48437"/>
    <cellStyle name="Normal 4 2 3 3 5" xfId="6830"/>
    <cellStyle name="Normal 4 2 3 3 5 2" xfId="6831"/>
    <cellStyle name="Normal 4 2 3 3 5 2 2" xfId="17831"/>
    <cellStyle name="Normal 4 2 3 3 5 2 2 2" xfId="30086"/>
    <cellStyle name="Normal 4 2 3 3 5 2 2 3" xfId="42327"/>
    <cellStyle name="Normal 4 2 3 3 5 2 3" xfId="23969"/>
    <cellStyle name="Normal 4 2 3 3 5 2 4" xfId="36213"/>
    <cellStyle name="Normal 4 2 3 3 5 2 5" xfId="48442"/>
    <cellStyle name="Normal 4 2 3 3 5 3" xfId="17830"/>
    <cellStyle name="Normal 4 2 3 3 5 3 2" xfId="30085"/>
    <cellStyle name="Normal 4 2 3 3 5 3 3" xfId="42326"/>
    <cellStyle name="Normal 4 2 3 3 5 4" xfId="23968"/>
    <cellStyle name="Normal 4 2 3 3 5 5" xfId="36212"/>
    <cellStyle name="Normal 4 2 3 3 5 6" xfId="48441"/>
    <cellStyle name="Normal 4 2 3 3 6" xfId="6832"/>
    <cellStyle name="Normal 4 2 3 3 6 2" xfId="17832"/>
    <cellStyle name="Normal 4 2 3 3 6 2 2" xfId="30087"/>
    <cellStyle name="Normal 4 2 3 3 6 2 3" xfId="42328"/>
    <cellStyle name="Normal 4 2 3 3 6 3" xfId="23970"/>
    <cellStyle name="Normal 4 2 3 3 6 4" xfId="36214"/>
    <cellStyle name="Normal 4 2 3 3 6 5" xfId="48443"/>
    <cellStyle name="Normal 4 2 3 3 7" xfId="17801"/>
    <cellStyle name="Normal 4 2 3 3 7 2" xfId="30056"/>
    <cellStyle name="Normal 4 2 3 3 7 3" xfId="42297"/>
    <cellStyle name="Normal 4 2 3 3 8" xfId="23939"/>
    <cellStyle name="Normal 4 2 3 3 9" xfId="36183"/>
    <cellStyle name="Normal 4 2 3 4" xfId="6833"/>
    <cellStyle name="Normal 4 2 3 4 2" xfId="6834"/>
    <cellStyle name="Normal 4 2 3 4 2 2" xfId="6835"/>
    <cellStyle name="Normal 4 2 3 4 2 2 2" xfId="6836"/>
    <cellStyle name="Normal 4 2 3 4 2 2 2 2" xfId="6837"/>
    <cellStyle name="Normal 4 2 3 4 2 2 2 2 2" xfId="17837"/>
    <cellStyle name="Normal 4 2 3 4 2 2 2 2 2 2" xfId="30092"/>
    <cellStyle name="Normal 4 2 3 4 2 2 2 2 2 3" xfId="42333"/>
    <cellStyle name="Normal 4 2 3 4 2 2 2 2 3" xfId="23975"/>
    <cellStyle name="Normal 4 2 3 4 2 2 2 2 4" xfId="36219"/>
    <cellStyle name="Normal 4 2 3 4 2 2 2 2 5" xfId="48448"/>
    <cellStyle name="Normal 4 2 3 4 2 2 2 3" xfId="17836"/>
    <cellStyle name="Normal 4 2 3 4 2 2 2 3 2" xfId="30091"/>
    <cellStyle name="Normal 4 2 3 4 2 2 2 3 3" xfId="42332"/>
    <cellStyle name="Normal 4 2 3 4 2 2 2 4" xfId="23974"/>
    <cellStyle name="Normal 4 2 3 4 2 2 2 5" xfId="36218"/>
    <cellStyle name="Normal 4 2 3 4 2 2 2 6" xfId="48447"/>
    <cellStyle name="Normal 4 2 3 4 2 2 3" xfId="6838"/>
    <cellStyle name="Normal 4 2 3 4 2 2 3 2" xfId="17838"/>
    <cellStyle name="Normal 4 2 3 4 2 2 3 2 2" xfId="30093"/>
    <cellStyle name="Normal 4 2 3 4 2 2 3 2 3" xfId="42334"/>
    <cellStyle name="Normal 4 2 3 4 2 2 3 3" xfId="23976"/>
    <cellStyle name="Normal 4 2 3 4 2 2 3 4" xfId="36220"/>
    <cellStyle name="Normal 4 2 3 4 2 2 3 5" xfId="48449"/>
    <cellStyle name="Normal 4 2 3 4 2 2 4" xfId="17835"/>
    <cellStyle name="Normal 4 2 3 4 2 2 4 2" xfId="30090"/>
    <cellStyle name="Normal 4 2 3 4 2 2 4 3" xfId="42331"/>
    <cellStyle name="Normal 4 2 3 4 2 2 5" xfId="23973"/>
    <cellStyle name="Normal 4 2 3 4 2 2 6" xfId="36217"/>
    <cellStyle name="Normal 4 2 3 4 2 2 7" xfId="48446"/>
    <cellStyle name="Normal 4 2 3 4 2 3" xfId="6839"/>
    <cellStyle name="Normal 4 2 3 4 2 3 2" xfId="6840"/>
    <cellStyle name="Normal 4 2 3 4 2 3 2 2" xfId="17840"/>
    <cellStyle name="Normal 4 2 3 4 2 3 2 2 2" xfId="30095"/>
    <cellStyle name="Normal 4 2 3 4 2 3 2 2 3" xfId="42336"/>
    <cellStyle name="Normal 4 2 3 4 2 3 2 3" xfId="23978"/>
    <cellStyle name="Normal 4 2 3 4 2 3 2 4" xfId="36222"/>
    <cellStyle name="Normal 4 2 3 4 2 3 2 5" xfId="48451"/>
    <cellStyle name="Normal 4 2 3 4 2 3 3" xfId="17839"/>
    <cellStyle name="Normal 4 2 3 4 2 3 3 2" xfId="30094"/>
    <cellStyle name="Normal 4 2 3 4 2 3 3 3" xfId="42335"/>
    <cellStyle name="Normal 4 2 3 4 2 3 4" xfId="23977"/>
    <cellStyle name="Normal 4 2 3 4 2 3 5" xfId="36221"/>
    <cellStyle name="Normal 4 2 3 4 2 3 6" xfId="48450"/>
    <cellStyle name="Normal 4 2 3 4 2 4" xfId="6841"/>
    <cellStyle name="Normal 4 2 3 4 2 4 2" xfId="17841"/>
    <cellStyle name="Normal 4 2 3 4 2 4 2 2" xfId="30096"/>
    <cellStyle name="Normal 4 2 3 4 2 4 2 3" xfId="42337"/>
    <cellStyle name="Normal 4 2 3 4 2 4 3" xfId="23979"/>
    <cellStyle name="Normal 4 2 3 4 2 4 4" xfId="36223"/>
    <cellStyle name="Normal 4 2 3 4 2 4 5" xfId="48452"/>
    <cellStyle name="Normal 4 2 3 4 2 5" xfId="17834"/>
    <cellStyle name="Normal 4 2 3 4 2 5 2" xfId="30089"/>
    <cellStyle name="Normal 4 2 3 4 2 5 3" xfId="42330"/>
    <cellStyle name="Normal 4 2 3 4 2 6" xfId="23972"/>
    <cellStyle name="Normal 4 2 3 4 2 7" xfId="36216"/>
    <cellStyle name="Normal 4 2 3 4 2 8" xfId="48445"/>
    <cellStyle name="Normal 4 2 3 4 3" xfId="6842"/>
    <cellStyle name="Normal 4 2 3 4 3 2" xfId="6843"/>
    <cellStyle name="Normal 4 2 3 4 3 2 2" xfId="6844"/>
    <cellStyle name="Normal 4 2 3 4 3 2 2 2" xfId="17844"/>
    <cellStyle name="Normal 4 2 3 4 3 2 2 2 2" xfId="30099"/>
    <cellStyle name="Normal 4 2 3 4 3 2 2 2 3" xfId="42340"/>
    <cellStyle name="Normal 4 2 3 4 3 2 2 3" xfId="23982"/>
    <cellStyle name="Normal 4 2 3 4 3 2 2 4" xfId="36226"/>
    <cellStyle name="Normal 4 2 3 4 3 2 2 5" xfId="48455"/>
    <cellStyle name="Normal 4 2 3 4 3 2 3" xfId="17843"/>
    <cellStyle name="Normal 4 2 3 4 3 2 3 2" xfId="30098"/>
    <cellStyle name="Normal 4 2 3 4 3 2 3 3" xfId="42339"/>
    <cellStyle name="Normal 4 2 3 4 3 2 4" xfId="23981"/>
    <cellStyle name="Normal 4 2 3 4 3 2 5" xfId="36225"/>
    <cellStyle name="Normal 4 2 3 4 3 2 6" xfId="48454"/>
    <cellStyle name="Normal 4 2 3 4 3 3" xfId="6845"/>
    <cellStyle name="Normal 4 2 3 4 3 3 2" xfId="17845"/>
    <cellStyle name="Normal 4 2 3 4 3 3 2 2" xfId="30100"/>
    <cellStyle name="Normal 4 2 3 4 3 3 2 3" xfId="42341"/>
    <cellStyle name="Normal 4 2 3 4 3 3 3" xfId="23983"/>
    <cellStyle name="Normal 4 2 3 4 3 3 4" xfId="36227"/>
    <cellStyle name="Normal 4 2 3 4 3 3 5" xfId="48456"/>
    <cellStyle name="Normal 4 2 3 4 3 4" xfId="17842"/>
    <cellStyle name="Normal 4 2 3 4 3 4 2" xfId="30097"/>
    <cellStyle name="Normal 4 2 3 4 3 4 3" xfId="42338"/>
    <cellStyle name="Normal 4 2 3 4 3 5" xfId="23980"/>
    <cellStyle name="Normal 4 2 3 4 3 6" xfId="36224"/>
    <cellStyle name="Normal 4 2 3 4 3 7" xfId="48453"/>
    <cellStyle name="Normal 4 2 3 4 4" xfId="6846"/>
    <cellStyle name="Normal 4 2 3 4 4 2" xfId="6847"/>
    <cellStyle name="Normal 4 2 3 4 4 2 2" xfId="17847"/>
    <cellStyle name="Normal 4 2 3 4 4 2 2 2" xfId="30102"/>
    <cellStyle name="Normal 4 2 3 4 4 2 2 3" xfId="42343"/>
    <cellStyle name="Normal 4 2 3 4 4 2 3" xfId="23985"/>
    <cellStyle name="Normal 4 2 3 4 4 2 4" xfId="36229"/>
    <cellStyle name="Normal 4 2 3 4 4 2 5" xfId="48458"/>
    <cellStyle name="Normal 4 2 3 4 4 3" xfId="17846"/>
    <cellStyle name="Normal 4 2 3 4 4 3 2" xfId="30101"/>
    <cellStyle name="Normal 4 2 3 4 4 3 3" xfId="42342"/>
    <cellStyle name="Normal 4 2 3 4 4 4" xfId="23984"/>
    <cellStyle name="Normal 4 2 3 4 4 5" xfId="36228"/>
    <cellStyle name="Normal 4 2 3 4 4 6" xfId="48457"/>
    <cellStyle name="Normal 4 2 3 4 5" xfId="6848"/>
    <cellStyle name="Normal 4 2 3 4 5 2" xfId="17848"/>
    <cellStyle name="Normal 4 2 3 4 5 2 2" xfId="30103"/>
    <cellStyle name="Normal 4 2 3 4 5 2 3" xfId="42344"/>
    <cellStyle name="Normal 4 2 3 4 5 3" xfId="23986"/>
    <cellStyle name="Normal 4 2 3 4 5 4" xfId="36230"/>
    <cellStyle name="Normal 4 2 3 4 5 5" xfId="48459"/>
    <cellStyle name="Normal 4 2 3 4 6" xfId="17833"/>
    <cellStyle name="Normal 4 2 3 4 6 2" xfId="30088"/>
    <cellStyle name="Normal 4 2 3 4 6 3" xfId="42329"/>
    <cellStyle name="Normal 4 2 3 4 7" xfId="23971"/>
    <cellStyle name="Normal 4 2 3 4 8" xfId="36215"/>
    <cellStyle name="Normal 4 2 3 4 9" xfId="48444"/>
    <cellStyle name="Normal 4 2 3 5" xfId="6849"/>
    <cellStyle name="Normal 4 2 3 5 2" xfId="6850"/>
    <cellStyle name="Normal 4 2 3 5 2 2" xfId="6851"/>
    <cellStyle name="Normal 4 2 3 5 2 2 2" xfId="6852"/>
    <cellStyle name="Normal 4 2 3 5 2 2 2 2" xfId="17852"/>
    <cellStyle name="Normal 4 2 3 5 2 2 2 2 2" xfId="30107"/>
    <cellStyle name="Normal 4 2 3 5 2 2 2 2 3" xfId="42348"/>
    <cellStyle name="Normal 4 2 3 5 2 2 2 3" xfId="23990"/>
    <cellStyle name="Normal 4 2 3 5 2 2 2 4" xfId="36234"/>
    <cellStyle name="Normal 4 2 3 5 2 2 2 5" xfId="48463"/>
    <cellStyle name="Normal 4 2 3 5 2 2 3" xfId="17851"/>
    <cellStyle name="Normal 4 2 3 5 2 2 3 2" xfId="30106"/>
    <cellStyle name="Normal 4 2 3 5 2 2 3 3" xfId="42347"/>
    <cellStyle name="Normal 4 2 3 5 2 2 4" xfId="23989"/>
    <cellStyle name="Normal 4 2 3 5 2 2 5" xfId="36233"/>
    <cellStyle name="Normal 4 2 3 5 2 2 6" xfId="48462"/>
    <cellStyle name="Normal 4 2 3 5 2 3" xfId="6853"/>
    <cellStyle name="Normal 4 2 3 5 2 3 2" xfId="17853"/>
    <cellStyle name="Normal 4 2 3 5 2 3 2 2" xfId="30108"/>
    <cellStyle name="Normal 4 2 3 5 2 3 2 3" xfId="42349"/>
    <cellStyle name="Normal 4 2 3 5 2 3 3" xfId="23991"/>
    <cellStyle name="Normal 4 2 3 5 2 3 4" xfId="36235"/>
    <cellStyle name="Normal 4 2 3 5 2 3 5" xfId="48464"/>
    <cellStyle name="Normal 4 2 3 5 2 4" xfId="17850"/>
    <cellStyle name="Normal 4 2 3 5 2 4 2" xfId="30105"/>
    <cellStyle name="Normal 4 2 3 5 2 4 3" xfId="42346"/>
    <cellStyle name="Normal 4 2 3 5 2 5" xfId="23988"/>
    <cellStyle name="Normal 4 2 3 5 2 6" xfId="36232"/>
    <cellStyle name="Normal 4 2 3 5 2 7" xfId="48461"/>
    <cellStyle name="Normal 4 2 3 5 3" xfId="6854"/>
    <cellStyle name="Normal 4 2 3 5 3 2" xfId="6855"/>
    <cellStyle name="Normal 4 2 3 5 3 2 2" xfId="17855"/>
    <cellStyle name="Normal 4 2 3 5 3 2 2 2" xfId="30110"/>
    <cellStyle name="Normal 4 2 3 5 3 2 2 3" xfId="42351"/>
    <cellStyle name="Normal 4 2 3 5 3 2 3" xfId="23993"/>
    <cellStyle name="Normal 4 2 3 5 3 2 4" xfId="36237"/>
    <cellStyle name="Normal 4 2 3 5 3 2 5" xfId="48466"/>
    <cellStyle name="Normal 4 2 3 5 3 3" xfId="17854"/>
    <cellStyle name="Normal 4 2 3 5 3 3 2" xfId="30109"/>
    <cellStyle name="Normal 4 2 3 5 3 3 3" xfId="42350"/>
    <cellStyle name="Normal 4 2 3 5 3 4" xfId="23992"/>
    <cellStyle name="Normal 4 2 3 5 3 5" xfId="36236"/>
    <cellStyle name="Normal 4 2 3 5 3 6" xfId="48465"/>
    <cellStyle name="Normal 4 2 3 5 4" xfId="6856"/>
    <cellStyle name="Normal 4 2 3 5 4 2" xfId="17856"/>
    <cellStyle name="Normal 4 2 3 5 4 2 2" xfId="30111"/>
    <cellStyle name="Normal 4 2 3 5 4 2 3" xfId="42352"/>
    <cellStyle name="Normal 4 2 3 5 4 3" xfId="23994"/>
    <cellStyle name="Normal 4 2 3 5 4 4" xfId="36238"/>
    <cellStyle name="Normal 4 2 3 5 4 5" xfId="48467"/>
    <cellStyle name="Normal 4 2 3 5 5" xfId="17849"/>
    <cellStyle name="Normal 4 2 3 5 5 2" xfId="30104"/>
    <cellStyle name="Normal 4 2 3 5 5 3" xfId="42345"/>
    <cellStyle name="Normal 4 2 3 5 6" xfId="23987"/>
    <cellStyle name="Normal 4 2 3 5 7" xfId="36231"/>
    <cellStyle name="Normal 4 2 3 5 8" xfId="48460"/>
    <cellStyle name="Normal 4 2 3 6" xfId="6857"/>
    <cellStyle name="Normal 4 2 3 6 2" xfId="6858"/>
    <cellStyle name="Normal 4 2 3 6 2 2" xfId="6859"/>
    <cellStyle name="Normal 4 2 3 6 2 2 2" xfId="17859"/>
    <cellStyle name="Normal 4 2 3 6 2 2 2 2" xfId="30114"/>
    <cellStyle name="Normal 4 2 3 6 2 2 2 3" xfId="42355"/>
    <cellStyle name="Normal 4 2 3 6 2 2 3" xfId="23997"/>
    <cellStyle name="Normal 4 2 3 6 2 2 4" xfId="36241"/>
    <cellStyle name="Normal 4 2 3 6 2 2 5" xfId="48470"/>
    <cellStyle name="Normal 4 2 3 6 2 3" xfId="17858"/>
    <cellStyle name="Normal 4 2 3 6 2 3 2" xfId="30113"/>
    <cellStyle name="Normal 4 2 3 6 2 3 3" xfId="42354"/>
    <cellStyle name="Normal 4 2 3 6 2 4" xfId="23996"/>
    <cellStyle name="Normal 4 2 3 6 2 5" xfId="36240"/>
    <cellStyle name="Normal 4 2 3 6 2 6" xfId="48469"/>
    <cellStyle name="Normal 4 2 3 6 3" xfId="6860"/>
    <cellStyle name="Normal 4 2 3 6 3 2" xfId="17860"/>
    <cellStyle name="Normal 4 2 3 6 3 2 2" xfId="30115"/>
    <cellStyle name="Normal 4 2 3 6 3 2 3" xfId="42356"/>
    <cellStyle name="Normal 4 2 3 6 3 3" xfId="23998"/>
    <cellStyle name="Normal 4 2 3 6 3 4" xfId="36242"/>
    <cellStyle name="Normal 4 2 3 6 3 5" xfId="48471"/>
    <cellStyle name="Normal 4 2 3 6 4" xfId="17857"/>
    <cellStyle name="Normal 4 2 3 6 4 2" xfId="30112"/>
    <cellStyle name="Normal 4 2 3 6 4 3" xfId="42353"/>
    <cellStyle name="Normal 4 2 3 6 5" xfId="23995"/>
    <cellStyle name="Normal 4 2 3 6 6" xfId="36239"/>
    <cellStyle name="Normal 4 2 3 6 7" xfId="48468"/>
    <cellStyle name="Normal 4 2 3 7" xfId="6861"/>
    <cellStyle name="Normal 4 2 3 7 2" xfId="6862"/>
    <cellStyle name="Normal 4 2 3 7 2 2" xfId="6863"/>
    <cellStyle name="Normal 4 2 3 7 2 2 2" xfId="17863"/>
    <cellStyle name="Normal 4 2 3 7 2 2 2 2" xfId="30118"/>
    <cellStyle name="Normal 4 2 3 7 2 2 2 3" xfId="42359"/>
    <cellStyle name="Normal 4 2 3 7 2 2 3" xfId="24001"/>
    <cellStyle name="Normal 4 2 3 7 2 2 4" xfId="36245"/>
    <cellStyle name="Normal 4 2 3 7 2 2 5" xfId="48474"/>
    <cellStyle name="Normal 4 2 3 7 2 3" xfId="17862"/>
    <cellStyle name="Normal 4 2 3 7 2 3 2" xfId="30117"/>
    <cellStyle name="Normal 4 2 3 7 2 3 3" xfId="42358"/>
    <cellStyle name="Normal 4 2 3 7 2 4" xfId="24000"/>
    <cellStyle name="Normal 4 2 3 7 2 5" xfId="36244"/>
    <cellStyle name="Normal 4 2 3 7 2 6" xfId="48473"/>
    <cellStyle name="Normal 4 2 3 7 3" xfId="6864"/>
    <cellStyle name="Normal 4 2 3 7 3 2" xfId="17864"/>
    <cellStyle name="Normal 4 2 3 7 3 2 2" xfId="30119"/>
    <cellStyle name="Normal 4 2 3 7 3 2 3" xfId="42360"/>
    <cellStyle name="Normal 4 2 3 7 3 3" xfId="24002"/>
    <cellStyle name="Normal 4 2 3 7 3 4" xfId="36246"/>
    <cellStyle name="Normal 4 2 3 7 3 5" xfId="48475"/>
    <cellStyle name="Normal 4 2 3 7 4" xfId="17861"/>
    <cellStyle name="Normal 4 2 3 7 4 2" xfId="30116"/>
    <cellStyle name="Normal 4 2 3 7 4 3" xfId="42357"/>
    <cellStyle name="Normal 4 2 3 7 5" xfId="23999"/>
    <cellStyle name="Normal 4 2 3 7 6" xfId="36243"/>
    <cellStyle name="Normal 4 2 3 7 7" xfId="48472"/>
    <cellStyle name="Normal 4 2 3 8" xfId="6865"/>
    <cellStyle name="Normal 4 2 3 8 2" xfId="6866"/>
    <cellStyle name="Normal 4 2 3 8 2 2" xfId="17866"/>
    <cellStyle name="Normal 4 2 3 8 2 2 2" xfId="30121"/>
    <cellStyle name="Normal 4 2 3 8 2 2 3" xfId="42362"/>
    <cellStyle name="Normal 4 2 3 8 2 3" xfId="24004"/>
    <cellStyle name="Normal 4 2 3 8 2 4" xfId="36248"/>
    <cellStyle name="Normal 4 2 3 8 2 5" xfId="48477"/>
    <cellStyle name="Normal 4 2 3 8 3" xfId="17865"/>
    <cellStyle name="Normal 4 2 3 8 3 2" xfId="30120"/>
    <cellStyle name="Normal 4 2 3 8 3 3" xfId="42361"/>
    <cellStyle name="Normal 4 2 3 8 4" xfId="24003"/>
    <cellStyle name="Normal 4 2 3 8 5" xfId="36247"/>
    <cellStyle name="Normal 4 2 3 8 6" xfId="48476"/>
    <cellStyle name="Normal 4 2 3 9" xfId="6867"/>
    <cellStyle name="Normal 4 2 3 9 2" xfId="17867"/>
    <cellStyle name="Normal 4 2 3 9 2 2" xfId="30122"/>
    <cellStyle name="Normal 4 2 3 9 2 3" xfId="42363"/>
    <cellStyle name="Normal 4 2 3 9 3" xfId="24005"/>
    <cellStyle name="Normal 4 2 3 9 4" xfId="36249"/>
    <cellStyle name="Normal 4 2 3 9 5" xfId="48478"/>
    <cellStyle name="Normal 4 2 4" xfId="6868"/>
    <cellStyle name="Normal 4 2 4 10" xfId="36250"/>
    <cellStyle name="Normal 4 2 4 11" xfId="48479"/>
    <cellStyle name="Normal 4 2 4 2" xfId="6869"/>
    <cellStyle name="Normal 4 2 4 2 10" xfId="48480"/>
    <cellStyle name="Normal 4 2 4 2 2" xfId="6870"/>
    <cellStyle name="Normal 4 2 4 2 2 2" xfId="6871"/>
    <cellStyle name="Normal 4 2 4 2 2 2 2" xfId="6872"/>
    <cellStyle name="Normal 4 2 4 2 2 2 2 2" xfId="6873"/>
    <cellStyle name="Normal 4 2 4 2 2 2 2 2 2" xfId="6874"/>
    <cellStyle name="Normal 4 2 4 2 2 2 2 2 2 2" xfId="17874"/>
    <cellStyle name="Normal 4 2 4 2 2 2 2 2 2 2 2" xfId="30129"/>
    <cellStyle name="Normal 4 2 4 2 2 2 2 2 2 2 3" xfId="42370"/>
    <cellStyle name="Normal 4 2 4 2 2 2 2 2 2 3" xfId="24012"/>
    <cellStyle name="Normal 4 2 4 2 2 2 2 2 2 4" xfId="36256"/>
    <cellStyle name="Normal 4 2 4 2 2 2 2 2 2 5" xfId="48485"/>
    <cellStyle name="Normal 4 2 4 2 2 2 2 2 3" xfId="17873"/>
    <cellStyle name="Normal 4 2 4 2 2 2 2 2 3 2" xfId="30128"/>
    <cellStyle name="Normal 4 2 4 2 2 2 2 2 3 3" xfId="42369"/>
    <cellStyle name="Normal 4 2 4 2 2 2 2 2 4" xfId="24011"/>
    <cellStyle name="Normal 4 2 4 2 2 2 2 2 5" xfId="36255"/>
    <cellStyle name="Normal 4 2 4 2 2 2 2 2 6" xfId="48484"/>
    <cellStyle name="Normal 4 2 4 2 2 2 2 3" xfId="6875"/>
    <cellStyle name="Normal 4 2 4 2 2 2 2 3 2" xfId="17875"/>
    <cellStyle name="Normal 4 2 4 2 2 2 2 3 2 2" xfId="30130"/>
    <cellStyle name="Normal 4 2 4 2 2 2 2 3 2 3" xfId="42371"/>
    <cellStyle name="Normal 4 2 4 2 2 2 2 3 3" xfId="24013"/>
    <cellStyle name="Normal 4 2 4 2 2 2 2 3 4" xfId="36257"/>
    <cellStyle name="Normal 4 2 4 2 2 2 2 3 5" xfId="48486"/>
    <cellStyle name="Normal 4 2 4 2 2 2 2 4" xfId="17872"/>
    <cellStyle name="Normal 4 2 4 2 2 2 2 4 2" xfId="30127"/>
    <cellStyle name="Normal 4 2 4 2 2 2 2 4 3" xfId="42368"/>
    <cellStyle name="Normal 4 2 4 2 2 2 2 5" xfId="24010"/>
    <cellStyle name="Normal 4 2 4 2 2 2 2 6" xfId="36254"/>
    <cellStyle name="Normal 4 2 4 2 2 2 2 7" xfId="48483"/>
    <cellStyle name="Normal 4 2 4 2 2 2 3" xfId="6876"/>
    <cellStyle name="Normal 4 2 4 2 2 2 3 2" xfId="6877"/>
    <cellStyle name="Normal 4 2 4 2 2 2 3 2 2" xfId="17877"/>
    <cellStyle name="Normal 4 2 4 2 2 2 3 2 2 2" xfId="30132"/>
    <cellStyle name="Normal 4 2 4 2 2 2 3 2 2 3" xfId="42373"/>
    <cellStyle name="Normal 4 2 4 2 2 2 3 2 3" xfId="24015"/>
    <cellStyle name="Normal 4 2 4 2 2 2 3 2 4" xfId="36259"/>
    <cellStyle name="Normal 4 2 4 2 2 2 3 2 5" xfId="48488"/>
    <cellStyle name="Normal 4 2 4 2 2 2 3 3" xfId="17876"/>
    <cellStyle name="Normal 4 2 4 2 2 2 3 3 2" xfId="30131"/>
    <cellStyle name="Normal 4 2 4 2 2 2 3 3 3" xfId="42372"/>
    <cellStyle name="Normal 4 2 4 2 2 2 3 4" xfId="24014"/>
    <cellStyle name="Normal 4 2 4 2 2 2 3 5" xfId="36258"/>
    <cellStyle name="Normal 4 2 4 2 2 2 3 6" xfId="48487"/>
    <cellStyle name="Normal 4 2 4 2 2 2 4" xfId="6878"/>
    <cellStyle name="Normal 4 2 4 2 2 2 4 2" xfId="17878"/>
    <cellStyle name="Normal 4 2 4 2 2 2 4 2 2" xfId="30133"/>
    <cellStyle name="Normal 4 2 4 2 2 2 4 2 3" xfId="42374"/>
    <cellStyle name="Normal 4 2 4 2 2 2 4 3" xfId="24016"/>
    <cellStyle name="Normal 4 2 4 2 2 2 4 4" xfId="36260"/>
    <cellStyle name="Normal 4 2 4 2 2 2 4 5" xfId="48489"/>
    <cellStyle name="Normal 4 2 4 2 2 2 5" xfId="17871"/>
    <cellStyle name="Normal 4 2 4 2 2 2 5 2" xfId="30126"/>
    <cellStyle name="Normal 4 2 4 2 2 2 5 3" xfId="42367"/>
    <cellStyle name="Normal 4 2 4 2 2 2 6" xfId="24009"/>
    <cellStyle name="Normal 4 2 4 2 2 2 7" xfId="36253"/>
    <cellStyle name="Normal 4 2 4 2 2 2 8" xfId="48482"/>
    <cellStyle name="Normal 4 2 4 2 2 3" xfId="6879"/>
    <cellStyle name="Normal 4 2 4 2 2 3 2" xfId="6880"/>
    <cellStyle name="Normal 4 2 4 2 2 3 2 2" xfId="6881"/>
    <cellStyle name="Normal 4 2 4 2 2 3 2 2 2" xfId="17881"/>
    <cellStyle name="Normal 4 2 4 2 2 3 2 2 2 2" xfId="30136"/>
    <cellStyle name="Normal 4 2 4 2 2 3 2 2 2 3" xfId="42377"/>
    <cellStyle name="Normal 4 2 4 2 2 3 2 2 3" xfId="24019"/>
    <cellStyle name="Normal 4 2 4 2 2 3 2 2 4" xfId="36263"/>
    <cellStyle name="Normal 4 2 4 2 2 3 2 2 5" xfId="48492"/>
    <cellStyle name="Normal 4 2 4 2 2 3 2 3" xfId="17880"/>
    <cellStyle name="Normal 4 2 4 2 2 3 2 3 2" xfId="30135"/>
    <cellStyle name="Normal 4 2 4 2 2 3 2 3 3" xfId="42376"/>
    <cellStyle name="Normal 4 2 4 2 2 3 2 4" xfId="24018"/>
    <cellStyle name="Normal 4 2 4 2 2 3 2 5" xfId="36262"/>
    <cellStyle name="Normal 4 2 4 2 2 3 2 6" xfId="48491"/>
    <cellStyle name="Normal 4 2 4 2 2 3 3" xfId="6882"/>
    <cellStyle name="Normal 4 2 4 2 2 3 3 2" xfId="17882"/>
    <cellStyle name="Normal 4 2 4 2 2 3 3 2 2" xfId="30137"/>
    <cellStyle name="Normal 4 2 4 2 2 3 3 2 3" xfId="42378"/>
    <cellStyle name="Normal 4 2 4 2 2 3 3 3" xfId="24020"/>
    <cellStyle name="Normal 4 2 4 2 2 3 3 4" xfId="36264"/>
    <cellStyle name="Normal 4 2 4 2 2 3 3 5" xfId="48493"/>
    <cellStyle name="Normal 4 2 4 2 2 3 4" xfId="17879"/>
    <cellStyle name="Normal 4 2 4 2 2 3 4 2" xfId="30134"/>
    <cellStyle name="Normal 4 2 4 2 2 3 4 3" xfId="42375"/>
    <cellStyle name="Normal 4 2 4 2 2 3 5" xfId="24017"/>
    <cellStyle name="Normal 4 2 4 2 2 3 6" xfId="36261"/>
    <cellStyle name="Normal 4 2 4 2 2 3 7" xfId="48490"/>
    <cellStyle name="Normal 4 2 4 2 2 4" xfId="6883"/>
    <cellStyle name="Normal 4 2 4 2 2 4 2" xfId="6884"/>
    <cellStyle name="Normal 4 2 4 2 2 4 2 2" xfId="17884"/>
    <cellStyle name="Normal 4 2 4 2 2 4 2 2 2" xfId="30139"/>
    <cellStyle name="Normal 4 2 4 2 2 4 2 2 3" xfId="42380"/>
    <cellStyle name="Normal 4 2 4 2 2 4 2 3" xfId="24022"/>
    <cellStyle name="Normal 4 2 4 2 2 4 2 4" xfId="36266"/>
    <cellStyle name="Normal 4 2 4 2 2 4 2 5" xfId="48495"/>
    <cellStyle name="Normal 4 2 4 2 2 4 3" xfId="17883"/>
    <cellStyle name="Normal 4 2 4 2 2 4 3 2" xfId="30138"/>
    <cellStyle name="Normal 4 2 4 2 2 4 3 3" xfId="42379"/>
    <cellStyle name="Normal 4 2 4 2 2 4 4" xfId="24021"/>
    <cellStyle name="Normal 4 2 4 2 2 4 5" xfId="36265"/>
    <cellStyle name="Normal 4 2 4 2 2 4 6" xfId="48494"/>
    <cellStyle name="Normal 4 2 4 2 2 5" xfId="6885"/>
    <cellStyle name="Normal 4 2 4 2 2 5 2" xfId="17885"/>
    <cellStyle name="Normal 4 2 4 2 2 5 2 2" xfId="30140"/>
    <cellStyle name="Normal 4 2 4 2 2 5 2 3" xfId="42381"/>
    <cellStyle name="Normal 4 2 4 2 2 5 3" xfId="24023"/>
    <cellStyle name="Normal 4 2 4 2 2 5 4" xfId="36267"/>
    <cellStyle name="Normal 4 2 4 2 2 5 5" xfId="48496"/>
    <cellStyle name="Normal 4 2 4 2 2 6" xfId="17870"/>
    <cellStyle name="Normal 4 2 4 2 2 6 2" xfId="30125"/>
    <cellStyle name="Normal 4 2 4 2 2 6 3" xfId="42366"/>
    <cellStyle name="Normal 4 2 4 2 2 7" xfId="24008"/>
    <cellStyle name="Normal 4 2 4 2 2 8" xfId="36252"/>
    <cellStyle name="Normal 4 2 4 2 2 9" xfId="48481"/>
    <cellStyle name="Normal 4 2 4 2 3" xfId="6886"/>
    <cellStyle name="Normal 4 2 4 2 3 2" xfId="6887"/>
    <cellStyle name="Normal 4 2 4 2 3 2 2" xfId="6888"/>
    <cellStyle name="Normal 4 2 4 2 3 2 2 2" xfId="6889"/>
    <cellStyle name="Normal 4 2 4 2 3 2 2 2 2" xfId="17889"/>
    <cellStyle name="Normal 4 2 4 2 3 2 2 2 2 2" xfId="30144"/>
    <cellStyle name="Normal 4 2 4 2 3 2 2 2 2 3" xfId="42385"/>
    <cellStyle name="Normal 4 2 4 2 3 2 2 2 3" xfId="24027"/>
    <cellStyle name="Normal 4 2 4 2 3 2 2 2 4" xfId="36271"/>
    <cellStyle name="Normal 4 2 4 2 3 2 2 2 5" xfId="48500"/>
    <cellStyle name="Normal 4 2 4 2 3 2 2 3" xfId="17888"/>
    <cellStyle name="Normal 4 2 4 2 3 2 2 3 2" xfId="30143"/>
    <cellStyle name="Normal 4 2 4 2 3 2 2 3 3" xfId="42384"/>
    <cellStyle name="Normal 4 2 4 2 3 2 2 4" xfId="24026"/>
    <cellStyle name="Normal 4 2 4 2 3 2 2 5" xfId="36270"/>
    <cellStyle name="Normal 4 2 4 2 3 2 2 6" xfId="48499"/>
    <cellStyle name="Normal 4 2 4 2 3 2 3" xfId="6890"/>
    <cellStyle name="Normal 4 2 4 2 3 2 3 2" xfId="17890"/>
    <cellStyle name="Normal 4 2 4 2 3 2 3 2 2" xfId="30145"/>
    <cellStyle name="Normal 4 2 4 2 3 2 3 2 3" xfId="42386"/>
    <cellStyle name="Normal 4 2 4 2 3 2 3 3" xfId="24028"/>
    <cellStyle name="Normal 4 2 4 2 3 2 3 4" xfId="36272"/>
    <cellStyle name="Normal 4 2 4 2 3 2 3 5" xfId="48501"/>
    <cellStyle name="Normal 4 2 4 2 3 2 4" xfId="17887"/>
    <cellStyle name="Normal 4 2 4 2 3 2 4 2" xfId="30142"/>
    <cellStyle name="Normal 4 2 4 2 3 2 4 3" xfId="42383"/>
    <cellStyle name="Normal 4 2 4 2 3 2 5" xfId="24025"/>
    <cellStyle name="Normal 4 2 4 2 3 2 6" xfId="36269"/>
    <cellStyle name="Normal 4 2 4 2 3 2 7" xfId="48498"/>
    <cellStyle name="Normal 4 2 4 2 3 3" xfId="6891"/>
    <cellStyle name="Normal 4 2 4 2 3 3 2" xfId="6892"/>
    <cellStyle name="Normal 4 2 4 2 3 3 2 2" xfId="17892"/>
    <cellStyle name="Normal 4 2 4 2 3 3 2 2 2" xfId="30147"/>
    <cellStyle name="Normal 4 2 4 2 3 3 2 2 3" xfId="42388"/>
    <cellStyle name="Normal 4 2 4 2 3 3 2 3" xfId="24030"/>
    <cellStyle name="Normal 4 2 4 2 3 3 2 4" xfId="36274"/>
    <cellStyle name="Normal 4 2 4 2 3 3 2 5" xfId="48503"/>
    <cellStyle name="Normal 4 2 4 2 3 3 3" xfId="17891"/>
    <cellStyle name="Normal 4 2 4 2 3 3 3 2" xfId="30146"/>
    <cellStyle name="Normal 4 2 4 2 3 3 3 3" xfId="42387"/>
    <cellStyle name="Normal 4 2 4 2 3 3 4" xfId="24029"/>
    <cellStyle name="Normal 4 2 4 2 3 3 5" xfId="36273"/>
    <cellStyle name="Normal 4 2 4 2 3 3 6" xfId="48502"/>
    <cellStyle name="Normal 4 2 4 2 3 4" xfId="6893"/>
    <cellStyle name="Normal 4 2 4 2 3 4 2" xfId="17893"/>
    <cellStyle name="Normal 4 2 4 2 3 4 2 2" xfId="30148"/>
    <cellStyle name="Normal 4 2 4 2 3 4 2 3" xfId="42389"/>
    <cellStyle name="Normal 4 2 4 2 3 4 3" xfId="24031"/>
    <cellStyle name="Normal 4 2 4 2 3 4 4" xfId="36275"/>
    <cellStyle name="Normal 4 2 4 2 3 4 5" xfId="48504"/>
    <cellStyle name="Normal 4 2 4 2 3 5" xfId="17886"/>
    <cellStyle name="Normal 4 2 4 2 3 5 2" xfId="30141"/>
    <cellStyle name="Normal 4 2 4 2 3 5 3" xfId="42382"/>
    <cellStyle name="Normal 4 2 4 2 3 6" xfId="24024"/>
    <cellStyle name="Normal 4 2 4 2 3 7" xfId="36268"/>
    <cellStyle name="Normal 4 2 4 2 3 8" xfId="48497"/>
    <cellStyle name="Normal 4 2 4 2 4" xfId="6894"/>
    <cellStyle name="Normal 4 2 4 2 4 2" xfId="6895"/>
    <cellStyle name="Normal 4 2 4 2 4 2 2" xfId="6896"/>
    <cellStyle name="Normal 4 2 4 2 4 2 2 2" xfId="17896"/>
    <cellStyle name="Normal 4 2 4 2 4 2 2 2 2" xfId="30151"/>
    <cellStyle name="Normal 4 2 4 2 4 2 2 2 3" xfId="42392"/>
    <cellStyle name="Normal 4 2 4 2 4 2 2 3" xfId="24034"/>
    <cellStyle name="Normal 4 2 4 2 4 2 2 4" xfId="36278"/>
    <cellStyle name="Normal 4 2 4 2 4 2 2 5" xfId="48507"/>
    <cellStyle name="Normal 4 2 4 2 4 2 3" xfId="17895"/>
    <cellStyle name="Normal 4 2 4 2 4 2 3 2" xfId="30150"/>
    <cellStyle name="Normal 4 2 4 2 4 2 3 3" xfId="42391"/>
    <cellStyle name="Normal 4 2 4 2 4 2 4" xfId="24033"/>
    <cellStyle name="Normal 4 2 4 2 4 2 5" xfId="36277"/>
    <cellStyle name="Normal 4 2 4 2 4 2 6" xfId="48506"/>
    <cellStyle name="Normal 4 2 4 2 4 3" xfId="6897"/>
    <cellStyle name="Normal 4 2 4 2 4 3 2" xfId="17897"/>
    <cellStyle name="Normal 4 2 4 2 4 3 2 2" xfId="30152"/>
    <cellStyle name="Normal 4 2 4 2 4 3 2 3" xfId="42393"/>
    <cellStyle name="Normal 4 2 4 2 4 3 3" xfId="24035"/>
    <cellStyle name="Normal 4 2 4 2 4 3 4" xfId="36279"/>
    <cellStyle name="Normal 4 2 4 2 4 3 5" xfId="48508"/>
    <cellStyle name="Normal 4 2 4 2 4 4" xfId="17894"/>
    <cellStyle name="Normal 4 2 4 2 4 4 2" xfId="30149"/>
    <cellStyle name="Normal 4 2 4 2 4 4 3" xfId="42390"/>
    <cellStyle name="Normal 4 2 4 2 4 5" xfId="24032"/>
    <cellStyle name="Normal 4 2 4 2 4 6" xfId="36276"/>
    <cellStyle name="Normal 4 2 4 2 4 7" xfId="48505"/>
    <cellStyle name="Normal 4 2 4 2 5" xfId="6898"/>
    <cellStyle name="Normal 4 2 4 2 5 2" xfId="6899"/>
    <cellStyle name="Normal 4 2 4 2 5 2 2" xfId="17899"/>
    <cellStyle name="Normal 4 2 4 2 5 2 2 2" xfId="30154"/>
    <cellStyle name="Normal 4 2 4 2 5 2 2 3" xfId="42395"/>
    <cellStyle name="Normal 4 2 4 2 5 2 3" xfId="24037"/>
    <cellStyle name="Normal 4 2 4 2 5 2 4" xfId="36281"/>
    <cellStyle name="Normal 4 2 4 2 5 2 5" xfId="48510"/>
    <cellStyle name="Normal 4 2 4 2 5 3" xfId="17898"/>
    <cellStyle name="Normal 4 2 4 2 5 3 2" xfId="30153"/>
    <cellStyle name="Normal 4 2 4 2 5 3 3" xfId="42394"/>
    <cellStyle name="Normal 4 2 4 2 5 4" xfId="24036"/>
    <cellStyle name="Normal 4 2 4 2 5 5" xfId="36280"/>
    <cellStyle name="Normal 4 2 4 2 5 6" xfId="48509"/>
    <cellStyle name="Normal 4 2 4 2 6" xfId="6900"/>
    <cellStyle name="Normal 4 2 4 2 6 2" xfId="17900"/>
    <cellStyle name="Normal 4 2 4 2 6 2 2" xfId="30155"/>
    <cellStyle name="Normal 4 2 4 2 6 2 3" xfId="42396"/>
    <cellStyle name="Normal 4 2 4 2 6 3" xfId="24038"/>
    <cellStyle name="Normal 4 2 4 2 6 4" xfId="36282"/>
    <cellStyle name="Normal 4 2 4 2 6 5" xfId="48511"/>
    <cellStyle name="Normal 4 2 4 2 7" xfId="17869"/>
    <cellStyle name="Normal 4 2 4 2 7 2" xfId="30124"/>
    <cellStyle name="Normal 4 2 4 2 7 3" xfId="42365"/>
    <cellStyle name="Normal 4 2 4 2 8" xfId="24007"/>
    <cellStyle name="Normal 4 2 4 2 9" xfId="36251"/>
    <cellStyle name="Normal 4 2 4 3" xfId="6901"/>
    <cellStyle name="Normal 4 2 4 3 2" xfId="6902"/>
    <cellStyle name="Normal 4 2 4 3 2 2" xfId="6903"/>
    <cellStyle name="Normal 4 2 4 3 2 2 2" xfId="6904"/>
    <cellStyle name="Normal 4 2 4 3 2 2 2 2" xfId="6905"/>
    <cellStyle name="Normal 4 2 4 3 2 2 2 2 2" xfId="17905"/>
    <cellStyle name="Normal 4 2 4 3 2 2 2 2 2 2" xfId="30160"/>
    <cellStyle name="Normal 4 2 4 3 2 2 2 2 2 3" xfId="42401"/>
    <cellStyle name="Normal 4 2 4 3 2 2 2 2 3" xfId="24043"/>
    <cellStyle name="Normal 4 2 4 3 2 2 2 2 4" xfId="36287"/>
    <cellStyle name="Normal 4 2 4 3 2 2 2 2 5" xfId="48516"/>
    <cellStyle name="Normal 4 2 4 3 2 2 2 3" xfId="17904"/>
    <cellStyle name="Normal 4 2 4 3 2 2 2 3 2" xfId="30159"/>
    <cellStyle name="Normal 4 2 4 3 2 2 2 3 3" xfId="42400"/>
    <cellStyle name="Normal 4 2 4 3 2 2 2 4" xfId="24042"/>
    <cellStyle name="Normal 4 2 4 3 2 2 2 5" xfId="36286"/>
    <cellStyle name="Normal 4 2 4 3 2 2 2 6" xfId="48515"/>
    <cellStyle name="Normal 4 2 4 3 2 2 3" xfId="6906"/>
    <cellStyle name="Normal 4 2 4 3 2 2 3 2" xfId="17906"/>
    <cellStyle name="Normal 4 2 4 3 2 2 3 2 2" xfId="30161"/>
    <cellStyle name="Normal 4 2 4 3 2 2 3 2 3" xfId="42402"/>
    <cellStyle name="Normal 4 2 4 3 2 2 3 3" xfId="24044"/>
    <cellStyle name="Normal 4 2 4 3 2 2 3 4" xfId="36288"/>
    <cellStyle name="Normal 4 2 4 3 2 2 3 5" xfId="48517"/>
    <cellStyle name="Normal 4 2 4 3 2 2 4" xfId="17903"/>
    <cellStyle name="Normal 4 2 4 3 2 2 4 2" xfId="30158"/>
    <cellStyle name="Normal 4 2 4 3 2 2 4 3" xfId="42399"/>
    <cellStyle name="Normal 4 2 4 3 2 2 5" xfId="24041"/>
    <cellStyle name="Normal 4 2 4 3 2 2 6" xfId="36285"/>
    <cellStyle name="Normal 4 2 4 3 2 2 7" xfId="48514"/>
    <cellStyle name="Normal 4 2 4 3 2 3" xfId="6907"/>
    <cellStyle name="Normal 4 2 4 3 2 3 2" xfId="6908"/>
    <cellStyle name="Normal 4 2 4 3 2 3 2 2" xfId="17908"/>
    <cellStyle name="Normal 4 2 4 3 2 3 2 2 2" xfId="30163"/>
    <cellStyle name="Normal 4 2 4 3 2 3 2 2 3" xfId="42404"/>
    <cellStyle name="Normal 4 2 4 3 2 3 2 3" xfId="24046"/>
    <cellStyle name="Normal 4 2 4 3 2 3 2 4" xfId="36290"/>
    <cellStyle name="Normal 4 2 4 3 2 3 2 5" xfId="48519"/>
    <cellStyle name="Normal 4 2 4 3 2 3 3" xfId="17907"/>
    <cellStyle name="Normal 4 2 4 3 2 3 3 2" xfId="30162"/>
    <cellStyle name="Normal 4 2 4 3 2 3 3 3" xfId="42403"/>
    <cellStyle name="Normal 4 2 4 3 2 3 4" xfId="24045"/>
    <cellStyle name="Normal 4 2 4 3 2 3 5" xfId="36289"/>
    <cellStyle name="Normal 4 2 4 3 2 3 6" xfId="48518"/>
    <cellStyle name="Normal 4 2 4 3 2 4" xfId="6909"/>
    <cellStyle name="Normal 4 2 4 3 2 4 2" xfId="17909"/>
    <cellStyle name="Normal 4 2 4 3 2 4 2 2" xfId="30164"/>
    <cellStyle name="Normal 4 2 4 3 2 4 2 3" xfId="42405"/>
    <cellStyle name="Normal 4 2 4 3 2 4 3" xfId="24047"/>
    <cellStyle name="Normal 4 2 4 3 2 4 4" xfId="36291"/>
    <cellStyle name="Normal 4 2 4 3 2 4 5" xfId="48520"/>
    <cellStyle name="Normal 4 2 4 3 2 5" xfId="17902"/>
    <cellStyle name="Normal 4 2 4 3 2 5 2" xfId="30157"/>
    <cellStyle name="Normal 4 2 4 3 2 5 3" xfId="42398"/>
    <cellStyle name="Normal 4 2 4 3 2 6" xfId="24040"/>
    <cellStyle name="Normal 4 2 4 3 2 7" xfId="36284"/>
    <cellStyle name="Normal 4 2 4 3 2 8" xfId="48513"/>
    <cellStyle name="Normal 4 2 4 3 3" xfId="6910"/>
    <cellStyle name="Normal 4 2 4 3 3 2" xfId="6911"/>
    <cellStyle name="Normal 4 2 4 3 3 2 2" xfId="6912"/>
    <cellStyle name="Normal 4 2 4 3 3 2 2 2" xfId="17912"/>
    <cellStyle name="Normal 4 2 4 3 3 2 2 2 2" xfId="30167"/>
    <cellStyle name="Normal 4 2 4 3 3 2 2 2 3" xfId="42408"/>
    <cellStyle name="Normal 4 2 4 3 3 2 2 3" xfId="24050"/>
    <cellStyle name="Normal 4 2 4 3 3 2 2 4" xfId="36294"/>
    <cellStyle name="Normal 4 2 4 3 3 2 2 5" xfId="48523"/>
    <cellStyle name="Normal 4 2 4 3 3 2 3" xfId="17911"/>
    <cellStyle name="Normal 4 2 4 3 3 2 3 2" xfId="30166"/>
    <cellStyle name="Normal 4 2 4 3 3 2 3 3" xfId="42407"/>
    <cellStyle name="Normal 4 2 4 3 3 2 4" xfId="24049"/>
    <cellStyle name="Normal 4 2 4 3 3 2 5" xfId="36293"/>
    <cellStyle name="Normal 4 2 4 3 3 2 6" xfId="48522"/>
    <cellStyle name="Normal 4 2 4 3 3 3" xfId="6913"/>
    <cellStyle name="Normal 4 2 4 3 3 3 2" xfId="17913"/>
    <cellStyle name="Normal 4 2 4 3 3 3 2 2" xfId="30168"/>
    <cellStyle name="Normal 4 2 4 3 3 3 2 3" xfId="42409"/>
    <cellStyle name="Normal 4 2 4 3 3 3 3" xfId="24051"/>
    <cellStyle name="Normal 4 2 4 3 3 3 4" xfId="36295"/>
    <cellStyle name="Normal 4 2 4 3 3 3 5" xfId="48524"/>
    <cellStyle name="Normal 4 2 4 3 3 4" xfId="17910"/>
    <cellStyle name="Normal 4 2 4 3 3 4 2" xfId="30165"/>
    <cellStyle name="Normal 4 2 4 3 3 4 3" xfId="42406"/>
    <cellStyle name="Normal 4 2 4 3 3 5" xfId="24048"/>
    <cellStyle name="Normal 4 2 4 3 3 6" xfId="36292"/>
    <cellStyle name="Normal 4 2 4 3 3 7" xfId="48521"/>
    <cellStyle name="Normal 4 2 4 3 4" xfId="6914"/>
    <cellStyle name="Normal 4 2 4 3 4 2" xfId="6915"/>
    <cellStyle name="Normal 4 2 4 3 4 2 2" xfId="17915"/>
    <cellStyle name="Normal 4 2 4 3 4 2 2 2" xfId="30170"/>
    <cellStyle name="Normal 4 2 4 3 4 2 2 3" xfId="42411"/>
    <cellStyle name="Normal 4 2 4 3 4 2 3" xfId="24053"/>
    <cellStyle name="Normal 4 2 4 3 4 2 4" xfId="36297"/>
    <cellStyle name="Normal 4 2 4 3 4 2 5" xfId="48526"/>
    <cellStyle name="Normal 4 2 4 3 4 3" xfId="17914"/>
    <cellStyle name="Normal 4 2 4 3 4 3 2" xfId="30169"/>
    <cellStyle name="Normal 4 2 4 3 4 3 3" xfId="42410"/>
    <cellStyle name="Normal 4 2 4 3 4 4" xfId="24052"/>
    <cellStyle name="Normal 4 2 4 3 4 5" xfId="36296"/>
    <cellStyle name="Normal 4 2 4 3 4 6" xfId="48525"/>
    <cellStyle name="Normal 4 2 4 3 5" xfId="6916"/>
    <cellStyle name="Normal 4 2 4 3 5 2" xfId="17916"/>
    <cellStyle name="Normal 4 2 4 3 5 2 2" xfId="30171"/>
    <cellStyle name="Normal 4 2 4 3 5 2 3" xfId="42412"/>
    <cellStyle name="Normal 4 2 4 3 5 3" xfId="24054"/>
    <cellStyle name="Normal 4 2 4 3 5 4" xfId="36298"/>
    <cellStyle name="Normal 4 2 4 3 5 5" xfId="48527"/>
    <cellStyle name="Normal 4 2 4 3 6" xfId="17901"/>
    <cellStyle name="Normal 4 2 4 3 6 2" xfId="30156"/>
    <cellStyle name="Normal 4 2 4 3 6 3" xfId="42397"/>
    <cellStyle name="Normal 4 2 4 3 7" xfId="24039"/>
    <cellStyle name="Normal 4 2 4 3 8" xfId="36283"/>
    <cellStyle name="Normal 4 2 4 3 9" xfId="48512"/>
    <cellStyle name="Normal 4 2 4 4" xfId="6917"/>
    <cellStyle name="Normal 4 2 4 4 2" xfId="6918"/>
    <cellStyle name="Normal 4 2 4 4 2 2" xfId="6919"/>
    <cellStyle name="Normal 4 2 4 4 2 2 2" xfId="6920"/>
    <cellStyle name="Normal 4 2 4 4 2 2 2 2" xfId="17920"/>
    <cellStyle name="Normal 4 2 4 4 2 2 2 2 2" xfId="30175"/>
    <cellStyle name="Normal 4 2 4 4 2 2 2 2 3" xfId="42416"/>
    <cellStyle name="Normal 4 2 4 4 2 2 2 3" xfId="24058"/>
    <cellStyle name="Normal 4 2 4 4 2 2 2 4" xfId="36302"/>
    <cellStyle name="Normal 4 2 4 4 2 2 2 5" xfId="48531"/>
    <cellStyle name="Normal 4 2 4 4 2 2 3" xfId="17919"/>
    <cellStyle name="Normal 4 2 4 4 2 2 3 2" xfId="30174"/>
    <cellStyle name="Normal 4 2 4 4 2 2 3 3" xfId="42415"/>
    <cellStyle name="Normal 4 2 4 4 2 2 4" xfId="24057"/>
    <cellStyle name="Normal 4 2 4 4 2 2 5" xfId="36301"/>
    <cellStyle name="Normal 4 2 4 4 2 2 6" xfId="48530"/>
    <cellStyle name="Normal 4 2 4 4 2 3" xfId="6921"/>
    <cellStyle name="Normal 4 2 4 4 2 3 2" xfId="17921"/>
    <cellStyle name="Normal 4 2 4 4 2 3 2 2" xfId="30176"/>
    <cellStyle name="Normal 4 2 4 4 2 3 2 3" xfId="42417"/>
    <cellStyle name="Normal 4 2 4 4 2 3 3" xfId="24059"/>
    <cellStyle name="Normal 4 2 4 4 2 3 4" xfId="36303"/>
    <cellStyle name="Normal 4 2 4 4 2 3 5" xfId="48532"/>
    <cellStyle name="Normal 4 2 4 4 2 4" xfId="17918"/>
    <cellStyle name="Normal 4 2 4 4 2 4 2" xfId="30173"/>
    <cellStyle name="Normal 4 2 4 4 2 4 3" xfId="42414"/>
    <cellStyle name="Normal 4 2 4 4 2 5" xfId="24056"/>
    <cellStyle name="Normal 4 2 4 4 2 6" xfId="36300"/>
    <cellStyle name="Normal 4 2 4 4 2 7" xfId="48529"/>
    <cellStyle name="Normal 4 2 4 4 3" xfId="6922"/>
    <cellStyle name="Normal 4 2 4 4 3 2" xfId="6923"/>
    <cellStyle name="Normal 4 2 4 4 3 2 2" xfId="17923"/>
    <cellStyle name="Normal 4 2 4 4 3 2 2 2" xfId="30178"/>
    <cellStyle name="Normal 4 2 4 4 3 2 2 3" xfId="42419"/>
    <cellStyle name="Normal 4 2 4 4 3 2 3" xfId="24061"/>
    <cellStyle name="Normal 4 2 4 4 3 2 4" xfId="36305"/>
    <cellStyle name="Normal 4 2 4 4 3 2 5" xfId="48534"/>
    <cellStyle name="Normal 4 2 4 4 3 3" xfId="17922"/>
    <cellStyle name="Normal 4 2 4 4 3 3 2" xfId="30177"/>
    <cellStyle name="Normal 4 2 4 4 3 3 3" xfId="42418"/>
    <cellStyle name="Normal 4 2 4 4 3 4" xfId="24060"/>
    <cellStyle name="Normal 4 2 4 4 3 5" xfId="36304"/>
    <cellStyle name="Normal 4 2 4 4 3 6" xfId="48533"/>
    <cellStyle name="Normal 4 2 4 4 4" xfId="6924"/>
    <cellStyle name="Normal 4 2 4 4 4 2" xfId="17924"/>
    <cellStyle name="Normal 4 2 4 4 4 2 2" xfId="30179"/>
    <cellStyle name="Normal 4 2 4 4 4 2 3" xfId="42420"/>
    <cellStyle name="Normal 4 2 4 4 4 3" xfId="24062"/>
    <cellStyle name="Normal 4 2 4 4 4 4" xfId="36306"/>
    <cellStyle name="Normal 4 2 4 4 4 5" xfId="48535"/>
    <cellStyle name="Normal 4 2 4 4 5" xfId="17917"/>
    <cellStyle name="Normal 4 2 4 4 5 2" xfId="30172"/>
    <cellStyle name="Normal 4 2 4 4 5 3" xfId="42413"/>
    <cellStyle name="Normal 4 2 4 4 6" xfId="24055"/>
    <cellStyle name="Normal 4 2 4 4 7" xfId="36299"/>
    <cellStyle name="Normal 4 2 4 4 8" xfId="48528"/>
    <cellStyle name="Normal 4 2 4 5" xfId="6925"/>
    <cellStyle name="Normal 4 2 4 5 2" xfId="6926"/>
    <cellStyle name="Normal 4 2 4 5 2 2" xfId="6927"/>
    <cellStyle name="Normal 4 2 4 5 2 2 2" xfId="17927"/>
    <cellStyle name="Normal 4 2 4 5 2 2 2 2" xfId="30182"/>
    <cellStyle name="Normal 4 2 4 5 2 2 2 3" xfId="42423"/>
    <cellStyle name="Normal 4 2 4 5 2 2 3" xfId="24065"/>
    <cellStyle name="Normal 4 2 4 5 2 2 4" xfId="36309"/>
    <cellStyle name="Normal 4 2 4 5 2 2 5" xfId="48538"/>
    <cellStyle name="Normal 4 2 4 5 2 3" xfId="17926"/>
    <cellStyle name="Normal 4 2 4 5 2 3 2" xfId="30181"/>
    <cellStyle name="Normal 4 2 4 5 2 3 3" xfId="42422"/>
    <cellStyle name="Normal 4 2 4 5 2 4" xfId="24064"/>
    <cellStyle name="Normal 4 2 4 5 2 5" xfId="36308"/>
    <cellStyle name="Normal 4 2 4 5 2 6" xfId="48537"/>
    <cellStyle name="Normal 4 2 4 5 3" xfId="6928"/>
    <cellStyle name="Normal 4 2 4 5 3 2" xfId="17928"/>
    <cellStyle name="Normal 4 2 4 5 3 2 2" xfId="30183"/>
    <cellStyle name="Normal 4 2 4 5 3 2 3" xfId="42424"/>
    <cellStyle name="Normal 4 2 4 5 3 3" xfId="24066"/>
    <cellStyle name="Normal 4 2 4 5 3 4" xfId="36310"/>
    <cellStyle name="Normal 4 2 4 5 3 5" xfId="48539"/>
    <cellStyle name="Normal 4 2 4 5 4" xfId="17925"/>
    <cellStyle name="Normal 4 2 4 5 4 2" xfId="30180"/>
    <cellStyle name="Normal 4 2 4 5 4 3" xfId="42421"/>
    <cellStyle name="Normal 4 2 4 5 5" xfId="24063"/>
    <cellStyle name="Normal 4 2 4 5 6" xfId="36307"/>
    <cellStyle name="Normal 4 2 4 5 7" xfId="48536"/>
    <cellStyle name="Normal 4 2 4 6" xfId="6929"/>
    <cellStyle name="Normal 4 2 4 6 2" xfId="6930"/>
    <cellStyle name="Normal 4 2 4 6 2 2" xfId="17930"/>
    <cellStyle name="Normal 4 2 4 6 2 2 2" xfId="30185"/>
    <cellStyle name="Normal 4 2 4 6 2 2 3" xfId="42426"/>
    <cellStyle name="Normal 4 2 4 6 2 3" xfId="24068"/>
    <cellStyle name="Normal 4 2 4 6 2 4" xfId="36312"/>
    <cellStyle name="Normal 4 2 4 6 2 5" xfId="48541"/>
    <cellStyle name="Normal 4 2 4 6 3" xfId="17929"/>
    <cellStyle name="Normal 4 2 4 6 3 2" xfId="30184"/>
    <cellStyle name="Normal 4 2 4 6 3 3" xfId="42425"/>
    <cellStyle name="Normal 4 2 4 6 4" xfId="24067"/>
    <cellStyle name="Normal 4 2 4 6 5" xfId="36311"/>
    <cellStyle name="Normal 4 2 4 6 6" xfId="48540"/>
    <cellStyle name="Normal 4 2 4 7" xfId="6931"/>
    <cellStyle name="Normal 4 2 4 7 2" xfId="17931"/>
    <cellStyle name="Normal 4 2 4 7 2 2" xfId="30186"/>
    <cellStyle name="Normal 4 2 4 7 2 3" xfId="42427"/>
    <cellStyle name="Normal 4 2 4 7 3" xfId="24069"/>
    <cellStyle name="Normal 4 2 4 7 4" xfId="36313"/>
    <cellStyle name="Normal 4 2 4 7 5" xfId="48542"/>
    <cellStyle name="Normal 4 2 4 8" xfId="17868"/>
    <cellStyle name="Normal 4 2 4 8 2" xfId="30123"/>
    <cellStyle name="Normal 4 2 4 8 3" xfId="42364"/>
    <cellStyle name="Normal 4 2 4 9" xfId="24006"/>
    <cellStyle name="Normal 4 2 5" xfId="6932"/>
    <cellStyle name="Normal 4 2 5 10" xfId="48543"/>
    <cellStyle name="Normal 4 2 5 2" xfId="6933"/>
    <cellStyle name="Normal 4 2 5 2 2" xfId="6934"/>
    <cellStyle name="Normal 4 2 5 2 2 2" xfId="6935"/>
    <cellStyle name="Normal 4 2 5 2 2 2 2" xfId="6936"/>
    <cellStyle name="Normal 4 2 5 2 2 2 2 2" xfId="6937"/>
    <cellStyle name="Normal 4 2 5 2 2 2 2 2 2" xfId="17937"/>
    <cellStyle name="Normal 4 2 5 2 2 2 2 2 2 2" xfId="30192"/>
    <cellStyle name="Normal 4 2 5 2 2 2 2 2 2 3" xfId="42433"/>
    <cellStyle name="Normal 4 2 5 2 2 2 2 2 3" xfId="24075"/>
    <cellStyle name="Normal 4 2 5 2 2 2 2 2 4" xfId="36319"/>
    <cellStyle name="Normal 4 2 5 2 2 2 2 2 5" xfId="48548"/>
    <cellStyle name="Normal 4 2 5 2 2 2 2 3" xfId="17936"/>
    <cellStyle name="Normal 4 2 5 2 2 2 2 3 2" xfId="30191"/>
    <cellStyle name="Normal 4 2 5 2 2 2 2 3 3" xfId="42432"/>
    <cellStyle name="Normal 4 2 5 2 2 2 2 4" xfId="24074"/>
    <cellStyle name="Normal 4 2 5 2 2 2 2 5" xfId="36318"/>
    <cellStyle name="Normal 4 2 5 2 2 2 2 6" xfId="48547"/>
    <cellStyle name="Normal 4 2 5 2 2 2 3" xfId="6938"/>
    <cellStyle name="Normal 4 2 5 2 2 2 3 2" xfId="17938"/>
    <cellStyle name="Normal 4 2 5 2 2 2 3 2 2" xfId="30193"/>
    <cellStyle name="Normal 4 2 5 2 2 2 3 2 3" xfId="42434"/>
    <cellStyle name="Normal 4 2 5 2 2 2 3 3" xfId="24076"/>
    <cellStyle name="Normal 4 2 5 2 2 2 3 4" xfId="36320"/>
    <cellStyle name="Normal 4 2 5 2 2 2 3 5" xfId="48549"/>
    <cellStyle name="Normal 4 2 5 2 2 2 4" xfId="17935"/>
    <cellStyle name="Normal 4 2 5 2 2 2 4 2" xfId="30190"/>
    <cellStyle name="Normal 4 2 5 2 2 2 4 3" xfId="42431"/>
    <cellStyle name="Normal 4 2 5 2 2 2 5" xfId="24073"/>
    <cellStyle name="Normal 4 2 5 2 2 2 6" xfId="36317"/>
    <cellStyle name="Normal 4 2 5 2 2 2 7" xfId="48546"/>
    <cellStyle name="Normal 4 2 5 2 2 3" xfId="6939"/>
    <cellStyle name="Normal 4 2 5 2 2 3 2" xfId="6940"/>
    <cellStyle name="Normal 4 2 5 2 2 3 2 2" xfId="17940"/>
    <cellStyle name="Normal 4 2 5 2 2 3 2 2 2" xfId="30195"/>
    <cellStyle name="Normal 4 2 5 2 2 3 2 2 3" xfId="42436"/>
    <cellStyle name="Normal 4 2 5 2 2 3 2 3" xfId="24078"/>
    <cellStyle name="Normal 4 2 5 2 2 3 2 4" xfId="36322"/>
    <cellStyle name="Normal 4 2 5 2 2 3 2 5" xfId="48551"/>
    <cellStyle name="Normal 4 2 5 2 2 3 3" xfId="17939"/>
    <cellStyle name="Normal 4 2 5 2 2 3 3 2" xfId="30194"/>
    <cellStyle name="Normal 4 2 5 2 2 3 3 3" xfId="42435"/>
    <cellStyle name="Normal 4 2 5 2 2 3 4" xfId="24077"/>
    <cellStyle name="Normal 4 2 5 2 2 3 5" xfId="36321"/>
    <cellStyle name="Normal 4 2 5 2 2 3 6" xfId="48550"/>
    <cellStyle name="Normal 4 2 5 2 2 4" xfId="6941"/>
    <cellStyle name="Normal 4 2 5 2 2 4 2" xfId="17941"/>
    <cellStyle name="Normal 4 2 5 2 2 4 2 2" xfId="30196"/>
    <cellStyle name="Normal 4 2 5 2 2 4 2 3" xfId="42437"/>
    <cellStyle name="Normal 4 2 5 2 2 4 3" xfId="24079"/>
    <cellStyle name="Normal 4 2 5 2 2 4 4" xfId="36323"/>
    <cellStyle name="Normal 4 2 5 2 2 4 5" xfId="48552"/>
    <cellStyle name="Normal 4 2 5 2 2 5" xfId="17934"/>
    <cellStyle name="Normal 4 2 5 2 2 5 2" xfId="30189"/>
    <cellStyle name="Normal 4 2 5 2 2 5 3" xfId="42430"/>
    <cellStyle name="Normal 4 2 5 2 2 6" xfId="24072"/>
    <cellStyle name="Normal 4 2 5 2 2 7" xfId="36316"/>
    <cellStyle name="Normal 4 2 5 2 2 8" xfId="48545"/>
    <cellStyle name="Normal 4 2 5 2 3" xfId="6942"/>
    <cellStyle name="Normal 4 2 5 2 3 2" xfId="6943"/>
    <cellStyle name="Normal 4 2 5 2 3 2 2" xfId="6944"/>
    <cellStyle name="Normal 4 2 5 2 3 2 2 2" xfId="17944"/>
    <cellStyle name="Normal 4 2 5 2 3 2 2 2 2" xfId="30199"/>
    <cellStyle name="Normal 4 2 5 2 3 2 2 2 3" xfId="42440"/>
    <cellStyle name="Normal 4 2 5 2 3 2 2 3" xfId="24082"/>
    <cellStyle name="Normal 4 2 5 2 3 2 2 4" xfId="36326"/>
    <cellStyle name="Normal 4 2 5 2 3 2 2 5" xfId="48555"/>
    <cellStyle name="Normal 4 2 5 2 3 2 3" xfId="17943"/>
    <cellStyle name="Normal 4 2 5 2 3 2 3 2" xfId="30198"/>
    <cellStyle name="Normal 4 2 5 2 3 2 3 3" xfId="42439"/>
    <cellStyle name="Normal 4 2 5 2 3 2 4" xfId="24081"/>
    <cellStyle name="Normal 4 2 5 2 3 2 5" xfId="36325"/>
    <cellStyle name="Normal 4 2 5 2 3 2 6" xfId="48554"/>
    <cellStyle name="Normal 4 2 5 2 3 3" xfId="6945"/>
    <cellStyle name="Normal 4 2 5 2 3 3 2" xfId="17945"/>
    <cellStyle name="Normal 4 2 5 2 3 3 2 2" xfId="30200"/>
    <cellStyle name="Normal 4 2 5 2 3 3 2 3" xfId="42441"/>
    <cellStyle name="Normal 4 2 5 2 3 3 3" xfId="24083"/>
    <cellStyle name="Normal 4 2 5 2 3 3 4" xfId="36327"/>
    <cellStyle name="Normal 4 2 5 2 3 3 5" xfId="48556"/>
    <cellStyle name="Normal 4 2 5 2 3 4" xfId="17942"/>
    <cellStyle name="Normal 4 2 5 2 3 4 2" xfId="30197"/>
    <cellStyle name="Normal 4 2 5 2 3 4 3" xfId="42438"/>
    <cellStyle name="Normal 4 2 5 2 3 5" xfId="24080"/>
    <cellStyle name="Normal 4 2 5 2 3 6" xfId="36324"/>
    <cellStyle name="Normal 4 2 5 2 3 7" xfId="48553"/>
    <cellStyle name="Normal 4 2 5 2 4" xfId="6946"/>
    <cellStyle name="Normal 4 2 5 2 4 2" xfId="6947"/>
    <cellStyle name="Normal 4 2 5 2 4 2 2" xfId="17947"/>
    <cellStyle name="Normal 4 2 5 2 4 2 2 2" xfId="30202"/>
    <cellStyle name="Normal 4 2 5 2 4 2 2 3" xfId="42443"/>
    <cellStyle name="Normal 4 2 5 2 4 2 3" xfId="24085"/>
    <cellStyle name="Normal 4 2 5 2 4 2 4" xfId="36329"/>
    <cellStyle name="Normal 4 2 5 2 4 2 5" xfId="48558"/>
    <cellStyle name="Normal 4 2 5 2 4 3" xfId="17946"/>
    <cellStyle name="Normal 4 2 5 2 4 3 2" xfId="30201"/>
    <cellStyle name="Normal 4 2 5 2 4 3 3" xfId="42442"/>
    <cellStyle name="Normal 4 2 5 2 4 4" xfId="24084"/>
    <cellStyle name="Normal 4 2 5 2 4 5" xfId="36328"/>
    <cellStyle name="Normal 4 2 5 2 4 6" xfId="48557"/>
    <cellStyle name="Normal 4 2 5 2 5" xfId="6948"/>
    <cellStyle name="Normal 4 2 5 2 5 2" xfId="17948"/>
    <cellStyle name="Normal 4 2 5 2 5 2 2" xfId="30203"/>
    <cellStyle name="Normal 4 2 5 2 5 2 3" xfId="42444"/>
    <cellStyle name="Normal 4 2 5 2 5 3" xfId="24086"/>
    <cellStyle name="Normal 4 2 5 2 5 4" xfId="36330"/>
    <cellStyle name="Normal 4 2 5 2 5 5" xfId="48559"/>
    <cellStyle name="Normal 4 2 5 2 6" xfId="17933"/>
    <cellStyle name="Normal 4 2 5 2 6 2" xfId="30188"/>
    <cellStyle name="Normal 4 2 5 2 6 3" xfId="42429"/>
    <cellStyle name="Normal 4 2 5 2 7" xfId="24071"/>
    <cellStyle name="Normal 4 2 5 2 8" xfId="36315"/>
    <cellStyle name="Normal 4 2 5 2 9" xfId="48544"/>
    <cellStyle name="Normal 4 2 5 3" xfId="6949"/>
    <cellStyle name="Normal 4 2 5 3 2" xfId="6950"/>
    <cellStyle name="Normal 4 2 5 3 2 2" xfId="6951"/>
    <cellStyle name="Normal 4 2 5 3 2 2 2" xfId="6952"/>
    <cellStyle name="Normal 4 2 5 3 2 2 2 2" xfId="17952"/>
    <cellStyle name="Normal 4 2 5 3 2 2 2 2 2" xfId="30207"/>
    <cellStyle name="Normal 4 2 5 3 2 2 2 2 3" xfId="42448"/>
    <cellStyle name="Normal 4 2 5 3 2 2 2 3" xfId="24090"/>
    <cellStyle name="Normal 4 2 5 3 2 2 2 4" xfId="36334"/>
    <cellStyle name="Normal 4 2 5 3 2 2 2 5" xfId="48563"/>
    <cellStyle name="Normal 4 2 5 3 2 2 3" xfId="17951"/>
    <cellStyle name="Normal 4 2 5 3 2 2 3 2" xfId="30206"/>
    <cellStyle name="Normal 4 2 5 3 2 2 3 3" xfId="42447"/>
    <cellStyle name="Normal 4 2 5 3 2 2 4" xfId="24089"/>
    <cellStyle name="Normal 4 2 5 3 2 2 5" xfId="36333"/>
    <cellStyle name="Normal 4 2 5 3 2 2 6" xfId="48562"/>
    <cellStyle name="Normal 4 2 5 3 2 3" xfId="6953"/>
    <cellStyle name="Normal 4 2 5 3 2 3 2" xfId="17953"/>
    <cellStyle name="Normal 4 2 5 3 2 3 2 2" xfId="30208"/>
    <cellStyle name="Normal 4 2 5 3 2 3 2 3" xfId="42449"/>
    <cellStyle name="Normal 4 2 5 3 2 3 3" xfId="24091"/>
    <cellStyle name="Normal 4 2 5 3 2 3 4" xfId="36335"/>
    <cellStyle name="Normal 4 2 5 3 2 3 5" xfId="48564"/>
    <cellStyle name="Normal 4 2 5 3 2 4" xfId="17950"/>
    <cellStyle name="Normal 4 2 5 3 2 4 2" xfId="30205"/>
    <cellStyle name="Normal 4 2 5 3 2 4 3" xfId="42446"/>
    <cellStyle name="Normal 4 2 5 3 2 5" xfId="24088"/>
    <cellStyle name="Normal 4 2 5 3 2 6" xfId="36332"/>
    <cellStyle name="Normal 4 2 5 3 2 7" xfId="48561"/>
    <cellStyle name="Normal 4 2 5 3 3" xfId="6954"/>
    <cellStyle name="Normal 4 2 5 3 3 2" xfId="6955"/>
    <cellStyle name="Normal 4 2 5 3 3 2 2" xfId="17955"/>
    <cellStyle name="Normal 4 2 5 3 3 2 2 2" xfId="30210"/>
    <cellStyle name="Normal 4 2 5 3 3 2 2 3" xfId="42451"/>
    <cellStyle name="Normal 4 2 5 3 3 2 3" xfId="24093"/>
    <cellStyle name="Normal 4 2 5 3 3 2 4" xfId="36337"/>
    <cellStyle name="Normal 4 2 5 3 3 2 5" xfId="48566"/>
    <cellStyle name="Normal 4 2 5 3 3 3" xfId="17954"/>
    <cellStyle name="Normal 4 2 5 3 3 3 2" xfId="30209"/>
    <cellStyle name="Normal 4 2 5 3 3 3 3" xfId="42450"/>
    <cellStyle name="Normal 4 2 5 3 3 4" xfId="24092"/>
    <cellStyle name="Normal 4 2 5 3 3 5" xfId="36336"/>
    <cellStyle name="Normal 4 2 5 3 3 6" xfId="48565"/>
    <cellStyle name="Normal 4 2 5 3 4" xfId="6956"/>
    <cellStyle name="Normal 4 2 5 3 4 2" xfId="17956"/>
    <cellStyle name="Normal 4 2 5 3 4 2 2" xfId="30211"/>
    <cellStyle name="Normal 4 2 5 3 4 2 3" xfId="42452"/>
    <cellStyle name="Normal 4 2 5 3 4 3" xfId="24094"/>
    <cellStyle name="Normal 4 2 5 3 4 4" xfId="36338"/>
    <cellStyle name="Normal 4 2 5 3 4 5" xfId="48567"/>
    <cellStyle name="Normal 4 2 5 3 5" xfId="17949"/>
    <cellStyle name="Normal 4 2 5 3 5 2" xfId="30204"/>
    <cellStyle name="Normal 4 2 5 3 5 3" xfId="42445"/>
    <cellStyle name="Normal 4 2 5 3 6" xfId="24087"/>
    <cellStyle name="Normal 4 2 5 3 7" xfId="36331"/>
    <cellStyle name="Normal 4 2 5 3 8" xfId="48560"/>
    <cellStyle name="Normal 4 2 5 4" xfId="6957"/>
    <cellStyle name="Normal 4 2 5 4 2" xfId="6958"/>
    <cellStyle name="Normal 4 2 5 4 2 2" xfId="6959"/>
    <cellStyle name="Normal 4 2 5 4 2 2 2" xfId="17959"/>
    <cellStyle name="Normal 4 2 5 4 2 2 2 2" xfId="30214"/>
    <cellStyle name="Normal 4 2 5 4 2 2 2 3" xfId="42455"/>
    <cellStyle name="Normal 4 2 5 4 2 2 3" xfId="24097"/>
    <cellStyle name="Normal 4 2 5 4 2 2 4" xfId="36341"/>
    <cellStyle name="Normal 4 2 5 4 2 2 5" xfId="48570"/>
    <cellStyle name="Normal 4 2 5 4 2 3" xfId="17958"/>
    <cellStyle name="Normal 4 2 5 4 2 3 2" xfId="30213"/>
    <cellStyle name="Normal 4 2 5 4 2 3 3" xfId="42454"/>
    <cellStyle name="Normal 4 2 5 4 2 4" xfId="24096"/>
    <cellStyle name="Normal 4 2 5 4 2 5" xfId="36340"/>
    <cellStyle name="Normal 4 2 5 4 2 6" xfId="48569"/>
    <cellStyle name="Normal 4 2 5 4 3" xfId="6960"/>
    <cellStyle name="Normal 4 2 5 4 3 2" xfId="17960"/>
    <cellStyle name="Normal 4 2 5 4 3 2 2" xfId="30215"/>
    <cellStyle name="Normal 4 2 5 4 3 2 3" xfId="42456"/>
    <cellStyle name="Normal 4 2 5 4 3 3" xfId="24098"/>
    <cellStyle name="Normal 4 2 5 4 3 4" xfId="36342"/>
    <cellStyle name="Normal 4 2 5 4 3 5" xfId="48571"/>
    <cellStyle name="Normal 4 2 5 4 4" xfId="17957"/>
    <cellStyle name="Normal 4 2 5 4 4 2" xfId="30212"/>
    <cellStyle name="Normal 4 2 5 4 4 3" xfId="42453"/>
    <cellStyle name="Normal 4 2 5 4 5" xfId="24095"/>
    <cellStyle name="Normal 4 2 5 4 6" xfId="36339"/>
    <cellStyle name="Normal 4 2 5 4 7" xfId="48568"/>
    <cellStyle name="Normal 4 2 5 5" xfId="6961"/>
    <cellStyle name="Normal 4 2 5 5 2" xfId="6962"/>
    <cellStyle name="Normal 4 2 5 5 2 2" xfId="17962"/>
    <cellStyle name="Normal 4 2 5 5 2 2 2" xfId="30217"/>
    <cellStyle name="Normal 4 2 5 5 2 2 3" xfId="42458"/>
    <cellStyle name="Normal 4 2 5 5 2 3" xfId="24100"/>
    <cellStyle name="Normal 4 2 5 5 2 4" xfId="36344"/>
    <cellStyle name="Normal 4 2 5 5 2 5" xfId="48573"/>
    <cellStyle name="Normal 4 2 5 5 3" xfId="17961"/>
    <cellStyle name="Normal 4 2 5 5 3 2" xfId="30216"/>
    <cellStyle name="Normal 4 2 5 5 3 3" xfId="42457"/>
    <cellStyle name="Normal 4 2 5 5 4" xfId="24099"/>
    <cellStyle name="Normal 4 2 5 5 5" xfId="36343"/>
    <cellStyle name="Normal 4 2 5 5 6" xfId="48572"/>
    <cellStyle name="Normal 4 2 5 6" xfId="6963"/>
    <cellStyle name="Normal 4 2 5 6 2" xfId="17963"/>
    <cellStyle name="Normal 4 2 5 6 2 2" xfId="30218"/>
    <cellStyle name="Normal 4 2 5 6 2 3" xfId="42459"/>
    <cellStyle name="Normal 4 2 5 6 3" xfId="24101"/>
    <cellStyle name="Normal 4 2 5 6 4" xfId="36345"/>
    <cellStyle name="Normal 4 2 5 6 5" xfId="48574"/>
    <cellStyle name="Normal 4 2 5 7" xfId="17932"/>
    <cellStyle name="Normal 4 2 5 7 2" xfId="30187"/>
    <cellStyle name="Normal 4 2 5 7 3" xfId="42428"/>
    <cellStyle name="Normal 4 2 5 8" xfId="24070"/>
    <cellStyle name="Normal 4 2 5 9" xfId="36314"/>
    <cellStyle name="Normal 4 2 6" xfId="6964"/>
    <cellStyle name="Normal 4 2 6 2" xfId="6965"/>
    <cellStyle name="Normal 4 2 6 2 2" xfId="6966"/>
    <cellStyle name="Normal 4 2 6 2 2 2" xfId="6967"/>
    <cellStyle name="Normal 4 2 6 2 2 2 2" xfId="6968"/>
    <cellStyle name="Normal 4 2 6 2 2 2 2 2" xfId="17968"/>
    <cellStyle name="Normal 4 2 6 2 2 2 2 2 2" xfId="30223"/>
    <cellStyle name="Normal 4 2 6 2 2 2 2 2 3" xfId="42464"/>
    <cellStyle name="Normal 4 2 6 2 2 2 2 3" xfId="24106"/>
    <cellStyle name="Normal 4 2 6 2 2 2 2 4" xfId="36350"/>
    <cellStyle name="Normal 4 2 6 2 2 2 2 5" xfId="48579"/>
    <cellStyle name="Normal 4 2 6 2 2 2 3" xfId="17967"/>
    <cellStyle name="Normal 4 2 6 2 2 2 3 2" xfId="30222"/>
    <cellStyle name="Normal 4 2 6 2 2 2 3 3" xfId="42463"/>
    <cellStyle name="Normal 4 2 6 2 2 2 4" xfId="24105"/>
    <cellStyle name="Normal 4 2 6 2 2 2 5" xfId="36349"/>
    <cellStyle name="Normal 4 2 6 2 2 2 6" xfId="48578"/>
    <cellStyle name="Normal 4 2 6 2 2 3" xfId="6969"/>
    <cellStyle name="Normal 4 2 6 2 2 3 2" xfId="17969"/>
    <cellStyle name="Normal 4 2 6 2 2 3 2 2" xfId="30224"/>
    <cellStyle name="Normal 4 2 6 2 2 3 2 3" xfId="42465"/>
    <cellStyle name="Normal 4 2 6 2 2 3 3" xfId="24107"/>
    <cellStyle name="Normal 4 2 6 2 2 3 4" xfId="36351"/>
    <cellStyle name="Normal 4 2 6 2 2 3 5" xfId="48580"/>
    <cellStyle name="Normal 4 2 6 2 2 4" xfId="17966"/>
    <cellStyle name="Normal 4 2 6 2 2 4 2" xfId="30221"/>
    <cellStyle name="Normal 4 2 6 2 2 4 3" xfId="42462"/>
    <cellStyle name="Normal 4 2 6 2 2 5" xfId="24104"/>
    <cellStyle name="Normal 4 2 6 2 2 6" xfId="36348"/>
    <cellStyle name="Normal 4 2 6 2 2 7" xfId="48577"/>
    <cellStyle name="Normal 4 2 6 2 3" xfId="6970"/>
    <cellStyle name="Normal 4 2 6 2 3 2" xfId="6971"/>
    <cellStyle name="Normal 4 2 6 2 3 2 2" xfId="17971"/>
    <cellStyle name="Normal 4 2 6 2 3 2 2 2" xfId="30226"/>
    <cellStyle name="Normal 4 2 6 2 3 2 2 3" xfId="42467"/>
    <cellStyle name="Normal 4 2 6 2 3 2 3" xfId="24109"/>
    <cellStyle name="Normal 4 2 6 2 3 2 4" xfId="36353"/>
    <cellStyle name="Normal 4 2 6 2 3 2 5" xfId="48582"/>
    <cellStyle name="Normal 4 2 6 2 3 3" xfId="17970"/>
    <cellStyle name="Normal 4 2 6 2 3 3 2" xfId="30225"/>
    <cellStyle name="Normal 4 2 6 2 3 3 3" xfId="42466"/>
    <cellStyle name="Normal 4 2 6 2 3 4" xfId="24108"/>
    <cellStyle name="Normal 4 2 6 2 3 5" xfId="36352"/>
    <cellStyle name="Normal 4 2 6 2 3 6" xfId="48581"/>
    <cellStyle name="Normal 4 2 6 2 4" xfId="6972"/>
    <cellStyle name="Normal 4 2 6 2 4 2" xfId="17972"/>
    <cellStyle name="Normal 4 2 6 2 4 2 2" xfId="30227"/>
    <cellStyle name="Normal 4 2 6 2 4 2 3" xfId="42468"/>
    <cellStyle name="Normal 4 2 6 2 4 3" xfId="24110"/>
    <cellStyle name="Normal 4 2 6 2 4 4" xfId="36354"/>
    <cellStyle name="Normal 4 2 6 2 4 5" xfId="48583"/>
    <cellStyle name="Normal 4 2 6 2 5" xfId="17965"/>
    <cellStyle name="Normal 4 2 6 2 5 2" xfId="30220"/>
    <cellStyle name="Normal 4 2 6 2 5 3" xfId="42461"/>
    <cellStyle name="Normal 4 2 6 2 6" xfId="24103"/>
    <cellStyle name="Normal 4 2 6 2 7" xfId="36347"/>
    <cellStyle name="Normal 4 2 6 2 8" xfId="48576"/>
    <cellStyle name="Normal 4 2 6 3" xfId="6973"/>
    <cellStyle name="Normal 4 2 6 3 2" xfId="6974"/>
    <cellStyle name="Normal 4 2 6 3 2 2" xfId="6975"/>
    <cellStyle name="Normal 4 2 6 3 2 2 2" xfId="17975"/>
    <cellStyle name="Normal 4 2 6 3 2 2 2 2" xfId="30230"/>
    <cellStyle name="Normal 4 2 6 3 2 2 2 3" xfId="42471"/>
    <cellStyle name="Normal 4 2 6 3 2 2 3" xfId="24113"/>
    <cellStyle name="Normal 4 2 6 3 2 2 4" xfId="36357"/>
    <cellStyle name="Normal 4 2 6 3 2 2 5" xfId="48586"/>
    <cellStyle name="Normal 4 2 6 3 2 3" xfId="17974"/>
    <cellStyle name="Normal 4 2 6 3 2 3 2" xfId="30229"/>
    <cellStyle name="Normal 4 2 6 3 2 3 3" xfId="42470"/>
    <cellStyle name="Normal 4 2 6 3 2 4" xfId="24112"/>
    <cellStyle name="Normal 4 2 6 3 2 5" xfId="36356"/>
    <cellStyle name="Normal 4 2 6 3 2 6" xfId="48585"/>
    <cellStyle name="Normal 4 2 6 3 3" xfId="6976"/>
    <cellStyle name="Normal 4 2 6 3 3 2" xfId="17976"/>
    <cellStyle name="Normal 4 2 6 3 3 2 2" xfId="30231"/>
    <cellStyle name="Normal 4 2 6 3 3 2 3" xfId="42472"/>
    <cellStyle name="Normal 4 2 6 3 3 3" xfId="24114"/>
    <cellStyle name="Normal 4 2 6 3 3 4" xfId="36358"/>
    <cellStyle name="Normal 4 2 6 3 3 5" xfId="48587"/>
    <cellStyle name="Normal 4 2 6 3 4" xfId="17973"/>
    <cellStyle name="Normal 4 2 6 3 4 2" xfId="30228"/>
    <cellStyle name="Normal 4 2 6 3 4 3" xfId="42469"/>
    <cellStyle name="Normal 4 2 6 3 5" xfId="24111"/>
    <cellStyle name="Normal 4 2 6 3 6" xfId="36355"/>
    <cellStyle name="Normal 4 2 6 3 7" xfId="48584"/>
    <cellStyle name="Normal 4 2 6 4" xfId="6977"/>
    <cellStyle name="Normal 4 2 6 4 2" xfId="6978"/>
    <cellStyle name="Normal 4 2 6 4 2 2" xfId="17978"/>
    <cellStyle name="Normal 4 2 6 4 2 2 2" xfId="30233"/>
    <cellStyle name="Normal 4 2 6 4 2 2 3" xfId="42474"/>
    <cellStyle name="Normal 4 2 6 4 2 3" xfId="24116"/>
    <cellStyle name="Normal 4 2 6 4 2 4" xfId="36360"/>
    <cellStyle name="Normal 4 2 6 4 2 5" xfId="48589"/>
    <cellStyle name="Normal 4 2 6 4 3" xfId="17977"/>
    <cellStyle name="Normal 4 2 6 4 3 2" xfId="30232"/>
    <cellStyle name="Normal 4 2 6 4 3 3" xfId="42473"/>
    <cellStyle name="Normal 4 2 6 4 4" xfId="24115"/>
    <cellStyle name="Normal 4 2 6 4 5" xfId="36359"/>
    <cellStyle name="Normal 4 2 6 4 6" xfId="48588"/>
    <cellStyle name="Normal 4 2 6 5" xfId="6979"/>
    <cellStyle name="Normal 4 2 6 5 2" xfId="17979"/>
    <cellStyle name="Normal 4 2 6 5 2 2" xfId="30234"/>
    <cellStyle name="Normal 4 2 6 5 2 3" xfId="42475"/>
    <cellStyle name="Normal 4 2 6 5 3" xfId="24117"/>
    <cellStyle name="Normal 4 2 6 5 4" xfId="36361"/>
    <cellStyle name="Normal 4 2 6 5 5" xfId="48590"/>
    <cellStyle name="Normal 4 2 6 6" xfId="17964"/>
    <cellStyle name="Normal 4 2 6 6 2" xfId="30219"/>
    <cellStyle name="Normal 4 2 6 6 3" xfId="42460"/>
    <cellStyle name="Normal 4 2 6 7" xfId="24102"/>
    <cellStyle name="Normal 4 2 6 8" xfId="36346"/>
    <cellStyle name="Normal 4 2 6 9" xfId="48575"/>
    <cellStyle name="Normal 4 2 7" xfId="6980"/>
    <cellStyle name="Normal 4 2 7 2" xfId="6981"/>
    <cellStyle name="Normal 4 2 7 2 2" xfId="6982"/>
    <cellStyle name="Normal 4 2 7 2 2 2" xfId="6983"/>
    <cellStyle name="Normal 4 2 7 2 2 2 2" xfId="17983"/>
    <cellStyle name="Normal 4 2 7 2 2 2 2 2" xfId="30238"/>
    <cellStyle name="Normal 4 2 7 2 2 2 2 3" xfId="42479"/>
    <cellStyle name="Normal 4 2 7 2 2 2 3" xfId="24121"/>
    <cellStyle name="Normal 4 2 7 2 2 2 4" xfId="36365"/>
    <cellStyle name="Normal 4 2 7 2 2 2 5" xfId="48594"/>
    <cellStyle name="Normal 4 2 7 2 2 3" xfId="17982"/>
    <cellStyle name="Normal 4 2 7 2 2 3 2" xfId="30237"/>
    <cellStyle name="Normal 4 2 7 2 2 3 3" xfId="42478"/>
    <cellStyle name="Normal 4 2 7 2 2 4" xfId="24120"/>
    <cellStyle name="Normal 4 2 7 2 2 5" xfId="36364"/>
    <cellStyle name="Normal 4 2 7 2 2 6" xfId="48593"/>
    <cellStyle name="Normal 4 2 7 2 3" xfId="6984"/>
    <cellStyle name="Normal 4 2 7 2 3 2" xfId="17984"/>
    <cellStyle name="Normal 4 2 7 2 3 2 2" xfId="30239"/>
    <cellStyle name="Normal 4 2 7 2 3 2 3" xfId="42480"/>
    <cellStyle name="Normal 4 2 7 2 3 3" xfId="24122"/>
    <cellStyle name="Normal 4 2 7 2 3 4" xfId="36366"/>
    <cellStyle name="Normal 4 2 7 2 3 5" xfId="48595"/>
    <cellStyle name="Normal 4 2 7 2 4" xfId="17981"/>
    <cellStyle name="Normal 4 2 7 2 4 2" xfId="30236"/>
    <cellStyle name="Normal 4 2 7 2 4 3" xfId="42477"/>
    <cellStyle name="Normal 4 2 7 2 5" xfId="24119"/>
    <cellStyle name="Normal 4 2 7 2 6" xfId="36363"/>
    <cellStyle name="Normal 4 2 7 2 7" xfId="48592"/>
    <cellStyle name="Normal 4 2 7 3" xfId="6985"/>
    <cellStyle name="Normal 4 2 7 3 2" xfId="6986"/>
    <cellStyle name="Normal 4 2 7 3 2 2" xfId="17986"/>
    <cellStyle name="Normal 4 2 7 3 2 2 2" xfId="30241"/>
    <cellStyle name="Normal 4 2 7 3 2 2 3" xfId="42482"/>
    <cellStyle name="Normal 4 2 7 3 2 3" xfId="24124"/>
    <cellStyle name="Normal 4 2 7 3 2 4" xfId="36368"/>
    <cellStyle name="Normal 4 2 7 3 2 5" xfId="48597"/>
    <cellStyle name="Normal 4 2 7 3 3" xfId="17985"/>
    <cellStyle name="Normal 4 2 7 3 3 2" xfId="30240"/>
    <cellStyle name="Normal 4 2 7 3 3 3" xfId="42481"/>
    <cellStyle name="Normal 4 2 7 3 4" xfId="24123"/>
    <cellStyle name="Normal 4 2 7 3 5" xfId="36367"/>
    <cellStyle name="Normal 4 2 7 3 6" xfId="48596"/>
    <cellStyle name="Normal 4 2 7 4" xfId="6987"/>
    <cellStyle name="Normal 4 2 7 4 2" xfId="17987"/>
    <cellStyle name="Normal 4 2 7 4 2 2" xfId="30242"/>
    <cellStyle name="Normal 4 2 7 4 2 3" xfId="42483"/>
    <cellStyle name="Normal 4 2 7 4 3" xfId="24125"/>
    <cellStyle name="Normal 4 2 7 4 4" xfId="36369"/>
    <cellStyle name="Normal 4 2 7 4 5" xfId="48598"/>
    <cellStyle name="Normal 4 2 7 5" xfId="17980"/>
    <cellStyle name="Normal 4 2 7 5 2" xfId="30235"/>
    <cellStyle name="Normal 4 2 7 5 3" xfId="42476"/>
    <cellStyle name="Normal 4 2 7 6" xfId="24118"/>
    <cellStyle name="Normal 4 2 7 7" xfId="36362"/>
    <cellStyle name="Normal 4 2 7 8" xfId="48591"/>
    <cellStyle name="Normal 4 2 8" xfId="6988"/>
    <cellStyle name="Normal 4 2 8 2" xfId="6989"/>
    <cellStyle name="Normal 4 2 8 2 2" xfId="6990"/>
    <cellStyle name="Normal 4 2 8 2 2 2" xfId="17990"/>
    <cellStyle name="Normal 4 2 8 2 2 2 2" xfId="30245"/>
    <cellStyle name="Normal 4 2 8 2 2 2 3" xfId="42486"/>
    <cellStyle name="Normal 4 2 8 2 2 3" xfId="24128"/>
    <cellStyle name="Normal 4 2 8 2 2 4" xfId="36372"/>
    <cellStyle name="Normal 4 2 8 2 2 5" xfId="48601"/>
    <cellStyle name="Normal 4 2 8 2 3" xfId="17989"/>
    <cellStyle name="Normal 4 2 8 2 3 2" xfId="30244"/>
    <cellStyle name="Normal 4 2 8 2 3 3" xfId="42485"/>
    <cellStyle name="Normal 4 2 8 2 4" xfId="24127"/>
    <cellStyle name="Normal 4 2 8 2 5" xfId="36371"/>
    <cellStyle name="Normal 4 2 8 2 6" xfId="48600"/>
    <cellStyle name="Normal 4 2 8 3" xfId="6991"/>
    <cellStyle name="Normal 4 2 8 3 2" xfId="17991"/>
    <cellStyle name="Normal 4 2 8 3 2 2" xfId="30246"/>
    <cellStyle name="Normal 4 2 8 3 2 3" xfId="42487"/>
    <cellStyle name="Normal 4 2 8 3 3" xfId="24129"/>
    <cellStyle name="Normal 4 2 8 3 4" xfId="36373"/>
    <cellStyle name="Normal 4 2 8 3 5" xfId="48602"/>
    <cellStyle name="Normal 4 2 8 4" xfId="17988"/>
    <cellStyle name="Normal 4 2 8 4 2" xfId="30243"/>
    <cellStyle name="Normal 4 2 8 4 3" xfId="42484"/>
    <cellStyle name="Normal 4 2 8 5" xfId="24126"/>
    <cellStyle name="Normal 4 2 8 6" xfId="36370"/>
    <cellStyle name="Normal 4 2 8 7" xfId="48599"/>
    <cellStyle name="Normal 4 2 9" xfId="6992"/>
    <cellStyle name="Normal 4 2 9 2" xfId="6993"/>
    <cellStyle name="Normal 4 2 9 2 2" xfId="6994"/>
    <cellStyle name="Normal 4 2 9 2 2 2" xfId="17994"/>
    <cellStyle name="Normal 4 2 9 2 2 2 2" xfId="30249"/>
    <cellStyle name="Normal 4 2 9 2 2 2 3" xfId="42490"/>
    <cellStyle name="Normal 4 2 9 2 2 3" xfId="24132"/>
    <cellStyle name="Normal 4 2 9 2 2 4" xfId="36376"/>
    <cellStyle name="Normal 4 2 9 2 2 5" xfId="48605"/>
    <cellStyle name="Normal 4 2 9 2 3" xfId="17993"/>
    <cellStyle name="Normal 4 2 9 2 3 2" xfId="30248"/>
    <cellStyle name="Normal 4 2 9 2 3 3" xfId="42489"/>
    <cellStyle name="Normal 4 2 9 2 4" xfId="24131"/>
    <cellStyle name="Normal 4 2 9 2 5" xfId="36375"/>
    <cellStyle name="Normal 4 2 9 2 6" xfId="48604"/>
    <cellStyle name="Normal 4 2 9 3" xfId="6995"/>
    <cellStyle name="Normal 4 2 9 3 2" xfId="17995"/>
    <cellStyle name="Normal 4 2 9 3 2 2" xfId="30250"/>
    <cellStyle name="Normal 4 2 9 3 2 3" xfId="42491"/>
    <cellStyle name="Normal 4 2 9 3 3" xfId="24133"/>
    <cellStyle name="Normal 4 2 9 3 4" xfId="36377"/>
    <cellStyle name="Normal 4 2 9 3 5" xfId="48606"/>
    <cellStyle name="Normal 4 2 9 4" xfId="17992"/>
    <cellStyle name="Normal 4 2 9 4 2" xfId="30247"/>
    <cellStyle name="Normal 4 2 9 4 3" xfId="42488"/>
    <cellStyle name="Normal 4 2 9 5" xfId="24130"/>
    <cellStyle name="Normal 4 2 9 6" xfId="36374"/>
    <cellStyle name="Normal 4 2 9 7" xfId="48603"/>
    <cellStyle name="Normal 4 3" xfId="34"/>
    <cellStyle name="Normal 4 3 10" xfId="6996"/>
    <cellStyle name="Normal 4 3 10 2" xfId="17996"/>
    <cellStyle name="Normal 4 3 10 2 2" xfId="30251"/>
    <cellStyle name="Normal 4 3 10 2 3" xfId="42492"/>
    <cellStyle name="Normal 4 3 10 3" xfId="24134"/>
    <cellStyle name="Normal 4 3 10 4" xfId="36378"/>
    <cellStyle name="Normal 4 3 10 5" xfId="48607"/>
    <cellStyle name="Normal 4 3 11" xfId="14239"/>
    <cellStyle name="Normal 4 3 11 2" xfId="26494"/>
    <cellStyle name="Normal 4 3 11 3" xfId="38735"/>
    <cellStyle name="Normal 4 3 12" xfId="20374"/>
    <cellStyle name="Normal 4 3 13" xfId="32621"/>
    <cellStyle name="Normal 4 3 14" xfId="44850"/>
    <cellStyle name="Normal 4 3 2" xfId="6997"/>
    <cellStyle name="Normal 4 3 2 10" xfId="17997"/>
    <cellStyle name="Normal 4 3 2 10 2" xfId="30252"/>
    <cellStyle name="Normal 4 3 2 10 3" xfId="42493"/>
    <cellStyle name="Normal 4 3 2 11" xfId="24135"/>
    <cellStyle name="Normal 4 3 2 12" xfId="36379"/>
    <cellStyle name="Normal 4 3 2 13" xfId="48608"/>
    <cellStyle name="Normal 4 3 2 2" xfId="6998"/>
    <cellStyle name="Normal 4 3 2 2 10" xfId="36380"/>
    <cellStyle name="Normal 4 3 2 2 11" xfId="48609"/>
    <cellStyle name="Normal 4 3 2 2 2" xfId="6999"/>
    <cellStyle name="Normal 4 3 2 2 2 10" xfId="48610"/>
    <cellStyle name="Normal 4 3 2 2 2 2" xfId="7000"/>
    <cellStyle name="Normal 4 3 2 2 2 2 2" xfId="7001"/>
    <cellStyle name="Normal 4 3 2 2 2 2 2 2" xfId="7002"/>
    <cellStyle name="Normal 4 3 2 2 2 2 2 2 2" xfId="7003"/>
    <cellStyle name="Normal 4 3 2 2 2 2 2 2 2 2" xfId="7004"/>
    <cellStyle name="Normal 4 3 2 2 2 2 2 2 2 2 2" xfId="18004"/>
    <cellStyle name="Normal 4 3 2 2 2 2 2 2 2 2 2 2" xfId="30259"/>
    <cellStyle name="Normal 4 3 2 2 2 2 2 2 2 2 2 3" xfId="42500"/>
    <cellStyle name="Normal 4 3 2 2 2 2 2 2 2 2 3" xfId="24142"/>
    <cellStyle name="Normal 4 3 2 2 2 2 2 2 2 2 4" xfId="36386"/>
    <cellStyle name="Normal 4 3 2 2 2 2 2 2 2 2 5" xfId="48615"/>
    <cellStyle name="Normal 4 3 2 2 2 2 2 2 2 3" xfId="18003"/>
    <cellStyle name="Normal 4 3 2 2 2 2 2 2 2 3 2" xfId="30258"/>
    <cellStyle name="Normal 4 3 2 2 2 2 2 2 2 3 3" xfId="42499"/>
    <cellStyle name="Normal 4 3 2 2 2 2 2 2 2 4" xfId="24141"/>
    <cellStyle name="Normal 4 3 2 2 2 2 2 2 2 5" xfId="36385"/>
    <cellStyle name="Normal 4 3 2 2 2 2 2 2 2 6" xfId="48614"/>
    <cellStyle name="Normal 4 3 2 2 2 2 2 2 3" xfId="7005"/>
    <cellStyle name="Normal 4 3 2 2 2 2 2 2 3 2" xfId="18005"/>
    <cellStyle name="Normal 4 3 2 2 2 2 2 2 3 2 2" xfId="30260"/>
    <cellStyle name="Normal 4 3 2 2 2 2 2 2 3 2 3" xfId="42501"/>
    <cellStyle name="Normal 4 3 2 2 2 2 2 2 3 3" xfId="24143"/>
    <cellStyle name="Normal 4 3 2 2 2 2 2 2 3 4" xfId="36387"/>
    <cellStyle name="Normal 4 3 2 2 2 2 2 2 3 5" xfId="48616"/>
    <cellStyle name="Normal 4 3 2 2 2 2 2 2 4" xfId="18002"/>
    <cellStyle name="Normal 4 3 2 2 2 2 2 2 4 2" xfId="30257"/>
    <cellStyle name="Normal 4 3 2 2 2 2 2 2 4 3" xfId="42498"/>
    <cellStyle name="Normal 4 3 2 2 2 2 2 2 5" xfId="24140"/>
    <cellStyle name="Normal 4 3 2 2 2 2 2 2 6" xfId="36384"/>
    <cellStyle name="Normal 4 3 2 2 2 2 2 2 7" xfId="48613"/>
    <cellStyle name="Normal 4 3 2 2 2 2 2 3" xfId="7006"/>
    <cellStyle name="Normal 4 3 2 2 2 2 2 3 2" xfId="7007"/>
    <cellStyle name="Normal 4 3 2 2 2 2 2 3 2 2" xfId="18007"/>
    <cellStyle name="Normal 4 3 2 2 2 2 2 3 2 2 2" xfId="30262"/>
    <cellStyle name="Normal 4 3 2 2 2 2 2 3 2 2 3" xfId="42503"/>
    <cellStyle name="Normal 4 3 2 2 2 2 2 3 2 3" xfId="24145"/>
    <cellStyle name="Normal 4 3 2 2 2 2 2 3 2 4" xfId="36389"/>
    <cellStyle name="Normal 4 3 2 2 2 2 2 3 2 5" xfId="48618"/>
    <cellStyle name="Normal 4 3 2 2 2 2 2 3 3" xfId="18006"/>
    <cellStyle name="Normal 4 3 2 2 2 2 2 3 3 2" xfId="30261"/>
    <cellStyle name="Normal 4 3 2 2 2 2 2 3 3 3" xfId="42502"/>
    <cellStyle name="Normal 4 3 2 2 2 2 2 3 4" xfId="24144"/>
    <cellStyle name="Normal 4 3 2 2 2 2 2 3 5" xfId="36388"/>
    <cellStyle name="Normal 4 3 2 2 2 2 2 3 6" xfId="48617"/>
    <cellStyle name="Normal 4 3 2 2 2 2 2 4" xfId="7008"/>
    <cellStyle name="Normal 4 3 2 2 2 2 2 4 2" xfId="18008"/>
    <cellStyle name="Normal 4 3 2 2 2 2 2 4 2 2" xfId="30263"/>
    <cellStyle name="Normal 4 3 2 2 2 2 2 4 2 3" xfId="42504"/>
    <cellStyle name="Normal 4 3 2 2 2 2 2 4 3" xfId="24146"/>
    <cellStyle name="Normal 4 3 2 2 2 2 2 4 4" xfId="36390"/>
    <cellStyle name="Normal 4 3 2 2 2 2 2 4 5" xfId="48619"/>
    <cellStyle name="Normal 4 3 2 2 2 2 2 5" xfId="18001"/>
    <cellStyle name="Normal 4 3 2 2 2 2 2 5 2" xfId="30256"/>
    <cellStyle name="Normal 4 3 2 2 2 2 2 5 3" xfId="42497"/>
    <cellStyle name="Normal 4 3 2 2 2 2 2 6" xfId="24139"/>
    <cellStyle name="Normal 4 3 2 2 2 2 2 7" xfId="36383"/>
    <cellStyle name="Normal 4 3 2 2 2 2 2 8" xfId="48612"/>
    <cellStyle name="Normal 4 3 2 2 2 2 3" xfId="7009"/>
    <cellStyle name="Normal 4 3 2 2 2 2 3 2" xfId="7010"/>
    <cellStyle name="Normal 4 3 2 2 2 2 3 2 2" xfId="7011"/>
    <cellStyle name="Normal 4 3 2 2 2 2 3 2 2 2" xfId="18011"/>
    <cellStyle name="Normal 4 3 2 2 2 2 3 2 2 2 2" xfId="30266"/>
    <cellStyle name="Normal 4 3 2 2 2 2 3 2 2 2 3" xfId="42507"/>
    <cellStyle name="Normal 4 3 2 2 2 2 3 2 2 3" xfId="24149"/>
    <cellStyle name="Normal 4 3 2 2 2 2 3 2 2 4" xfId="36393"/>
    <cellStyle name="Normal 4 3 2 2 2 2 3 2 2 5" xfId="48622"/>
    <cellStyle name="Normal 4 3 2 2 2 2 3 2 3" xfId="18010"/>
    <cellStyle name="Normal 4 3 2 2 2 2 3 2 3 2" xfId="30265"/>
    <cellStyle name="Normal 4 3 2 2 2 2 3 2 3 3" xfId="42506"/>
    <cellStyle name="Normal 4 3 2 2 2 2 3 2 4" xfId="24148"/>
    <cellStyle name="Normal 4 3 2 2 2 2 3 2 5" xfId="36392"/>
    <cellStyle name="Normal 4 3 2 2 2 2 3 2 6" xfId="48621"/>
    <cellStyle name="Normal 4 3 2 2 2 2 3 3" xfId="7012"/>
    <cellStyle name="Normal 4 3 2 2 2 2 3 3 2" xfId="18012"/>
    <cellStyle name="Normal 4 3 2 2 2 2 3 3 2 2" xfId="30267"/>
    <cellStyle name="Normal 4 3 2 2 2 2 3 3 2 3" xfId="42508"/>
    <cellStyle name="Normal 4 3 2 2 2 2 3 3 3" xfId="24150"/>
    <cellStyle name="Normal 4 3 2 2 2 2 3 3 4" xfId="36394"/>
    <cellStyle name="Normal 4 3 2 2 2 2 3 3 5" xfId="48623"/>
    <cellStyle name="Normal 4 3 2 2 2 2 3 4" xfId="18009"/>
    <cellStyle name="Normal 4 3 2 2 2 2 3 4 2" xfId="30264"/>
    <cellStyle name="Normal 4 3 2 2 2 2 3 4 3" xfId="42505"/>
    <cellStyle name="Normal 4 3 2 2 2 2 3 5" xfId="24147"/>
    <cellStyle name="Normal 4 3 2 2 2 2 3 6" xfId="36391"/>
    <cellStyle name="Normal 4 3 2 2 2 2 3 7" xfId="48620"/>
    <cellStyle name="Normal 4 3 2 2 2 2 4" xfId="7013"/>
    <cellStyle name="Normal 4 3 2 2 2 2 4 2" xfId="7014"/>
    <cellStyle name="Normal 4 3 2 2 2 2 4 2 2" xfId="18014"/>
    <cellStyle name="Normal 4 3 2 2 2 2 4 2 2 2" xfId="30269"/>
    <cellStyle name="Normal 4 3 2 2 2 2 4 2 2 3" xfId="42510"/>
    <cellStyle name="Normal 4 3 2 2 2 2 4 2 3" xfId="24152"/>
    <cellStyle name="Normal 4 3 2 2 2 2 4 2 4" xfId="36396"/>
    <cellStyle name="Normal 4 3 2 2 2 2 4 2 5" xfId="48625"/>
    <cellStyle name="Normal 4 3 2 2 2 2 4 3" xfId="18013"/>
    <cellStyle name="Normal 4 3 2 2 2 2 4 3 2" xfId="30268"/>
    <cellStyle name="Normal 4 3 2 2 2 2 4 3 3" xfId="42509"/>
    <cellStyle name="Normal 4 3 2 2 2 2 4 4" xfId="24151"/>
    <cellStyle name="Normal 4 3 2 2 2 2 4 5" xfId="36395"/>
    <cellStyle name="Normal 4 3 2 2 2 2 4 6" xfId="48624"/>
    <cellStyle name="Normal 4 3 2 2 2 2 5" xfId="7015"/>
    <cellStyle name="Normal 4 3 2 2 2 2 5 2" xfId="18015"/>
    <cellStyle name="Normal 4 3 2 2 2 2 5 2 2" xfId="30270"/>
    <cellStyle name="Normal 4 3 2 2 2 2 5 2 3" xfId="42511"/>
    <cellStyle name="Normal 4 3 2 2 2 2 5 3" xfId="24153"/>
    <cellStyle name="Normal 4 3 2 2 2 2 5 4" xfId="36397"/>
    <cellStyle name="Normal 4 3 2 2 2 2 5 5" xfId="48626"/>
    <cellStyle name="Normal 4 3 2 2 2 2 6" xfId="18000"/>
    <cellStyle name="Normal 4 3 2 2 2 2 6 2" xfId="30255"/>
    <cellStyle name="Normal 4 3 2 2 2 2 6 3" xfId="42496"/>
    <cellStyle name="Normal 4 3 2 2 2 2 7" xfId="24138"/>
    <cellStyle name="Normal 4 3 2 2 2 2 8" xfId="36382"/>
    <cellStyle name="Normal 4 3 2 2 2 2 9" xfId="48611"/>
    <cellStyle name="Normal 4 3 2 2 2 3" xfId="7016"/>
    <cellStyle name="Normal 4 3 2 2 2 3 2" xfId="7017"/>
    <cellStyle name="Normal 4 3 2 2 2 3 2 2" xfId="7018"/>
    <cellStyle name="Normal 4 3 2 2 2 3 2 2 2" xfId="7019"/>
    <cellStyle name="Normal 4 3 2 2 2 3 2 2 2 2" xfId="18019"/>
    <cellStyle name="Normal 4 3 2 2 2 3 2 2 2 2 2" xfId="30274"/>
    <cellStyle name="Normal 4 3 2 2 2 3 2 2 2 2 3" xfId="42515"/>
    <cellStyle name="Normal 4 3 2 2 2 3 2 2 2 3" xfId="24157"/>
    <cellStyle name="Normal 4 3 2 2 2 3 2 2 2 4" xfId="36401"/>
    <cellStyle name="Normal 4 3 2 2 2 3 2 2 2 5" xfId="48630"/>
    <cellStyle name="Normal 4 3 2 2 2 3 2 2 3" xfId="18018"/>
    <cellStyle name="Normal 4 3 2 2 2 3 2 2 3 2" xfId="30273"/>
    <cellStyle name="Normal 4 3 2 2 2 3 2 2 3 3" xfId="42514"/>
    <cellStyle name="Normal 4 3 2 2 2 3 2 2 4" xfId="24156"/>
    <cellStyle name="Normal 4 3 2 2 2 3 2 2 5" xfId="36400"/>
    <cellStyle name="Normal 4 3 2 2 2 3 2 2 6" xfId="48629"/>
    <cellStyle name="Normal 4 3 2 2 2 3 2 3" xfId="7020"/>
    <cellStyle name="Normal 4 3 2 2 2 3 2 3 2" xfId="18020"/>
    <cellStyle name="Normal 4 3 2 2 2 3 2 3 2 2" xfId="30275"/>
    <cellStyle name="Normal 4 3 2 2 2 3 2 3 2 3" xfId="42516"/>
    <cellStyle name="Normal 4 3 2 2 2 3 2 3 3" xfId="24158"/>
    <cellStyle name="Normal 4 3 2 2 2 3 2 3 4" xfId="36402"/>
    <cellStyle name="Normal 4 3 2 2 2 3 2 3 5" xfId="48631"/>
    <cellStyle name="Normal 4 3 2 2 2 3 2 4" xfId="18017"/>
    <cellStyle name="Normal 4 3 2 2 2 3 2 4 2" xfId="30272"/>
    <cellStyle name="Normal 4 3 2 2 2 3 2 4 3" xfId="42513"/>
    <cellStyle name="Normal 4 3 2 2 2 3 2 5" xfId="24155"/>
    <cellStyle name="Normal 4 3 2 2 2 3 2 6" xfId="36399"/>
    <cellStyle name="Normal 4 3 2 2 2 3 2 7" xfId="48628"/>
    <cellStyle name="Normal 4 3 2 2 2 3 3" xfId="7021"/>
    <cellStyle name="Normal 4 3 2 2 2 3 3 2" xfId="7022"/>
    <cellStyle name="Normal 4 3 2 2 2 3 3 2 2" xfId="18022"/>
    <cellStyle name="Normal 4 3 2 2 2 3 3 2 2 2" xfId="30277"/>
    <cellStyle name="Normal 4 3 2 2 2 3 3 2 2 3" xfId="42518"/>
    <cellStyle name="Normal 4 3 2 2 2 3 3 2 3" xfId="24160"/>
    <cellStyle name="Normal 4 3 2 2 2 3 3 2 4" xfId="36404"/>
    <cellStyle name="Normal 4 3 2 2 2 3 3 2 5" xfId="48633"/>
    <cellStyle name="Normal 4 3 2 2 2 3 3 3" xfId="18021"/>
    <cellStyle name="Normal 4 3 2 2 2 3 3 3 2" xfId="30276"/>
    <cellStyle name="Normal 4 3 2 2 2 3 3 3 3" xfId="42517"/>
    <cellStyle name="Normal 4 3 2 2 2 3 3 4" xfId="24159"/>
    <cellStyle name="Normal 4 3 2 2 2 3 3 5" xfId="36403"/>
    <cellStyle name="Normal 4 3 2 2 2 3 3 6" xfId="48632"/>
    <cellStyle name="Normal 4 3 2 2 2 3 4" xfId="7023"/>
    <cellStyle name="Normal 4 3 2 2 2 3 4 2" xfId="18023"/>
    <cellStyle name="Normal 4 3 2 2 2 3 4 2 2" xfId="30278"/>
    <cellStyle name="Normal 4 3 2 2 2 3 4 2 3" xfId="42519"/>
    <cellStyle name="Normal 4 3 2 2 2 3 4 3" xfId="24161"/>
    <cellStyle name="Normal 4 3 2 2 2 3 4 4" xfId="36405"/>
    <cellStyle name="Normal 4 3 2 2 2 3 4 5" xfId="48634"/>
    <cellStyle name="Normal 4 3 2 2 2 3 5" xfId="18016"/>
    <cellStyle name="Normal 4 3 2 2 2 3 5 2" xfId="30271"/>
    <cellStyle name="Normal 4 3 2 2 2 3 5 3" xfId="42512"/>
    <cellStyle name="Normal 4 3 2 2 2 3 6" xfId="24154"/>
    <cellStyle name="Normal 4 3 2 2 2 3 7" xfId="36398"/>
    <cellStyle name="Normal 4 3 2 2 2 3 8" xfId="48627"/>
    <cellStyle name="Normal 4 3 2 2 2 4" xfId="7024"/>
    <cellStyle name="Normal 4 3 2 2 2 4 2" xfId="7025"/>
    <cellStyle name="Normal 4 3 2 2 2 4 2 2" xfId="7026"/>
    <cellStyle name="Normal 4 3 2 2 2 4 2 2 2" xfId="18026"/>
    <cellStyle name="Normal 4 3 2 2 2 4 2 2 2 2" xfId="30281"/>
    <cellStyle name="Normal 4 3 2 2 2 4 2 2 2 3" xfId="42522"/>
    <cellStyle name="Normal 4 3 2 2 2 4 2 2 3" xfId="24164"/>
    <cellStyle name="Normal 4 3 2 2 2 4 2 2 4" xfId="36408"/>
    <cellStyle name="Normal 4 3 2 2 2 4 2 2 5" xfId="48637"/>
    <cellStyle name="Normal 4 3 2 2 2 4 2 3" xfId="18025"/>
    <cellStyle name="Normal 4 3 2 2 2 4 2 3 2" xfId="30280"/>
    <cellStyle name="Normal 4 3 2 2 2 4 2 3 3" xfId="42521"/>
    <cellStyle name="Normal 4 3 2 2 2 4 2 4" xfId="24163"/>
    <cellStyle name="Normal 4 3 2 2 2 4 2 5" xfId="36407"/>
    <cellStyle name="Normal 4 3 2 2 2 4 2 6" xfId="48636"/>
    <cellStyle name="Normal 4 3 2 2 2 4 3" xfId="7027"/>
    <cellStyle name="Normal 4 3 2 2 2 4 3 2" xfId="18027"/>
    <cellStyle name="Normal 4 3 2 2 2 4 3 2 2" xfId="30282"/>
    <cellStyle name="Normal 4 3 2 2 2 4 3 2 3" xfId="42523"/>
    <cellStyle name="Normal 4 3 2 2 2 4 3 3" xfId="24165"/>
    <cellStyle name="Normal 4 3 2 2 2 4 3 4" xfId="36409"/>
    <cellStyle name="Normal 4 3 2 2 2 4 3 5" xfId="48638"/>
    <cellStyle name="Normal 4 3 2 2 2 4 4" xfId="18024"/>
    <cellStyle name="Normal 4 3 2 2 2 4 4 2" xfId="30279"/>
    <cellStyle name="Normal 4 3 2 2 2 4 4 3" xfId="42520"/>
    <cellStyle name="Normal 4 3 2 2 2 4 5" xfId="24162"/>
    <cellStyle name="Normal 4 3 2 2 2 4 6" xfId="36406"/>
    <cellStyle name="Normal 4 3 2 2 2 4 7" xfId="48635"/>
    <cellStyle name="Normal 4 3 2 2 2 5" xfId="7028"/>
    <cellStyle name="Normal 4 3 2 2 2 5 2" xfId="7029"/>
    <cellStyle name="Normal 4 3 2 2 2 5 2 2" xfId="18029"/>
    <cellStyle name="Normal 4 3 2 2 2 5 2 2 2" xfId="30284"/>
    <cellStyle name="Normal 4 3 2 2 2 5 2 2 3" xfId="42525"/>
    <cellStyle name="Normal 4 3 2 2 2 5 2 3" xfId="24167"/>
    <cellStyle name="Normal 4 3 2 2 2 5 2 4" xfId="36411"/>
    <cellStyle name="Normal 4 3 2 2 2 5 2 5" xfId="48640"/>
    <cellStyle name="Normal 4 3 2 2 2 5 3" xfId="18028"/>
    <cellStyle name="Normal 4 3 2 2 2 5 3 2" xfId="30283"/>
    <cellStyle name="Normal 4 3 2 2 2 5 3 3" xfId="42524"/>
    <cellStyle name="Normal 4 3 2 2 2 5 4" xfId="24166"/>
    <cellStyle name="Normal 4 3 2 2 2 5 5" xfId="36410"/>
    <cellStyle name="Normal 4 3 2 2 2 5 6" xfId="48639"/>
    <cellStyle name="Normal 4 3 2 2 2 6" xfId="7030"/>
    <cellStyle name="Normal 4 3 2 2 2 6 2" xfId="18030"/>
    <cellStyle name="Normal 4 3 2 2 2 6 2 2" xfId="30285"/>
    <cellStyle name="Normal 4 3 2 2 2 6 2 3" xfId="42526"/>
    <cellStyle name="Normal 4 3 2 2 2 6 3" xfId="24168"/>
    <cellStyle name="Normal 4 3 2 2 2 6 4" xfId="36412"/>
    <cellStyle name="Normal 4 3 2 2 2 6 5" xfId="48641"/>
    <cellStyle name="Normal 4 3 2 2 2 7" xfId="17999"/>
    <cellStyle name="Normal 4 3 2 2 2 7 2" xfId="30254"/>
    <cellStyle name="Normal 4 3 2 2 2 7 3" xfId="42495"/>
    <cellStyle name="Normal 4 3 2 2 2 8" xfId="24137"/>
    <cellStyle name="Normal 4 3 2 2 2 9" xfId="36381"/>
    <cellStyle name="Normal 4 3 2 2 3" xfId="7031"/>
    <cellStyle name="Normal 4 3 2 2 3 2" xfId="7032"/>
    <cellStyle name="Normal 4 3 2 2 3 2 2" xfId="7033"/>
    <cellStyle name="Normal 4 3 2 2 3 2 2 2" xfId="7034"/>
    <cellStyle name="Normal 4 3 2 2 3 2 2 2 2" xfId="7035"/>
    <cellStyle name="Normal 4 3 2 2 3 2 2 2 2 2" xfId="18035"/>
    <cellStyle name="Normal 4 3 2 2 3 2 2 2 2 2 2" xfId="30290"/>
    <cellStyle name="Normal 4 3 2 2 3 2 2 2 2 2 3" xfId="42531"/>
    <cellStyle name="Normal 4 3 2 2 3 2 2 2 2 3" xfId="24173"/>
    <cellStyle name="Normal 4 3 2 2 3 2 2 2 2 4" xfId="36417"/>
    <cellStyle name="Normal 4 3 2 2 3 2 2 2 2 5" xfId="48646"/>
    <cellStyle name="Normal 4 3 2 2 3 2 2 2 3" xfId="18034"/>
    <cellStyle name="Normal 4 3 2 2 3 2 2 2 3 2" xfId="30289"/>
    <cellStyle name="Normal 4 3 2 2 3 2 2 2 3 3" xfId="42530"/>
    <cellStyle name="Normal 4 3 2 2 3 2 2 2 4" xfId="24172"/>
    <cellStyle name="Normal 4 3 2 2 3 2 2 2 5" xfId="36416"/>
    <cellStyle name="Normal 4 3 2 2 3 2 2 2 6" xfId="48645"/>
    <cellStyle name="Normal 4 3 2 2 3 2 2 3" xfId="7036"/>
    <cellStyle name="Normal 4 3 2 2 3 2 2 3 2" xfId="18036"/>
    <cellStyle name="Normal 4 3 2 2 3 2 2 3 2 2" xfId="30291"/>
    <cellStyle name="Normal 4 3 2 2 3 2 2 3 2 3" xfId="42532"/>
    <cellStyle name="Normal 4 3 2 2 3 2 2 3 3" xfId="24174"/>
    <cellStyle name="Normal 4 3 2 2 3 2 2 3 4" xfId="36418"/>
    <cellStyle name="Normal 4 3 2 2 3 2 2 3 5" xfId="48647"/>
    <cellStyle name="Normal 4 3 2 2 3 2 2 4" xfId="18033"/>
    <cellStyle name="Normal 4 3 2 2 3 2 2 4 2" xfId="30288"/>
    <cellStyle name="Normal 4 3 2 2 3 2 2 4 3" xfId="42529"/>
    <cellStyle name="Normal 4 3 2 2 3 2 2 5" xfId="24171"/>
    <cellStyle name="Normal 4 3 2 2 3 2 2 6" xfId="36415"/>
    <cellStyle name="Normal 4 3 2 2 3 2 2 7" xfId="48644"/>
    <cellStyle name="Normal 4 3 2 2 3 2 3" xfId="7037"/>
    <cellStyle name="Normal 4 3 2 2 3 2 3 2" xfId="7038"/>
    <cellStyle name="Normal 4 3 2 2 3 2 3 2 2" xfId="18038"/>
    <cellStyle name="Normal 4 3 2 2 3 2 3 2 2 2" xfId="30293"/>
    <cellStyle name="Normal 4 3 2 2 3 2 3 2 2 3" xfId="42534"/>
    <cellStyle name="Normal 4 3 2 2 3 2 3 2 3" xfId="24176"/>
    <cellStyle name="Normal 4 3 2 2 3 2 3 2 4" xfId="36420"/>
    <cellStyle name="Normal 4 3 2 2 3 2 3 2 5" xfId="48649"/>
    <cellStyle name="Normal 4 3 2 2 3 2 3 3" xfId="18037"/>
    <cellStyle name="Normal 4 3 2 2 3 2 3 3 2" xfId="30292"/>
    <cellStyle name="Normal 4 3 2 2 3 2 3 3 3" xfId="42533"/>
    <cellStyle name="Normal 4 3 2 2 3 2 3 4" xfId="24175"/>
    <cellStyle name="Normal 4 3 2 2 3 2 3 5" xfId="36419"/>
    <cellStyle name="Normal 4 3 2 2 3 2 3 6" xfId="48648"/>
    <cellStyle name="Normal 4 3 2 2 3 2 4" xfId="7039"/>
    <cellStyle name="Normal 4 3 2 2 3 2 4 2" xfId="18039"/>
    <cellStyle name="Normal 4 3 2 2 3 2 4 2 2" xfId="30294"/>
    <cellStyle name="Normal 4 3 2 2 3 2 4 2 3" xfId="42535"/>
    <cellStyle name="Normal 4 3 2 2 3 2 4 3" xfId="24177"/>
    <cellStyle name="Normal 4 3 2 2 3 2 4 4" xfId="36421"/>
    <cellStyle name="Normal 4 3 2 2 3 2 4 5" xfId="48650"/>
    <cellStyle name="Normal 4 3 2 2 3 2 5" xfId="18032"/>
    <cellStyle name="Normal 4 3 2 2 3 2 5 2" xfId="30287"/>
    <cellStyle name="Normal 4 3 2 2 3 2 5 3" xfId="42528"/>
    <cellStyle name="Normal 4 3 2 2 3 2 6" xfId="24170"/>
    <cellStyle name="Normal 4 3 2 2 3 2 7" xfId="36414"/>
    <cellStyle name="Normal 4 3 2 2 3 2 8" xfId="48643"/>
    <cellStyle name="Normal 4 3 2 2 3 3" xfId="7040"/>
    <cellStyle name="Normal 4 3 2 2 3 3 2" xfId="7041"/>
    <cellStyle name="Normal 4 3 2 2 3 3 2 2" xfId="7042"/>
    <cellStyle name="Normal 4 3 2 2 3 3 2 2 2" xfId="18042"/>
    <cellStyle name="Normal 4 3 2 2 3 3 2 2 2 2" xfId="30297"/>
    <cellStyle name="Normal 4 3 2 2 3 3 2 2 2 3" xfId="42538"/>
    <cellStyle name="Normal 4 3 2 2 3 3 2 2 3" xfId="24180"/>
    <cellStyle name="Normal 4 3 2 2 3 3 2 2 4" xfId="36424"/>
    <cellStyle name="Normal 4 3 2 2 3 3 2 2 5" xfId="48653"/>
    <cellStyle name="Normal 4 3 2 2 3 3 2 3" xfId="18041"/>
    <cellStyle name="Normal 4 3 2 2 3 3 2 3 2" xfId="30296"/>
    <cellStyle name="Normal 4 3 2 2 3 3 2 3 3" xfId="42537"/>
    <cellStyle name="Normal 4 3 2 2 3 3 2 4" xfId="24179"/>
    <cellStyle name="Normal 4 3 2 2 3 3 2 5" xfId="36423"/>
    <cellStyle name="Normal 4 3 2 2 3 3 2 6" xfId="48652"/>
    <cellStyle name="Normal 4 3 2 2 3 3 3" xfId="7043"/>
    <cellStyle name="Normal 4 3 2 2 3 3 3 2" xfId="18043"/>
    <cellStyle name="Normal 4 3 2 2 3 3 3 2 2" xfId="30298"/>
    <cellStyle name="Normal 4 3 2 2 3 3 3 2 3" xfId="42539"/>
    <cellStyle name="Normal 4 3 2 2 3 3 3 3" xfId="24181"/>
    <cellStyle name="Normal 4 3 2 2 3 3 3 4" xfId="36425"/>
    <cellStyle name="Normal 4 3 2 2 3 3 3 5" xfId="48654"/>
    <cellStyle name="Normal 4 3 2 2 3 3 4" xfId="18040"/>
    <cellStyle name="Normal 4 3 2 2 3 3 4 2" xfId="30295"/>
    <cellStyle name="Normal 4 3 2 2 3 3 4 3" xfId="42536"/>
    <cellStyle name="Normal 4 3 2 2 3 3 5" xfId="24178"/>
    <cellStyle name="Normal 4 3 2 2 3 3 6" xfId="36422"/>
    <cellStyle name="Normal 4 3 2 2 3 3 7" xfId="48651"/>
    <cellStyle name="Normal 4 3 2 2 3 4" xfId="7044"/>
    <cellStyle name="Normal 4 3 2 2 3 4 2" xfId="7045"/>
    <cellStyle name="Normal 4 3 2 2 3 4 2 2" xfId="18045"/>
    <cellStyle name="Normal 4 3 2 2 3 4 2 2 2" xfId="30300"/>
    <cellStyle name="Normal 4 3 2 2 3 4 2 2 3" xfId="42541"/>
    <cellStyle name="Normal 4 3 2 2 3 4 2 3" xfId="24183"/>
    <cellStyle name="Normal 4 3 2 2 3 4 2 4" xfId="36427"/>
    <cellStyle name="Normal 4 3 2 2 3 4 2 5" xfId="48656"/>
    <cellStyle name="Normal 4 3 2 2 3 4 3" xfId="18044"/>
    <cellStyle name="Normal 4 3 2 2 3 4 3 2" xfId="30299"/>
    <cellStyle name="Normal 4 3 2 2 3 4 3 3" xfId="42540"/>
    <cellStyle name="Normal 4 3 2 2 3 4 4" xfId="24182"/>
    <cellStyle name="Normal 4 3 2 2 3 4 5" xfId="36426"/>
    <cellStyle name="Normal 4 3 2 2 3 4 6" xfId="48655"/>
    <cellStyle name="Normal 4 3 2 2 3 5" xfId="7046"/>
    <cellStyle name="Normal 4 3 2 2 3 5 2" xfId="18046"/>
    <cellStyle name="Normal 4 3 2 2 3 5 2 2" xfId="30301"/>
    <cellStyle name="Normal 4 3 2 2 3 5 2 3" xfId="42542"/>
    <cellStyle name="Normal 4 3 2 2 3 5 3" xfId="24184"/>
    <cellStyle name="Normal 4 3 2 2 3 5 4" xfId="36428"/>
    <cellStyle name="Normal 4 3 2 2 3 5 5" xfId="48657"/>
    <cellStyle name="Normal 4 3 2 2 3 6" xfId="18031"/>
    <cellStyle name="Normal 4 3 2 2 3 6 2" xfId="30286"/>
    <cellStyle name="Normal 4 3 2 2 3 6 3" xfId="42527"/>
    <cellStyle name="Normal 4 3 2 2 3 7" xfId="24169"/>
    <cellStyle name="Normal 4 3 2 2 3 8" xfId="36413"/>
    <cellStyle name="Normal 4 3 2 2 3 9" xfId="48642"/>
    <cellStyle name="Normal 4 3 2 2 4" xfId="7047"/>
    <cellStyle name="Normal 4 3 2 2 4 2" xfId="7048"/>
    <cellStyle name="Normal 4 3 2 2 4 2 2" xfId="7049"/>
    <cellStyle name="Normal 4 3 2 2 4 2 2 2" xfId="7050"/>
    <cellStyle name="Normal 4 3 2 2 4 2 2 2 2" xfId="18050"/>
    <cellStyle name="Normal 4 3 2 2 4 2 2 2 2 2" xfId="30305"/>
    <cellStyle name="Normal 4 3 2 2 4 2 2 2 2 3" xfId="42546"/>
    <cellStyle name="Normal 4 3 2 2 4 2 2 2 3" xfId="24188"/>
    <cellStyle name="Normal 4 3 2 2 4 2 2 2 4" xfId="36432"/>
    <cellStyle name="Normal 4 3 2 2 4 2 2 2 5" xfId="48661"/>
    <cellStyle name="Normal 4 3 2 2 4 2 2 3" xfId="18049"/>
    <cellStyle name="Normal 4 3 2 2 4 2 2 3 2" xfId="30304"/>
    <cellStyle name="Normal 4 3 2 2 4 2 2 3 3" xfId="42545"/>
    <cellStyle name="Normal 4 3 2 2 4 2 2 4" xfId="24187"/>
    <cellStyle name="Normal 4 3 2 2 4 2 2 5" xfId="36431"/>
    <cellStyle name="Normal 4 3 2 2 4 2 2 6" xfId="48660"/>
    <cellStyle name="Normal 4 3 2 2 4 2 3" xfId="7051"/>
    <cellStyle name="Normal 4 3 2 2 4 2 3 2" xfId="18051"/>
    <cellStyle name="Normal 4 3 2 2 4 2 3 2 2" xfId="30306"/>
    <cellStyle name="Normal 4 3 2 2 4 2 3 2 3" xfId="42547"/>
    <cellStyle name="Normal 4 3 2 2 4 2 3 3" xfId="24189"/>
    <cellStyle name="Normal 4 3 2 2 4 2 3 4" xfId="36433"/>
    <cellStyle name="Normal 4 3 2 2 4 2 3 5" xfId="48662"/>
    <cellStyle name="Normal 4 3 2 2 4 2 4" xfId="18048"/>
    <cellStyle name="Normal 4 3 2 2 4 2 4 2" xfId="30303"/>
    <cellStyle name="Normal 4 3 2 2 4 2 4 3" xfId="42544"/>
    <cellStyle name="Normal 4 3 2 2 4 2 5" xfId="24186"/>
    <cellStyle name="Normal 4 3 2 2 4 2 6" xfId="36430"/>
    <cellStyle name="Normal 4 3 2 2 4 2 7" xfId="48659"/>
    <cellStyle name="Normal 4 3 2 2 4 3" xfId="7052"/>
    <cellStyle name="Normal 4 3 2 2 4 3 2" xfId="7053"/>
    <cellStyle name="Normal 4 3 2 2 4 3 2 2" xfId="18053"/>
    <cellStyle name="Normal 4 3 2 2 4 3 2 2 2" xfId="30308"/>
    <cellStyle name="Normal 4 3 2 2 4 3 2 2 3" xfId="42549"/>
    <cellStyle name="Normal 4 3 2 2 4 3 2 3" xfId="24191"/>
    <cellStyle name="Normal 4 3 2 2 4 3 2 4" xfId="36435"/>
    <cellStyle name="Normal 4 3 2 2 4 3 2 5" xfId="48664"/>
    <cellStyle name="Normal 4 3 2 2 4 3 3" xfId="18052"/>
    <cellStyle name="Normal 4 3 2 2 4 3 3 2" xfId="30307"/>
    <cellStyle name="Normal 4 3 2 2 4 3 3 3" xfId="42548"/>
    <cellStyle name="Normal 4 3 2 2 4 3 4" xfId="24190"/>
    <cellStyle name="Normal 4 3 2 2 4 3 5" xfId="36434"/>
    <cellStyle name="Normal 4 3 2 2 4 3 6" xfId="48663"/>
    <cellStyle name="Normal 4 3 2 2 4 4" xfId="7054"/>
    <cellStyle name="Normal 4 3 2 2 4 4 2" xfId="18054"/>
    <cellStyle name="Normal 4 3 2 2 4 4 2 2" xfId="30309"/>
    <cellStyle name="Normal 4 3 2 2 4 4 2 3" xfId="42550"/>
    <cellStyle name="Normal 4 3 2 2 4 4 3" xfId="24192"/>
    <cellStyle name="Normal 4 3 2 2 4 4 4" xfId="36436"/>
    <cellStyle name="Normal 4 3 2 2 4 4 5" xfId="48665"/>
    <cellStyle name="Normal 4 3 2 2 4 5" xfId="18047"/>
    <cellStyle name="Normal 4 3 2 2 4 5 2" xfId="30302"/>
    <cellStyle name="Normal 4 3 2 2 4 5 3" xfId="42543"/>
    <cellStyle name="Normal 4 3 2 2 4 6" xfId="24185"/>
    <cellStyle name="Normal 4 3 2 2 4 7" xfId="36429"/>
    <cellStyle name="Normal 4 3 2 2 4 8" xfId="48658"/>
    <cellStyle name="Normal 4 3 2 2 5" xfId="7055"/>
    <cellStyle name="Normal 4 3 2 2 5 2" xfId="7056"/>
    <cellStyle name="Normal 4 3 2 2 5 2 2" xfId="7057"/>
    <cellStyle name="Normal 4 3 2 2 5 2 2 2" xfId="18057"/>
    <cellStyle name="Normal 4 3 2 2 5 2 2 2 2" xfId="30312"/>
    <cellStyle name="Normal 4 3 2 2 5 2 2 2 3" xfId="42553"/>
    <cellStyle name="Normal 4 3 2 2 5 2 2 3" xfId="24195"/>
    <cellStyle name="Normal 4 3 2 2 5 2 2 4" xfId="36439"/>
    <cellStyle name="Normal 4 3 2 2 5 2 2 5" xfId="48668"/>
    <cellStyle name="Normal 4 3 2 2 5 2 3" xfId="18056"/>
    <cellStyle name="Normal 4 3 2 2 5 2 3 2" xfId="30311"/>
    <cellStyle name="Normal 4 3 2 2 5 2 3 3" xfId="42552"/>
    <cellStyle name="Normal 4 3 2 2 5 2 4" xfId="24194"/>
    <cellStyle name="Normal 4 3 2 2 5 2 5" xfId="36438"/>
    <cellStyle name="Normal 4 3 2 2 5 2 6" xfId="48667"/>
    <cellStyle name="Normal 4 3 2 2 5 3" xfId="7058"/>
    <cellStyle name="Normal 4 3 2 2 5 3 2" xfId="18058"/>
    <cellStyle name="Normal 4 3 2 2 5 3 2 2" xfId="30313"/>
    <cellStyle name="Normal 4 3 2 2 5 3 2 3" xfId="42554"/>
    <cellStyle name="Normal 4 3 2 2 5 3 3" xfId="24196"/>
    <cellStyle name="Normal 4 3 2 2 5 3 4" xfId="36440"/>
    <cellStyle name="Normal 4 3 2 2 5 3 5" xfId="48669"/>
    <cellStyle name="Normal 4 3 2 2 5 4" xfId="18055"/>
    <cellStyle name="Normal 4 3 2 2 5 4 2" xfId="30310"/>
    <cellStyle name="Normal 4 3 2 2 5 4 3" xfId="42551"/>
    <cellStyle name="Normal 4 3 2 2 5 5" xfId="24193"/>
    <cellStyle name="Normal 4 3 2 2 5 6" xfId="36437"/>
    <cellStyle name="Normal 4 3 2 2 5 7" xfId="48666"/>
    <cellStyle name="Normal 4 3 2 2 6" xfId="7059"/>
    <cellStyle name="Normal 4 3 2 2 6 2" xfId="7060"/>
    <cellStyle name="Normal 4 3 2 2 6 2 2" xfId="18060"/>
    <cellStyle name="Normal 4 3 2 2 6 2 2 2" xfId="30315"/>
    <cellStyle name="Normal 4 3 2 2 6 2 2 3" xfId="42556"/>
    <cellStyle name="Normal 4 3 2 2 6 2 3" xfId="24198"/>
    <cellStyle name="Normal 4 3 2 2 6 2 4" xfId="36442"/>
    <cellStyle name="Normal 4 3 2 2 6 2 5" xfId="48671"/>
    <cellStyle name="Normal 4 3 2 2 6 3" xfId="18059"/>
    <cellStyle name="Normal 4 3 2 2 6 3 2" xfId="30314"/>
    <cellStyle name="Normal 4 3 2 2 6 3 3" xfId="42555"/>
    <cellStyle name="Normal 4 3 2 2 6 4" xfId="24197"/>
    <cellStyle name="Normal 4 3 2 2 6 5" xfId="36441"/>
    <cellStyle name="Normal 4 3 2 2 6 6" xfId="48670"/>
    <cellStyle name="Normal 4 3 2 2 7" xfId="7061"/>
    <cellStyle name="Normal 4 3 2 2 7 2" xfId="18061"/>
    <cellStyle name="Normal 4 3 2 2 7 2 2" xfId="30316"/>
    <cellStyle name="Normal 4 3 2 2 7 2 3" xfId="42557"/>
    <cellStyle name="Normal 4 3 2 2 7 3" xfId="24199"/>
    <cellStyle name="Normal 4 3 2 2 7 4" xfId="36443"/>
    <cellStyle name="Normal 4 3 2 2 7 5" xfId="48672"/>
    <cellStyle name="Normal 4 3 2 2 8" xfId="17998"/>
    <cellStyle name="Normal 4 3 2 2 8 2" xfId="30253"/>
    <cellStyle name="Normal 4 3 2 2 8 3" xfId="42494"/>
    <cellStyle name="Normal 4 3 2 2 9" xfId="24136"/>
    <cellStyle name="Normal 4 3 2 3" xfId="7062"/>
    <cellStyle name="Normal 4 3 2 3 10" xfId="48673"/>
    <cellStyle name="Normal 4 3 2 3 2" xfId="7063"/>
    <cellStyle name="Normal 4 3 2 3 2 2" xfId="7064"/>
    <cellStyle name="Normal 4 3 2 3 2 2 2" xfId="7065"/>
    <cellStyle name="Normal 4 3 2 3 2 2 2 2" xfId="7066"/>
    <cellStyle name="Normal 4 3 2 3 2 2 2 2 2" xfId="7067"/>
    <cellStyle name="Normal 4 3 2 3 2 2 2 2 2 2" xfId="18067"/>
    <cellStyle name="Normal 4 3 2 3 2 2 2 2 2 2 2" xfId="30322"/>
    <cellStyle name="Normal 4 3 2 3 2 2 2 2 2 2 3" xfId="42563"/>
    <cellStyle name="Normal 4 3 2 3 2 2 2 2 2 3" xfId="24205"/>
    <cellStyle name="Normal 4 3 2 3 2 2 2 2 2 4" xfId="36449"/>
    <cellStyle name="Normal 4 3 2 3 2 2 2 2 2 5" xfId="48678"/>
    <cellStyle name="Normal 4 3 2 3 2 2 2 2 3" xfId="18066"/>
    <cellStyle name="Normal 4 3 2 3 2 2 2 2 3 2" xfId="30321"/>
    <cellStyle name="Normal 4 3 2 3 2 2 2 2 3 3" xfId="42562"/>
    <cellStyle name="Normal 4 3 2 3 2 2 2 2 4" xfId="24204"/>
    <cellStyle name="Normal 4 3 2 3 2 2 2 2 5" xfId="36448"/>
    <cellStyle name="Normal 4 3 2 3 2 2 2 2 6" xfId="48677"/>
    <cellStyle name="Normal 4 3 2 3 2 2 2 3" xfId="7068"/>
    <cellStyle name="Normal 4 3 2 3 2 2 2 3 2" xfId="18068"/>
    <cellStyle name="Normal 4 3 2 3 2 2 2 3 2 2" xfId="30323"/>
    <cellStyle name="Normal 4 3 2 3 2 2 2 3 2 3" xfId="42564"/>
    <cellStyle name="Normal 4 3 2 3 2 2 2 3 3" xfId="24206"/>
    <cellStyle name="Normal 4 3 2 3 2 2 2 3 4" xfId="36450"/>
    <cellStyle name="Normal 4 3 2 3 2 2 2 3 5" xfId="48679"/>
    <cellStyle name="Normal 4 3 2 3 2 2 2 4" xfId="18065"/>
    <cellStyle name="Normal 4 3 2 3 2 2 2 4 2" xfId="30320"/>
    <cellStyle name="Normal 4 3 2 3 2 2 2 4 3" xfId="42561"/>
    <cellStyle name="Normal 4 3 2 3 2 2 2 5" xfId="24203"/>
    <cellStyle name="Normal 4 3 2 3 2 2 2 6" xfId="36447"/>
    <cellStyle name="Normal 4 3 2 3 2 2 2 7" xfId="48676"/>
    <cellStyle name="Normal 4 3 2 3 2 2 3" xfId="7069"/>
    <cellStyle name="Normal 4 3 2 3 2 2 3 2" xfId="7070"/>
    <cellStyle name="Normal 4 3 2 3 2 2 3 2 2" xfId="18070"/>
    <cellStyle name="Normal 4 3 2 3 2 2 3 2 2 2" xfId="30325"/>
    <cellStyle name="Normal 4 3 2 3 2 2 3 2 2 3" xfId="42566"/>
    <cellStyle name="Normal 4 3 2 3 2 2 3 2 3" xfId="24208"/>
    <cellStyle name="Normal 4 3 2 3 2 2 3 2 4" xfId="36452"/>
    <cellStyle name="Normal 4 3 2 3 2 2 3 2 5" xfId="48681"/>
    <cellStyle name="Normal 4 3 2 3 2 2 3 3" xfId="18069"/>
    <cellStyle name="Normal 4 3 2 3 2 2 3 3 2" xfId="30324"/>
    <cellStyle name="Normal 4 3 2 3 2 2 3 3 3" xfId="42565"/>
    <cellStyle name="Normal 4 3 2 3 2 2 3 4" xfId="24207"/>
    <cellStyle name="Normal 4 3 2 3 2 2 3 5" xfId="36451"/>
    <cellStyle name="Normal 4 3 2 3 2 2 3 6" xfId="48680"/>
    <cellStyle name="Normal 4 3 2 3 2 2 4" xfId="7071"/>
    <cellStyle name="Normal 4 3 2 3 2 2 4 2" xfId="18071"/>
    <cellStyle name="Normal 4 3 2 3 2 2 4 2 2" xfId="30326"/>
    <cellStyle name="Normal 4 3 2 3 2 2 4 2 3" xfId="42567"/>
    <cellStyle name="Normal 4 3 2 3 2 2 4 3" xfId="24209"/>
    <cellStyle name="Normal 4 3 2 3 2 2 4 4" xfId="36453"/>
    <cellStyle name="Normal 4 3 2 3 2 2 4 5" xfId="48682"/>
    <cellStyle name="Normal 4 3 2 3 2 2 5" xfId="18064"/>
    <cellStyle name="Normal 4 3 2 3 2 2 5 2" xfId="30319"/>
    <cellStyle name="Normal 4 3 2 3 2 2 5 3" xfId="42560"/>
    <cellStyle name="Normal 4 3 2 3 2 2 6" xfId="24202"/>
    <cellStyle name="Normal 4 3 2 3 2 2 7" xfId="36446"/>
    <cellStyle name="Normal 4 3 2 3 2 2 8" xfId="48675"/>
    <cellStyle name="Normal 4 3 2 3 2 3" xfId="7072"/>
    <cellStyle name="Normal 4 3 2 3 2 3 2" xfId="7073"/>
    <cellStyle name="Normal 4 3 2 3 2 3 2 2" xfId="7074"/>
    <cellStyle name="Normal 4 3 2 3 2 3 2 2 2" xfId="18074"/>
    <cellStyle name="Normal 4 3 2 3 2 3 2 2 2 2" xfId="30329"/>
    <cellStyle name="Normal 4 3 2 3 2 3 2 2 2 3" xfId="42570"/>
    <cellStyle name="Normal 4 3 2 3 2 3 2 2 3" xfId="24212"/>
    <cellStyle name="Normal 4 3 2 3 2 3 2 2 4" xfId="36456"/>
    <cellStyle name="Normal 4 3 2 3 2 3 2 2 5" xfId="48685"/>
    <cellStyle name="Normal 4 3 2 3 2 3 2 3" xfId="18073"/>
    <cellStyle name="Normal 4 3 2 3 2 3 2 3 2" xfId="30328"/>
    <cellStyle name="Normal 4 3 2 3 2 3 2 3 3" xfId="42569"/>
    <cellStyle name="Normal 4 3 2 3 2 3 2 4" xfId="24211"/>
    <cellStyle name="Normal 4 3 2 3 2 3 2 5" xfId="36455"/>
    <cellStyle name="Normal 4 3 2 3 2 3 2 6" xfId="48684"/>
    <cellStyle name="Normal 4 3 2 3 2 3 3" xfId="7075"/>
    <cellStyle name="Normal 4 3 2 3 2 3 3 2" xfId="18075"/>
    <cellStyle name="Normal 4 3 2 3 2 3 3 2 2" xfId="30330"/>
    <cellStyle name="Normal 4 3 2 3 2 3 3 2 3" xfId="42571"/>
    <cellStyle name="Normal 4 3 2 3 2 3 3 3" xfId="24213"/>
    <cellStyle name="Normal 4 3 2 3 2 3 3 4" xfId="36457"/>
    <cellStyle name="Normal 4 3 2 3 2 3 3 5" xfId="48686"/>
    <cellStyle name="Normal 4 3 2 3 2 3 4" xfId="18072"/>
    <cellStyle name="Normal 4 3 2 3 2 3 4 2" xfId="30327"/>
    <cellStyle name="Normal 4 3 2 3 2 3 4 3" xfId="42568"/>
    <cellStyle name="Normal 4 3 2 3 2 3 5" xfId="24210"/>
    <cellStyle name="Normal 4 3 2 3 2 3 6" xfId="36454"/>
    <cellStyle name="Normal 4 3 2 3 2 3 7" xfId="48683"/>
    <cellStyle name="Normal 4 3 2 3 2 4" xfId="7076"/>
    <cellStyle name="Normal 4 3 2 3 2 4 2" xfId="7077"/>
    <cellStyle name="Normal 4 3 2 3 2 4 2 2" xfId="18077"/>
    <cellStyle name="Normal 4 3 2 3 2 4 2 2 2" xfId="30332"/>
    <cellStyle name="Normal 4 3 2 3 2 4 2 2 3" xfId="42573"/>
    <cellStyle name="Normal 4 3 2 3 2 4 2 3" xfId="24215"/>
    <cellStyle name="Normal 4 3 2 3 2 4 2 4" xfId="36459"/>
    <cellStyle name="Normal 4 3 2 3 2 4 2 5" xfId="48688"/>
    <cellStyle name="Normal 4 3 2 3 2 4 3" xfId="18076"/>
    <cellStyle name="Normal 4 3 2 3 2 4 3 2" xfId="30331"/>
    <cellStyle name="Normal 4 3 2 3 2 4 3 3" xfId="42572"/>
    <cellStyle name="Normal 4 3 2 3 2 4 4" xfId="24214"/>
    <cellStyle name="Normal 4 3 2 3 2 4 5" xfId="36458"/>
    <cellStyle name="Normal 4 3 2 3 2 4 6" xfId="48687"/>
    <cellStyle name="Normal 4 3 2 3 2 5" xfId="7078"/>
    <cellStyle name="Normal 4 3 2 3 2 5 2" xfId="18078"/>
    <cellStyle name="Normal 4 3 2 3 2 5 2 2" xfId="30333"/>
    <cellStyle name="Normal 4 3 2 3 2 5 2 3" xfId="42574"/>
    <cellStyle name="Normal 4 3 2 3 2 5 3" xfId="24216"/>
    <cellStyle name="Normal 4 3 2 3 2 5 4" xfId="36460"/>
    <cellStyle name="Normal 4 3 2 3 2 5 5" xfId="48689"/>
    <cellStyle name="Normal 4 3 2 3 2 6" xfId="18063"/>
    <cellStyle name="Normal 4 3 2 3 2 6 2" xfId="30318"/>
    <cellStyle name="Normal 4 3 2 3 2 6 3" xfId="42559"/>
    <cellStyle name="Normal 4 3 2 3 2 7" xfId="24201"/>
    <cellStyle name="Normal 4 3 2 3 2 8" xfId="36445"/>
    <cellStyle name="Normal 4 3 2 3 2 9" xfId="48674"/>
    <cellStyle name="Normal 4 3 2 3 3" xfId="7079"/>
    <cellStyle name="Normal 4 3 2 3 3 2" xfId="7080"/>
    <cellStyle name="Normal 4 3 2 3 3 2 2" xfId="7081"/>
    <cellStyle name="Normal 4 3 2 3 3 2 2 2" xfId="7082"/>
    <cellStyle name="Normal 4 3 2 3 3 2 2 2 2" xfId="18082"/>
    <cellStyle name="Normal 4 3 2 3 3 2 2 2 2 2" xfId="30337"/>
    <cellStyle name="Normal 4 3 2 3 3 2 2 2 2 3" xfId="42578"/>
    <cellStyle name="Normal 4 3 2 3 3 2 2 2 3" xfId="24220"/>
    <cellStyle name="Normal 4 3 2 3 3 2 2 2 4" xfId="36464"/>
    <cellStyle name="Normal 4 3 2 3 3 2 2 2 5" xfId="48693"/>
    <cellStyle name="Normal 4 3 2 3 3 2 2 3" xfId="18081"/>
    <cellStyle name="Normal 4 3 2 3 3 2 2 3 2" xfId="30336"/>
    <cellStyle name="Normal 4 3 2 3 3 2 2 3 3" xfId="42577"/>
    <cellStyle name="Normal 4 3 2 3 3 2 2 4" xfId="24219"/>
    <cellStyle name="Normal 4 3 2 3 3 2 2 5" xfId="36463"/>
    <cellStyle name="Normal 4 3 2 3 3 2 2 6" xfId="48692"/>
    <cellStyle name="Normal 4 3 2 3 3 2 3" xfId="7083"/>
    <cellStyle name="Normal 4 3 2 3 3 2 3 2" xfId="18083"/>
    <cellStyle name="Normal 4 3 2 3 3 2 3 2 2" xfId="30338"/>
    <cellStyle name="Normal 4 3 2 3 3 2 3 2 3" xfId="42579"/>
    <cellStyle name="Normal 4 3 2 3 3 2 3 3" xfId="24221"/>
    <cellStyle name="Normal 4 3 2 3 3 2 3 4" xfId="36465"/>
    <cellStyle name="Normal 4 3 2 3 3 2 3 5" xfId="48694"/>
    <cellStyle name="Normal 4 3 2 3 3 2 4" xfId="18080"/>
    <cellStyle name="Normal 4 3 2 3 3 2 4 2" xfId="30335"/>
    <cellStyle name="Normal 4 3 2 3 3 2 4 3" xfId="42576"/>
    <cellStyle name="Normal 4 3 2 3 3 2 5" xfId="24218"/>
    <cellStyle name="Normal 4 3 2 3 3 2 6" xfId="36462"/>
    <cellStyle name="Normal 4 3 2 3 3 2 7" xfId="48691"/>
    <cellStyle name="Normal 4 3 2 3 3 3" xfId="7084"/>
    <cellStyle name="Normal 4 3 2 3 3 3 2" xfId="7085"/>
    <cellStyle name="Normal 4 3 2 3 3 3 2 2" xfId="18085"/>
    <cellStyle name="Normal 4 3 2 3 3 3 2 2 2" xfId="30340"/>
    <cellStyle name="Normal 4 3 2 3 3 3 2 2 3" xfId="42581"/>
    <cellStyle name="Normal 4 3 2 3 3 3 2 3" xfId="24223"/>
    <cellStyle name="Normal 4 3 2 3 3 3 2 4" xfId="36467"/>
    <cellStyle name="Normal 4 3 2 3 3 3 2 5" xfId="48696"/>
    <cellStyle name="Normal 4 3 2 3 3 3 3" xfId="18084"/>
    <cellStyle name="Normal 4 3 2 3 3 3 3 2" xfId="30339"/>
    <cellStyle name="Normal 4 3 2 3 3 3 3 3" xfId="42580"/>
    <cellStyle name="Normal 4 3 2 3 3 3 4" xfId="24222"/>
    <cellStyle name="Normal 4 3 2 3 3 3 5" xfId="36466"/>
    <cellStyle name="Normal 4 3 2 3 3 3 6" xfId="48695"/>
    <cellStyle name="Normal 4 3 2 3 3 4" xfId="7086"/>
    <cellStyle name="Normal 4 3 2 3 3 4 2" xfId="18086"/>
    <cellStyle name="Normal 4 3 2 3 3 4 2 2" xfId="30341"/>
    <cellStyle name="Normal 4 3 2 3 3 4 2 3" xfId="42582"/>
    <cellStyle name="Normal 4 3 2 3 3 4 3" xfId="24224"/>
    <cellStyle name="Normal 4 3 2 3 3 4 4" xfId="36468"/>
    <cellStyle name="Normal 4 3 2 3 3 4 5" xfId="48697"/>
    <cellStyle name="Normal 4 3 2 3 3 5" xfId="18079"/>
    <cellStyle name="Normal 4 3 2 3 3 5 2" xfId="30334"/>
    <cellStyle name="Normal 4 3 2 3 3 5 3" xfId="42575"/>
    <cellStyle name="Normal 4 3 2 3 3 6" xfId="24217"/>
    <cellStyle name="Normal 4 3 2 3 3 7" xfId="36461"/>
    <cellStyle name="Normal 4 3 2 3 3 8" xfId="48690"/>
    <cellStyle name="Normal 4 3 2 3 4" xfId="7087"/>
    <cellStyle name="Normal 4 3 2 3 4 2" xfId="7088"/>
    <cellStyle name="Normal 4 3 2 3 4 2 2" xfId="7089"/>
    <cellStyle name="Normal 4 3 2 3 4 2 2 2" xfId="18089"/>
    <cellStyle name="Normal 4 3 2 3 4 2 2 2 2" xfId="30344"/>
    <cellStyle name="Normal 4 3 2 3 4 2 2 2 3" xfId="42585"/>
    <cellStyle name="Normal 4 3 2 3 4 2 2 3" xfId="24227"/>
    <cellStyle name="Normal 4 3 2 3 4 2 2 4" xfId="36471"/>
    <cellStyle name="Normal 4 3 2 3 4 2 2 5" xfId="48700"/>
    <cellStyle name="Normal 4 3 2 3 4 2 3" xfId="18088"/>
    <cellStyle name="Normal 4 3 2 3 4 2 3 2" xfId="30343"/>
    <cellStyle name="Normal 4 3 2 3 4 2 3 3" xfId="42584"/>
    <cellStyle name="Normal 4 3 2 3 4 2 4" xfId="24226"/>
    <cellStyle name="Normal 4 3 2 3 4 2 5" xfId="36470"/>
    <cellStyle name="Normal 4 3 2 3 4 2 6" xfId="48699"/>
    <cellStyle name="Normal 4 3 2 3 4 3" xfId="7090"/>
    <cellStyle name="Normal 4 3 2 3 4 3 2" xfId="18090"/>
    <cellStyle name="Normal 4 3 2 3 4 3 2 2" xfId="30345"/>
    <cellStyle name="Normal 4 3 2 3 4 3 2 3" xfId="42586"/>
    <cellStyle name="Normal 4 3 2 3 4 3 3" xfId="24228"/>
    <cellStyle name="Normal 4 3 2 3 4 3 4" xfId="36472"/>
    <cellStyle name="Normal 4 3 2 3 4 3 5" xfId="48701"/>
    <cellStyle name="Normal 4 3 2 3 4 4" xfId="18087"/>
    <cellStyle name="Normal 4 3 2 3 4 4 2" xfId="30342"/>
    <cellStyle name="Normal 4 3 2 3 4 4 3" xfId="42583"/>
    <cellStyle name="Normal 4 3 2 3 4 5" xfId="24225"/>
    <cellStyle name="Normal 4 3 2 3 4 6" xfId="36469"/>
    <cellStyle name="Normal 4 3 2 3 4 7" xfId="48698"/>
    <cellStyle name="Normal 4 3 2 3 5" xfId="7091"/>
    <cellStyle name="Normal 4 3 2 3 5 2" xfId="7092"/>
    <cellStyle name="Normal 4 3 2 3 5 2 2" xfId="18092"/>
    <cellStyle name="Normal 4 3 2 3 5 2 2 2" xfId="30347"/>
    <cellStyle name="Normal 4 3 2 3 5 2 2 3" xfId="42588"/>
    <cellStyle name="Normal 4 3 2 3 5 2 3" xfId="24230"/>
    <cellStyle name="Normal 4 3 2 3 5 2 4" xfId="36474"/>
    <cellStyle name="Normal 4 3 2 3 5 2 5" xfId="48703"/>
    <cellStyle name="Normal 4 3 2 3 5 3" xfId="18091"/>
    <cellStyle name="Normal 4 3 2 3 5 3 2" xfId="30346"/>
    <cellStyle name="Normal 4 3 2 3 5 3 3" xfId="42587"/>
    <cellStyle name="Normal 4 3 2 3 5 4" xfId="24229"/>
    <cellStyle name="Normal 4 3 2 3 5 5" xfId="36473"/>
    <cellStyle name="Normal 4 3 2 3 5 6" xfId="48702"/>
    <cellStyle name="Normal 4 3 2 3 6" xfId="7093"/>
    <cellStyle name="Normal 4 3 2 3 6 2" xfId="18093"/>
    <cellStyle name="Normal 4 3 2 3 6 2 2" xfId="30348"/>
    <cellStyle name="Normal 4 3 2 3 6 2 3" xfId="42589"/>
    <cellStyle name="Normal 4 3 2 3 6 3" xfId="24231"/>
    <cellStyle name="Normal 4 3 2 3 6 4" xfId="36475"/>
    <cellStyle name="Normal 4 3 2 3 6 5" xfId="48704"/>
    <cellStyle name="Normal 4 3 2 3 7" xfId="18062"/>
    <cellStyle name="Normal 4 3 2 3 7 2" xfId="30317"/>
    <cellStyle name="Normal 4 3 2 3 7 3" xfId="42558"/>
    <cellStyle name="Normal 4 3 2 3 8" xfId="24200"/>
    <cellStyle name="Normal 4 3 2 3 9" xfId="36444"/>
    <cellStyle name="Normal 4 3 2 4" xfId="7094"/>
    <cellStyle name="Normal 4 3 2 4 2" xfId="7095"/>
    <cellStyle name="Normal 4 3 2 4 2 2" xfId="7096"/>
    <cellStyle name="Normal 4 3 2 4 2 2 2" xfId="7097"/>
    <cellStyle name="Normal 4 3 2 4 2 2 2 2" xfId="7098"/>
    <cellStyle name="Normal 4 3 2 4 2 2 2 2 2" xfId="18098"/>
    <cellStyle name="Normal 4 3 2 4 2 2 2 2 2 2" xfId="30353"/>
    <cellStyle name="Normal 4 3 2 4 2 2 2 2 2 3" xfId="42594"/>
    <cellStyle name="Normal 4 3 2 4 2 2 2 2 3" xfId="24236"/>
    <cellStyle name="Normal 4 3 2 4 2 2 2 2 4" xfId="36480"/>
    <cellStyle name="Normal 4 3 2 4 2 2 2 2 5" xfId="48709"/>
    <cellStyle name="Normal 4 3 2 4 2 2 2 3" xfId="18097"/>
    <cellStyle name="Normal 4 3 2 4 2 2 2 3 2" xfId="30352"/>
    <cellStyle name="Normal 4 3 2 4 2 2 2 3 3" xfId="42593"/>
    <cellStyle name="Normal 4 3 2 4 2 2 2 4" xfId="24235"/>
    <cellStyle name="Normal 4 3 2 4 2 2 2 5" xfId="36479"/>
    <cellStyle name="Normal 4 3 2 4 2 2 2 6" xfId="48708"/>
    <cellStyle name="Normal 4 3 2 4 2 2 3" xfId="7099"/>
    <cellStyle name="Normal 4 3 2 4 2 2 3 2" xfId="18099"/>
    <cellStyle name="Normal 4 3 2 4 2 2 3 2 2" xfId="30354"/>
    <cellStyle name="Normal 4 3 2 4 2 2 3 2 3" xfId="42595"/>
    <cellStyle name="Normal 4 3 2 4 2 2 3 3" xfId="24237"/>
    <cellStyle name="Normal 4 3 2 4 2 2 3 4" xfId="36481"/>
    <cellStyle name="Normal 4 3 2 4 2 2 3 5" xfId="48710"/>
    <cellStyle name="Normal 4 3 2 4 2 2 4" xfId="18096"/>
    <cellStyle name="Normal 4 3 2 4 2 2 4 2" xfId="30351"/>
    <cellStyle name="Normal 4 3 2 4 2 2 4 3" xfId="42592"/>
    <cellStyle name="Normal 4 3 2 4 2 2 5" xfId="24234"/>
    <cellStyle name="Normal 4 3 2 4 2 2 6" xfId="36478"/>
    <cellStyle name="Normal 4 3 2 4 2 2 7" xfId="48707"/>
    <cellStyle name="Normal 4 3 2 4 2 3" xfId="7100"/>
    <cellStyle name="Normal 4 3 2 4 2 3 2" xfId="7101"/>
    <cellStyle name="Normal 4 3 2 4 2 3 2 2" xfId="18101"/>
    <cellStyle name="Normal 4 3 2 4 2 3 2 2 2" xfId="30356"/>
    <cellStyle name="Normal 4 3 2 4 2 3 2 2 3" xfId="42597"/>
    <cellStyle name="Normal 4 3 2 4 2 3 2 3" xfId="24239"/>
    <cellStyle name="Normal 4 3 2 4 2 3 2 4" xfId="36483"/>
    <cellStyle name="Normal 4 3 2 4 2 3 2 5" xfId="48712"/>
    <cellStyle name="Normal 4 3 2 4 2 3 3" xfId="18100"/>
    <cellStyle name="Normal 4 3 2 4 2 3 3 2" xfId="30355"/>
    <cellStyle name="Normal 4 3 2 4 2 3 3 3" xfId="42596"/>
    <cellStyle name="Normal 4 3 2 4 2 3 4" xfId="24238"/>
    <cellStyle name="Normal 4 3 2 4 2 3 5" xfId="36482"/>
    <cellStyle name="Normal 4 3 2 4 2 3 6" xfId="48711"/>
    <cellStyle name="Normal 4 3 2 4 2 4" xfId="7102"/>
    <cellStyle name="Normal 4 3 2 4 2 4 2" xfId="18102"/>
    <cellStyle name="Normal 4 3 2 4 2 4 2 2" xfId="30357"/>
    <cellStyle name="Normal 4 3 2 4 2 4 2 3" xfId="42598"/>
    <cellStyle name="Normal 4 3 2 4 2 4 3" xfId="24240"/>
    <cellStyle name="Normal 4 3 2 4 2 4 4" xfId="36484"/>
    <cellStyle name="Normal 4 3 2 4 2 4 5" xfId="48713"/>
    <cellStyle name="Normal 4 3 2 4 2 5" xfId="18095"/>
    <cellStyle name="Normal 4 3 2 4 2 5 2" xfId="30350"/>
    <cellStyle name="Normal 4 3 2 4 2 5 3" xfId="42591"/>
    <cellStyle name="Normal 4 3 2 4 2 6" xfId="24233"/>
    <cellStyle name="Normal 4 3 2 4 2 7" xfId="36477"/>
    <cellStyle name="Normal 4 3 2 4 2 8" xfId="48706"/>
    <cellStyle name="Normal 4 3 2 4 3" xfId="7103"/>
    <cellStyle name="Normal 4 3 2 4 3 2" xfId="7104"/>
    <cellStyle name="Normal 4 3 2 4 3 2 2" xfId="7105"/>
    <cellStyle name="Normal 4 3 2 4 3 2 2 2" xfId="18105"/>
    <cellStyle name="Normal 4 3 2 4 3 2 2 2 2" xfId="30360"/>
    <cellStyle name="Normal 4 3 2 4 3 2 2 2 3" xfId="42601"/>
    <cellStyle name="Normal 4 3 2 4 3 2 2 3" xfId="24243"/>
    <cellStyle name="Normal 4 3 2 4 3 2 2 4" xfId="36487"/>
    <cellStyle name="Normal 4 3 2 4 3 2 2 5" xfId="48716"/>
    <cellStyle name="Normal 4 3 2 4 3 2 3" xfId="18104"/>
    <cellStyle name="Normal 4 3 2 4 3 2 3 2" xfId="30359"/>
    <cellStyle name="Normal 4 3 2 4 3 2 3 3" xfId="42600"/>
    <cellStyle name="Normal 4 3 2 4 3 2 4" xfId="24242"/>
    <cellStyle name="Normal 4 3 2 4 3 2 5" xfId="36486"/>
    <cellStyle name="Normal 4 3 2 4 3 2 6" xfId="48715"/>
    <cellStyle name="Normal 4 3 2 4 3 3" xfId="7106"/>
    <cellStyle name="Normal 4 3 2 4 3 3 2" xfId="18106"/>
    <cellStyle name="Normal 4 3 2 4 3 3 2 2" xfId="30361"/>
    <cellStyle name="Normal 4 3 2 4 3 3 2 3" xfId="42602"/>
    <cellStyle name="Normal 4 3 2 4 3 3 3" xfId="24244"/>
    <cellStyle name="Normal 4 3 2 4 3 3 4" xfId="36488"/>
    <cellStyle name="Normal 4 3 2 4 3 3 5" xfId="48717"/>
    <cellStyle name="Normal 4 3 2 4 3 4" xfId="18103"/>
    <cellStyle name="Normal 4 3 2 4 3 4 2" xfId="30358"/>
    <cellStyle name="Normal 4 3 2 4 3 4 3" xfId="42599"/>
    <cellStyle name="Normal 4 3 2 4 3 5" xfId="24241"/>
    <cellStyle name="Normal 4 3 2 4 3 6" xfId="36485"/>
    <cellStyle name="Normal 4 3 2 4 3 7" xfId="48714"/>
    <cellStyle name="Normal 4 3 2 4 4" xfId="7107"/>
    <cellStyle name="Normal 4 3 2 4 4 2" xfId="7108"/>
    <cellStyle name="Normal 4 3 2 4 4 2 2" xfId="18108"/>
    <cellStyle name="Normal 4 3 2 4 4 2 2 2" xfId="30363"/>
    <cellStyle name="Normal 4 3 2 4 4 2 2 3" xfId="42604"/>
    <cellStyle name="Normal 4 3 2 4 4 2 3" xfId="24246"/>
    <cellStyle name="Normal 4 3 2 4 4 2 4" xfId="36490"/>
    <cellStyle name="Normal 4 3 2 4 4 2 5" xfId="48719"/>
    <cellStyle name="Normal 4 3 2 4 4 3" xfId="18107"/>
    <cellStyle name="Normal 4 3 2 4 4 3 2" xfId="30362"/>
    <cellStyle name="Normal 4 3 2 4 4 3 3" xfId="42603"/>
    <cellStyle name="Normal 4 3 2 4 4 4" xfId="24245"/>
    <cellStyle name="Normal 4 3 2 4 4 5" xfId="36489"/>
    <cellStyle name="Normal 4 3 2 4 4 6" xfId="48718"/>
    <cellStyle name="Normal 4 3 2 4 5" xfId="7109"/>
    <cellStyle name="Normal 4 3 2 4 5 2" xfId="18109"/>
    <cellStyle name="Normal 4 3 2 4 5 2 2" xfId="30364"/>
    <cellStyle name="Normal 4 3 2 4 5 2 3" xfId="42605"/>
    <cellStyle name="Normal 4 3 2 4 5 3" xfId="24247"/>
    <cellStyle name="Normal 4 3 2 4 5 4" xfId="36491"/>
    <cellStyle name="Normal 4 3 2 4 5 5" xfId="48720"/>
    <cellStyle name="Normal 4 3 2 4 6" xfId="18094"/>
    <cellStyle name="Normal 4 3 2 4 6 2" xfId="30349"/>
    <cellStyle name="Normal 4 3 2 4 6 3" xfId="42590"/>
    <cellStyle name="Normal 4 3 2 4 7" xfId="24232"/>
    <cellStyle name="Normal 4 3 2 4 8" xfId="36476"/>
    <cellStyle name="Normal 4 3 2 4 9" xfId="48705"/>
    <cellStyle name="Normal 4 3 2 5" xfId="7110"/>
    <cellStyle name="Normal 4 3 2 5 2" xfId="7111"/>
    <cellStyle name="Normal 4 3 2 5 2 2" xfId="7112"/>
    <cellStyle name="Normal 4 3 2 5 2 2 2" xfId="7113"/>
    <cellStyle name="Normal 4 3 2 5 2 2 2 2" xfId="18113"/>
    <cellStyle name="Normal 4 3 2 5 2 2 2 2 2" xfId="30368"/>
    <cellStyle name="Normal 4 3 2 5 2 2 2 2 3" xfId="42609"/>
    <cellStyle name="Normal 4 3 2 5 2 2 2 3" xfId="24251"/>
    <cellStyle name="Normal 4 3 2 5 2 2 2 4" xfId="36495"/>
    <cellStyle name="Normal 4 3 2 5 2 2 2 5" xfId="48724"/>
    <cellStyle name="Normal 4 3 2 5 2 2 3" xfId="18112"/>
    <cellStyle name="Normal 4 3 2 5 2 2 3 2" xfId="30367"/>
    <cellStyle name="Normal 4 3 2 5 2 2 3 3" xfId="42608"/>
    <cellStyle name="Normal 4 3 2 5 2 2 4" xfId="24250"/>
    <cellStyle name="Normal 4 3 2 5 2 2 5" xfId="36494"/>
    <cellStyle name="Normal 4 3 2 5 2 2 6" xfId="48723"/>
    <cellStyle name="Normal 4 3 2 5 2 3" xfId="7114"/>
    <cellStyle name="Normal 4 3 2 5 2 3 2" xfId="18114"/>
    <cellStyle name="Normal 4 3 2 5 2 3 2 2" xfId="30369"/>
    <cellStyle name="Normal 4 3 2 5 2 3 2 3" xfId="42610"/>
    <cellStyle name="Normal 4 3 2 5 2 3 3" xfId="24252"/>
    <cellStyle name="Normal 4 3 2 5 2 3 4" xfId="36496"/>
    <cellStyle name="Normal 4 3 2 5 2 3 5" xfId="48725"/>
    <cellStyle name="Normal 4 3 2 5 2 4" xfId="18111"/>
    <cellStyle name="Normal 4 3 2 5 2 4 2" xfId="30366"/>
    <cellStyle name="Normal 4 3 2 5 2 4 3" xfId="42607"/>
    <cellStyle name="Normal 4 3 2 5 2 5" xfId="24249"/>
    <cellStyle name="Normal 4 3 2 5 2 6" xfId="36493"/>
    <cellStyle name="Normal 4 3 2 5 2 7" xfId="48722"/>
    <cellStyle name="Normal 4 3 2 5 3" xfId="7115"/>
    <cellStyle name="Normal 4 3 2 5 3 2" xfId="7116"/>
    <cellStyle name="Normal 4 3 2 5 3 2 2" xfId="18116"/>
    <cellStyle name="Normal 4 3 2 5 3 2 2 2" xfId="30371"/>
    <cellStyle name="Normal 4 3 2 5 3 2 2 3" xfId="42612"/>
    <cellStyle name="Normal 4 3 2 5 3 2 3" xfId="24254"/>
    <cellStyle name="Normal 4 3 2 5 3 2 4" xfId="36498"/>
    <cellStyle name="Normal 4 3 2 5 3 2 5" xfId="48727"/>
    <cellStyle name="Normal 4 3 2 5 3 3" xfId="18115"/>
    <cellStyle name="Normal 4 3 2 5 3 3 2" xfId="30370"/>
    <cellStyle name="Normal 4 3 2 5 3 3 3" xfId="42611"/>
    <cellStyle name="Normal 4 3 2 5 3 4" xfId="24253"/>
    <cellStyle name="Normal 4 3 2 5 3 5" xfId="36497"/>
    <cellStyle name="Normal 4 3 2 5 3 6" xfId="48726"/>
    <cellStyle name="Normal 4 3 2 5 4" xfId="7117"/>
    <cellStyle name="Normal 4 3 2 5 4 2" xfId="18117"/>
    <cellStyle name="Normal 4 3 2 5 4 2 2" xfId="30372"/>
    <cellStyle name="Normal 4 3 2 5 4 2 3" xfId="42613"/>
    <cellStyle name="Normal 4 3 2 5 4 3" xfId="24255"/>
    <cellStyle name="Normal 4 3 2 5 4 4" xfId="36499"/>
    <cellStyle name="Normal 4 3 2 5 4 5" xfId="48728"/>
    <cellStyle name="Normal 4 3 2 5 5" xfId="18110"/>
    <cellStyle name="Normal 4 3 2 5 5 2" xfId="30365"/>
    <cellStyle name="Normal 4 3 2 5 5 3" xfId="42606"/>
    <cellStyle name="Normal 4 3 2 5 6" xfId="24248"/>
    <cellStyle name="Normal 4 3 2 5 7" xfId="36492"/>
    <cellStyle name="Normal 4 3 2 5 8" xfId="48721"/>
    <cellStyle name="Normal 4 3 2 6" xfId="7118"/>
    <cellStyle name="Normal 4 3 2 6 2" xfId="7119"/>
    <cellStyle name="Normal 4 3 2 6 2 2" xfId="7120"/>
    <cellStyle name="Normal 4 3 2 6 2 2 2" xfId="18120"/>
    <cellStyle name="Normal 4 3 2 6 2 2 2 2" xfId="30375"/>
    <cellStyle name="Normal 4 3 2 6 2 2 2 3" xfId="42616"/>
    <cellStyle name="Normal 4 3 2 6 2 2 3" xfId="24258"/>
    <cellStyle name="Normal 4 3 2 6 2 2 4" xfId="36502"/>
    <cellStyle name="Normal 4 3 2 6 2 2 5" xfId="48731"/>
    <cellStyle name="Normal 4 3 2 6 2 3" xfId="18119"/>
    <cellStyle name="Normal 4 3 2 6 2 3 2" xfId="30374"/>
    <cellStyle name="Normal 4 3 2 6 2 3 3" xfId="42615"/>
    <cellStyle name="Normal 4 3 2 6 2 4" xfId="24257"/>
    <cellStyle name="Normal 4 3 2 6 2 5" xfId="36501"/>
    <cellStyle name="Normal 4 3 2 6 2 6" xfId="48730"/>
    <cellStyle name="Normal 4 3 2 6 3" xfId="7121"/>
    <cellStyle name="Normal 4 3 2 6 3 2" xfId="18121"/>
    <cellStyle name="Normal 4 3 2 6 3 2 2" xfId="30376"/>
    <cellStyle name="Normal 4 3 2 6 3 2 3" xfId="42617"/>
    <cellStyle name="Normal 4 3 2 6 3 3" xfId="24259"/>
    <cellStyle name="Normal 4 3 2 6 3 4" xfId="36503"/>
    <cellStyle name="Normal 4 3 2 6 3 5" xfId="48732"/>
    <cellStyle name="Normal 4 3 2 6 4" xfId="18118"/>
    <cellStyle name="Normal 4 3 2 6 4 2" xfId="30373"/>
    <cellStyle name="Normal 4 3 2 6 4 3" xfId="42614"/>
    <cellStyle name="Normal 4 3 2 6 5" xfId="24256"/>
    <cellStyle name="Normal 4 3 2 6 6" xfId="36500"/>
    <cellStyle name="Normal 4 3 2 6 7" xfId="48729"/>
    <cellStyle name="Normal 4 3 2 7" xfId="7122"/>
    <cellStyle name="Normal 4 3 2 7 2" xfId="7123"/>
    <cellStyle name="Normal 4 3 2 7 2 2" xfId="7124"/>
    <cellStyle name="Normal 4 3 2 7 2 2 2" xfId="18124"/>
    <cellStyle name="Normal 4 3 2 7 2 2 2 2" xfId="30379"/>
    <cellStyle name="Normal 4 3 2 7 2 2 2 3" xfId="42620"/>
    <cellStyle name="Normal 4 3 2 7 2 2 3" xfId="24262"/>
    <cellStyle name="Normal 4 3 2 7 2 2 4" xfId="36506"/>
    <cellStyle name="Normal 4 3 2 7 2 2 5" xfId="48735"/>
    <cellStyle name="Normal 4 3 2 7 2 3" xfId="18123"/>
    <cellStyle name="Normal 4 3 2 7 2 3 2" xfId="30378"/>
    <cellStyle name="Normal 4 3 2 7 2 3 3" xfId="42619"/>
    <cellStyle name="Normal 4 3 2 7 2 4" xfId="24261"/>
    <cellStyle name="Normal 4 3 2 7 2 5" xfId="36505"/>
    <cellStyle name="Normal 4 3 2 7 2 6" xfId="48734"/>
    <cellStyle name="Normal 4 3 2 7 3" xfId="7125"/>
    <cellStyle name="Normal 4 3 2 7 3 2" xfId="18125"/>
    <cellStyle name="Normal 4 3 2 7 3 2 2" xfId="30380"/>
    <cellStyle name="Normal 4 3 2 7 3 2 3" xfId="42621"/>
    <cellStyle name="Normal 4 3 2 7 3 3" xfId="24263"/>
    <cellStyle name="Normal 4 3 2 7 3 4" xfId="36507"/>
    <cellStyle name="Normal 4 3 2 7 3 5" xfId="48736"/>
    <cellStyle name="Normal 4 3 2 7 4" xfId="18122"/>
    <cellStyle name="Normal 4 3 2 7 4 2" xfId="30377"/>
    <cellStyle name="Normal 4 3 2 7 4 3" xfId="42618"/>
    <cellStyle name="Normal 4 3 2 7 5" xfId="24260"/>
    <cellStyle name="Normal 4 3 2 7 6" xfId="36504"/>
    <cellStyle name="Normal 4 3 2 7 7" xfId="48733"/>
    <cellStyle name="Normal 4 3 2 8" xfId="7126"/>
    <cellStyle name="Normal 4 3 2 8 2" xfId="7127"/>
    <cellStyle name="Normal 4 3 2 8 2 2" xfId="18127"/>
    <cellStyle name="Normal 4 3 2 8 2 2 2" xfId="30382"/>
    <cellStyle name="Normal 4 3 2 8 2 2 3" xfId="42623"/>
    <cellStyle name="Normal 4 3 2 8 2 3" xfId="24265"/>
    <cellStyle name="Normal 4 3 2 8 2 4" xfId="36509"/>
    <cellStyle name="Normal 4 3 2 8 2 5" xfId="48738"/>
    <cellStyle name="Normal 4 3 2 8 3" xfId="18126"/>
    <cellStyle name="Normal 4 3 2 8 3 2" xfId="30381"/>
    <cellStyle name="Normal 4 3 2 8 3 3" xfId="42622"/>
    <cellStyle name="Normal 4 3 2 8 4" xfId="24264"/>
    <cellStyle name="Normal 4 3 2 8 5" xfId="36508"/>
    <cellStyle name="Normal 4 3 2 8 6" xfId="48737"/>
    <cellStyle name="Normal 4 3 2 9" xfId="7128"/>
    <cellStyle name="Normal 4 3 2 9 2" xfId="18128"/>
    <cellStyle name="Normal 4 3 2 9 2 2" xfId="30383"/>
    <cellStyle name="Normal 4 3 2 9 2 3" xfId="42624"/>
    <cellStyle name="Normal 4 3 2 9 3" xfId="24266"/>
    <cellStyle name="Normal 4 3 2 9 4" xfId="36510"/>
    <cellStyle name="Normal 4 3 2 9 5" xfId="48739"/>
    <cellStyle name="Normal 4 3 3" xfId="7129"/>
    <cellStyle name="Normal 4 3 3 10" xfId="36511"/>
    <cellStyle name="Normal 4 3 3 11" xfId="48740"/>
    <cellStyle name="Normal 4 3 3 2" xfId="7130"/>
    <cellStyle name="Normal 4 3 3 2 10" xfId="48741"/>
    <cellStyle name="Normal 4 3 3 2 2" xfId="7131"/>
    <cellStyle name="Normal 4 3 3 2 2 2" xfId="7132"/>
    <cellStyle name="Normal 4 3 3 2 2 2 2" xfId="7133"/>
    <cellStyle name="Normal 4 3 3 2 2 2 2 2" xfId="7134"/>
    <cellStyle name="Normal 4 3 3 2 2 2 2 2 2" xfId="7135"/>
    <cellStyle name="Normal 4 3 3 2 2 2 2 2 2 2" xfId="18135"/>
    <cellStyle name="Normal 4 3 3 2 2 2 2 2 2 2 2" xfId="30390"/>
    <cellStyle name="Normal 4 3 3 2 2 2 2 2 2 2 3" xfId="42631"/>
    <cellStyle name="Normal 4 3 3 2 2 2 2 2 2 3" xfId="24273"/>
    <cellStyle name="Normal 4 3 3 2 2 2 2 2 2 4" xfId="36517"/>
    <cellStyle name="Normal 4 3 3 2 2 2 2 2 2 5" xfId="48746"/>
    <cellStyle name="Normal 4 3 3 2 2 2 2 2 3" xfId="18134"/>
    <cellStyle name="Normal 4 3 3 2 2 2 2 2 3 2" xfId="30389"/>
    <cellStyle name="Normal 4 3 3 2 2 2 2 2 3 3" xfId="42630"/>
    <cellStyle name="Normal 4 3 3 2 2 2 2 2 4" xfId="24272"/>
    <cellStyle name="Normal 4 3 3 2 2 2 2 2 5" xfId="36516"/>
    <cellStyle name="Normal 4 3 3 2 2 2 2 2 6" xfId="48745"/>
    <cellStyle name="Normal 4 3 3 2 2 2 2 3" xfId="7136"/>
    <cellStyle name="Normal 4 3 3 2 2 2 2 3 2" xfId="18136"/>
    <cellStyle name="Normal 4 3 3 2 2 2 2 3 2 2" xfId="30391"/>
    <cellStyle name="Normal 4 3 3 2 2 2 2 3 2 3" xfId="42632"/>
    <cellStyle name="Normal 4 3 3 2 2 2 2 3 3" xfId="24274"/>
    <cellStyle name="Normal 4 3 3 2 2 2 2 3 4" xfId="36518"/>
    <cellStyle name="Normal 4 3 3 2 2 2 2 3 5" xfId="48747"/>
    <cellStyle name="Normal 4 3 3 2 2 2 2 4" xfId="18133"/>
    <cellStyle name="Normal 4 3 3 2 2 2 2 4 2" xfId="30388"/>
    <cellStyle name="Normal 4 3 3 2 2 2 2 4 3" xfId="42629"/>
    <cellStyle name="Normal 4 3 3 2 2 2 2 5" xfId="24271"/>
    <cellStyle name="Normal 4 3 3 2 2 2 2 6" xfId="36515"/>
    <cellStyle name="Normal 4 3 3 2 2 2 2 7" xfId="48744"/>
    <cellStyle name="Normal 4 3 3 2 2 2 3" xfId="7137"/>
    <cellStyle name="Normal 4 3 3 2 2 2 3 2" xfId="7138"/>
    <cellStyle name="Normal 4 3 3 2 2 2 3 2 2" xfId="18138"/>
    <cellStyle name="Normal 4 3 3 2 2 2 3 2 2 2" xfId="30393"/>
    <cellStyle name="Normal 4 3 3 2 2 2 3 2 2 3" xfId="42634"/>
    <cellStyle name="Normal 4 3 3 2 2 2 3 2 3" xfId="24276"/>
    <cellStyle name="Normal 4 3 3 2 2 2 3 2 4" xfId="36520"/>
    <cellStyle name="Normal 4 3 3 2 2 2 3 2 5" xfId="48749"/>
    <cellStyle name="Normal 4 3 3 2 2 2 3 3" xfId="18137"/>
    <cellStyle name="Normal 4 3 3 2 2 2 3 3 2" xfId="30392"/>
    <cellStyle name="Normal 4 3 3 2 2 2 3 3 3" xfId="42633"/>
    <cellStyle name="Normal 4 3 3 2 2 2 3 4" xfId="24275"/>
    <cellStyle name="Normal 4 3 3 2 2 2 3 5" xfId="36519"/>
    <cellStyle name="Normal 4 3 3 2 2 2 3 6" xfId="48748"/>
    <cellStyle name="Normal 4 3 3 2 2 2 4" xfId="7139"/>
    <cellStyle name="Normal 4 3 3 2 2 2 4 2" xfId="18139"/>
    <cellStyle name="Normal 4 3 3 2 2 2 4 2 2" xfId="30394"/>
    <cellStyle name="Normal 4 3 3 2 2 2 4 2 3" xfId="42635"/>
    <cellStyle name="Normal 4 3 3 2 2 2 4 3" xfId="24277"/>
    <cellStyle name="Normal 4 3 3 2 2 2 4 4" xfId="36521"/>
    <cellStyle name="Normal 4 3 3 2 2 2 4 5" xfId="48750"/>
    <cellStyle name="Normal 4 3 3 2 2 2 5" xfId="18132"/>
    <cellStyle name="Normal 4 3 3 2 2 2 5 2" xfId="30387"/>
    <cellStyle name="Normal 4 3 3 2 2 2 5 3" xfId="42628"/>
    <cellStyle name="Normal 4 3 3 2 2 2 6" xfId="24270"/>
    <cellStyle name="Normal 4 3 3 2 2 2 7" xfId="36514"/>
    <cellStyle name="Normal 4 3 3 2 2 2 8" xfId="48743"/>
    <cellStyle name="Normal 4 3 3 2 2 3" xfId="7140"/>
    <cellStyle name="Normal 4 3 3 2 2 3 2" xfId="7141"/>
    <cellStyle name="Normal 4 3 3 2 2 3 2 2" xfId="7142"/>
    <cellStyle name="Normal 4 3 3 2 2 3 2 2 2" xfId="18142"/>
    <cellStyle name="Normal 4 3 3 2 2 3 2 2 2 2" xfId="30397"/>
    <cellStyle name="Normal 4 3 3 2 2 3 2 2 2 3" xfId="42638"/>
    <cellStyle name="Normal 4 3 3 2 2 3 2 2 3" xfId="24280"/>
    <cellStyle name="Normal 4 3 3 2 2 3 2 2 4" xfId="36524"/>
    <cellStyle name="Normal 4 3 3 2 2 3 2 2 5" xfId="48753"/>
    <cellStyle name="Normal 4 3 3 2 2 3 2 3" xfId="18141"/>
    <cellStyle name="Normal 4 3 3 2 2 3 2 3 2" xfId="30396"/>
    <cellStyle name="Normal 4 3 3 2 2 3 2 3 3" xfId="42637"/>
    <cellStyle name="Normal 4 3 3 2 2 3 2 4" xfId="24279"/>
    <cellStyle name="Normal 4 3 3 2 2 3 2 5" xfId="36523"/>
    <cellStyle name="Normal 4 3 3 2 2 3 2 6" xfId="48752"/>
    <cellStyle name="Normal 4 3 3 2 2 3 3" xfId="7143"/>
    <cellStyle name="Normal 4 3 3 2 2 3 3 2" xfId="18143"/>
    <cellStyle name="Normal 4 3 3 2 2 3 3 2 2" xfId="30398"/>
    <cellStyle name="Normal 4 3 3 2 2 3 3 2 3" xfId="42639"/>
    <cellStyle name="Normal 4 3 3 2 2 3 3 3" xfId="24281"/>
    <cellStyle name="Normal 4 3 3 2 2 3 3 4" xfId="36525"/>
    <cellStyle name="Normal 4 3 3 2 2 3 3 5" xfId="48754"/>
    <cellStyle name="Normal 4 3 3 2 2 3 4" xfId="18140"/>
    <cellStyle name="Normal 4 3 3 2 2 3 4 2" xfId="30395"/>
    <cellStyle name="Normal 4 3 3 2 2 3 4 3" xfId="42636"/>
    <cellStyle name="Normal 4 3 3 2 2 3 5" xfId="24278"/>
    <cellStyle name="Normal 4 3 3 2 2 3 6" xfId="36522"/>
    <cellStyle name="Normal 4 3 3 2 2 3 7" xfId="48751"/>
    <cellStyle name="Normal 4 3 3 2 2 4" xfId="7144"/>
    <cellStyle name="Normal 4 3 3 2 2 4 2" xfId="7145"/>
    <cellStyle name="Normal 4 3 3 2 2 4 2 2" xfId="18145"/>
    <cellStyle name="Normal 4 3 3 2 2 4 2 2 2" xfId="30400"/>
    <cellStyle name="Normal 4 3 3 2 2 4 2 2 3" xfId="42641"/>
    <cellStyle name="Normal 4 3 3 2 2 4 2 3" xfId="24283"/>
    <cellStyle name="Normal 4 3 3 2 2 4 2 4" xfId="36527"/>
    <cellStyle name="Normal 4 3 3 2 2 4 2 5" xfId="48756"/>
    <cellStyle name="Normal 4 3 3 2 2 4 3" xfId="18144"/>
    <cellStyle name="Normal 4 3 3 2 2 4 3 2" xfId="30399"/>
    <cellStyle name="Normal 4 3 3 2 2 4 3 3" xfId="42640"/>
    <cellStyle name="Normal 4 3 3 2 2 4 4" xfId="24282"/>
    <cellStyle name="Normal 4 3 3 2 2 4 5" xfId="36526"/>
    <cellStyle name="Normal 4 3 3 2 2 4 6" xfId="48755"/>
    <cellStyle name="Normal 4 3 3 2 2 5" xfId="7146"/>
    <cellStyle name="Normal 4 3 3 2 2 5 2" xfId="18146"/>
    <cellStyle name="Normal 4 3 3 2 2 5 2 2" xfId="30401"/>
    <cellStyle name="Normal 4 3 3 2 2 5 2 3" xfId="42642"/>
    <cellStyle name="Normal 4 3 3 2 2 5 3" xfId="24284"/>
    <cellStyle name="Normal 4 3 3 2 2 5 4" xfId="36528"/>
    <cellStyle name="Normal 4 3 3 2 2 5 5" xfId="48757"/>
    <cellStyle name="Normal 4 3 3 2 2 6" xfId="18131"/>
    <cellStyle name="Normal 4 3 3 2 2 6 2" xfId="30386"/>
    <cellStyle name="Normal 4 3 3 2 2 6 3" xfId="42627"/>
    <cellStyle name="Normal 4 3 3 2 2 7" xfId="24269"/>
    <cellStyle name="Normal 4 3 3 2 2 8" xfId="36513"/>
    <cellStyle name="Normal 4 3 3 2 2 9" xfId="48742"/>
    <cellStyle name="Normal 4 3 3 2 3" xfId="7147"/>
    <cellStyle name="Normal 4 3 3 2 3 2" xfId="7148"/>
    <cellStyle name="Normal 4 3 3 2 3 2 2" xfId="7149"/>
    <cellStyle name="Normal 4 3 3 2 3 2 2 2" xfId="7150"/>
    <cellStyle name="Normal 4 3 3 2 3 2 2 2 2" xfId="18150"/>
    <cellStyle name="Normal 4 3 3 2 3 2 2 2 2 2" xfId="30405"/>
    <cellStyle name="Normal 4 3 3 2 3 2 2 2 2 3" xfId="42646"/>
    <cellStyle name="Normal 4 3 3 2 3 2 2 2 3" xfId="24288"/>
    <cellStyle name="Normal 4 3 3 2 3 2 2 2 4" xfId="36532"/>
    <cellStyle name="Normal 4 3 3 2 3 2 2 2 5" xfId="48761"/>
    <cellStyle name="Normal 4 3 3 2 3 2 2 3" xfId="18149"/>
    <cellStyle name="Normal 4 3 3 2 3 2 2 3 2" xfId="30404"/>
    <cellStyle name="Normal 4 3 3 2 3 2 2 3 3" xfId="42645"/>
    <cellStyle name="Normal 4 3 3 2 3 2 2 4" xfId="24287"/>
    <cellStyle name="Normal 4 3 3 2 3 2 2 5" xfId="36531"/>
    <cellStyle name="Normal 4 3 3 2 3 2 2 6" xfId="48760"/>
    <cellStyle name="Normal 4 3 3 2 3 2 3" xfId="7151"/>
    <cellStyle name="Normal 4 3 3 2 3 2 3 2" xfId="18151"/>
    <cellStyle name="Normal 4 3 3 2 3 2 3 2 2" xfId="30406"/>
    <cellStyle name="Normal 4 3 3 2 3 2 3 2 3" xfId="42647"/>
    <cellStyle name="Normal 4 3 3 2 3 2 3 3" xfId="24289"/>
    <cellStyle name="Normal 4 3 3 2 3 2 3 4" xfId="36533"/>
    <cellStyle name="Normal 4 3 3 2 3 2 3 5" xfId="48762"/>
    <cellStyle name="Normal 4 3 3 2 3 2 4" xfId="18148"/>
    <cellStyle name="Normal 4 3 3 2 3 2 4 2" xfId="30403"/>
    <cellStyle name="Normal 4 3 3 2 3 2 4 3" xfId="42644"/>
    <cellStyle name="Normal 4 3 3 2 3 2 5" xfId="24286"/>
    <cellStyle name="Normal 4 3 3 2 3 2 6" xfId="36530"/>
    <cellStyle name="Normal 4 3 3 2 3 2 7" xfId="48759"/>
    <cellStyle name="Normal 4 3 3 2 3 3" xfId="7152"/>
    <cellStyle name="Normal 4 3 3 2 3 3 2" xfId="7153"/>
    <cellStyle name="Normal 4 3 3 2 3 3 2 2" xfId="18153"/>
    <cellStyle name="Normal 4 3 3 2 3 3 2 2 2" xfId="30408"/>
    <cellStyle name="Normal 4 3 3 2 3 3 2 2 3" xfId="42649"/>
    <cellStyle name="Normal 4 3 3 2 3 3 2 3" xfId="24291"/>
    <cellStyle name="Normal 4 3 3 2 3 3 2 4" xfId="36535"/>
    <cellStyle name="Normal 4 3 3 2 3 3 2 5" xfId="48764"/>
    <cellStyle name="Normal 4 3 3 2 3 3 3" xfId="18152"/>
    <cellStyle name="Normal 4 3 3 2 3 3 3 2" xfId="30407"/>
    <cellStyle name="Normal 4 3 3 2 3 3 3 3" xfId="42648"/>
    <cellStyle name="Normal 4 3 3 2 3 3 4" xfId="24290"/>
    <cellStyle name="Normal 4 3 3 2 3 3 5" xfId="36534"/>
    <cellStyle name="Normal 4 3 3 2 3 3 6" xfId="48763"/>
    <cellStyle name="Normal 4 3 3 2 3 4" xfId="7154"/>
    <cellStyle name="Normal 4 3 3 2 3 4 2" xfId="18154"/>
    <cellStyle name="Normal 4 3 3 2 3 4 2 2" xfId="30409"/>
    <cellStyle name="Normal 4 3 3 2 3 4 2 3" xfId="42650"/>
    <cellStyle name="Normal 4 3 3 2 3 4 3" xfId="24292"/>
    <cellStyle name="Normal 4 3 3 2 3 4 4" xfId="36536"/>
    <cellStyle name="Normal 4 3 3 2 3 4 5" xfId="48765"/>
    <cellStyle name="Normal 4 3 3 2 3 5" xfId="18147"/>
    <cellStyle name="Normal 4 3 3 2 3 5 2" xfId="30402"/>
    <cellStyle name="Normal 4 3 3 2 3 5 3" xfId="42643"/>
    <cellStyle name="Normal 4 3 3 2 3 6" xfId="24285"/>
    <cellStyle name="Normal 4 3 3 2 3 7" xfId="36529"/>
    <cellStyle name="Normal 4 3 3 2 3 8" xfId="48758"/>
    <cellStyle name="Normal 4 3 3 2 4" xfId="7155"/>
    <cellStyle name="Normal 4 3 3 2 4 2" xfId="7156"/>
    <cellStyle name="Normal 4 3 3 2 4 2 2" xfId="7157"/>
    <cellStyle name="Normal 4 3 3 2 4 2 2 2" xfId="18157"/>
    <cellStyle name="Normal 4 3 3 2 4 2 2 2 2" xfId="30412"/>
    <cellStyle name="Normal 4 3 3 2 4 2 2 2 3" xfId="42653"/>
    <cellStyle name="Normal 4 3 3 2 4 2 2 3" xfId="24295"/>
    <cellStyle name="Normal 4 3 3 2 4 2 2 4" xfId="36539"/>
    <cellStyle name="Normal 4 3 3 2 4 2 2 5" xfId="48768"/>
    <cellStyle name="Normal 4 3 3 2 4 2 3" xfId="18156"/>
    <cellStyle name="Normal 4 3 3 2 4 2 3 2" xfId="30411"/>
    <cellStyle name="Normal 4 3 3 2 4 2 3 3" xfId="42652"/>
    <cellStyle name="Normal 4 3 3 2 4 2 4" xfId="24294"/>
    <cellStyle name="Normal 4 3 3 2 4 2 5" xfId="36538"/>
    <cellStyle name="Normal 4 3 3 2 4 2 6" xfId="48767"/>
    <cellStyle name="Normal 4 3 3 2 4 3" xfId="7158"/>
    <cellStyle name="Normal 4 3 3 2 4 3 2" xfId="18158"/>
    <cellStyle name="Normal 4 3 3 2 4 3 2 2" xfId="30413"/>
    <cellStyle name="Normal 4 3 3 2 4 3 2 3" xfId="42654"/>
    <cellStyle name="Normal 4 3 3 2 4 3 3" xfId="24296"/>
    <cellStyle name="Normal 4 3 3 2 4 3 4" xfId="36540"/>
    <cellStyle name="Normal 4 3 3 2 4 3 5" xfId="48769"/>
    <cellStyle name="Normal 4 3 3 2 4 4" xfId="18155"/>
    <cellStyle name="Normal 4 3 3 2 4 4 2" xfId="30410"/>
    <cellStyle name="Normal 4 3 3 2 4 4 3" xfId="42651"/>
    <cellStyle name="Normal 4 3 3 2 4 5" xfId="24293"/>
    <cellStyle name="Normal 4 3 3 2 4 6" xfId="36537"/>
    <cellStyle name="Normal 4 3 3 2 4 7" xfId="48766"/>
    <cellStyle name="Normal 4 3 3 2 5" xfId="7159"/>
    <cellStyle name="Normal 4 3 3 2 5 2" xfId="7160"/>
    <cellStyle name="Normal 4 3 3 2 5 2 2" xfId="18160"/>
    <cellStyle name="Normal 4 3 3 2 5 2 2 2" xfId="30415"/>
    <cellStyle name="Normal 4 3 3 2 5 2 2 3" xfId="42656"/>
    <cellStyle name="Normal 4 3 3 2 5 2 3" xfId="24298"/>
    <cellStyle name="Normal 4 3 3 2 5 2 4" xfId="36542"/>
    <cellStyle name="Normal 4 3 3 2 5 2 5" xfId="48771"/>
    <cellStyle name="Normal 4 3 3 2 5 3" xfId="18159"/>
    <cellStyle name="Normal 4 3 3 2 5 3 2" xfId="30414"/>
    <cellStyle name="Normal 4 3 3 2 5 3 3" xfId="42655"/>
    <cellStyle name="Normal 4 3 3 2 5 4" xfId="24297"/>
    <cellStyle name="Normal 4 3 3 2 5 5" xfId="36541"/>
    <cellStyle name="Normal 4 3 3 2 5 6" xfId="48770"/>
    <cellStyle name="Normal 4 3 3 2 6" xfId="7161"/>
    <cellStyle name="Normal 4 3 3 2 6 2" xfId="18161"/>
    <cellStyle name="Normal 4 3 3 2 6 2 2" xfId="30416"/>
    <cellStyle name="Normal 4 3 3 2 6 2 3" xfId="42657"/>
    <cellStyle name="Normal 4 3 3 2 6 3" xfId="24299"/>
    <cellStyle name="Normal 4 3 3 2 6 4" xfId="36543"/>
    <cellStyle name="Normal 4 3 3 2 6 5" xfId="48772"/>
    <cellStyle name="Normal 4 3 3 2 7" xfId="18130"/>
    <cellStyle name="Normal 4 3 3 2 7 2" xfId="30385"/>
    <cellStyle name="Normal 4 3 3 2 7 3" xfId="42626"/>
    <cellStyle name="Normal 4 3 3 2 8" xfId="24268"/>
    <cellStyle name="Normal 4 3 3 2 9" xfId="36512"/>
    <cellStyle name="Normal 4 3 3 3" xfId="7162"/>
    <cellStyle name="Normal 4 3 3 3 2" xfId="7163"/>
    <cellStyle name="Normal 4 3 3 3 2 2" xfId="7164"/>
    <cellStyle name="Normal 4 3 3 3 2 2 2" xfId="7165"/>
    <cellStyle name="Normal 4 3 3 3 2 2 2 2" xfId="7166"/>
    <cellStyle name="Normal 4 3 3 3 2 2 2 2 2" xfId="18166"/>
    <cellStyle name="Normal 4 3 3 3 2 2 2 2 2 2" xfId="30421"/>
    <cellStyle name="Normal 4 3 3 3 2 2 2 2 2 3" xfId="42662"/>
    <cellStyle name="Normal 4 3 3 3 2 2 2 2 3" xfId="24304"/>
    <cellStyle name="Normal 4 3 3 3 2 2 2 2 4" xfId="36548"/>
    <cellStyle name="Normal 4 3 3 3 2 2 2 2 5" xfId="48777"/>
    <cellStyle name="Normal 4 3 3 3 2 2 2 3" xfId="18165"/>
    <cellStyle name="Normal 4 3 3 3 2 2 2 3 2" xfId="30420"/>
    <cellStyle name="Normal 4 3 3 3 2 2 2 3 3" xfId="42661"/>
    <cellStyle name="Normal 4 3 3 3 2 2 2 4" xfId="24303"/>
    <cellStyle name="Normal 4 3 3 3 2 2 2 5" xfId="36547"/>
    <cellStyle name="Normal 4 3 3 3 2 2 2 6" xfId="48776"/>
    <cellStyle name="Normal 4 3 3 3 2 2 3" xfId="7167"/>
    <cellStyle name="Normal 4 3 3 3 2 2 3 2" xfId="18167"/>
    <cellStyle name="Normal 4 3 3 3 2 2 3 2 2" xfId="30422"/>
    <cellStyle name="Normal 4 3 3 3 2 2 3 2 3" xfId="42663"/>
    <cellStyle name="Normal 4 3 3 3 2 2 3 3" xfId="24305"/>
    <cellStyle name="Normal 4 3 3 3 2 2 3 4" xfId="36549"/>
    <cellStyle name="Normal 4 3 3 3 2 2 3 5" xfId="48778"/>
    <cellStyle name="Normal 4 3 3 3 2 2 4" xfId="18164"/>
    <cellStyle name="Normal 4 3 3 3 2 2 4 2" xfId="30419"/>
    <cellStyle name="Normal 4 3 3 3 2 2 4 3" xfId="42660"/>
    <cellStyle name="Normal 4 3 3 3 2 2 5" xfId="24302"/>
    <cellStyle name="Normal 4 3 3 3 2 2 6" xfId="36546"/>
    <cellStyle name="Normal 4 3 3 3 2 2 7" xfId="48775"/>
    <cellStyle name="Normal 4 3 3 3 2 3" xfId="7168"/>
    <cellStyle name="Normal 4 3 3 3 2 3 2" xfId="7169"/>
    <cellStyle name="Normal 4 3 3 3 2 3 2 2" xfId="18169"/>
    <cellStyle name="Normal 4 3 3 3 2 3 2 2 2" xfId="30424"/>
    <cellStyle name="Normal 4 3 3 3 2 3 2 2 3" xfId="42665"/>
    <cellStyle name="Normal 4 3 3 3 2 3 2 3" xfId="24307"/>
    <cellStyle name="Normal 4 3 3 3 2 3 2 4" xfId="36551"/>
    <cellStyle name="Normal 4 3 3 3 2 3 2 5" xfId="48780"/>
    <cellStyle name="Normal 4 3 3 3 2 3 3" xfId="18168"/>
    <cellStyle name="Normal 4 3 3 3 2 3 3 2" xfId="30423"/>
    <cellStyle name="Normal 4 3 3 3 2 3 3 3" xfId="42664"/>
    <cellStyle name="Normal 4 3 3 3 2 3 4" xfId="24306"/>
    <cellStyle name="Normal 4 3 3 3 2 3 5" xfId="36550"/>
    <cellStyle name="Normal 4 3 3 3 2 3 6" xfId="48779"/>
    <cellStyle name="Normal 4 3 3 3 2 4" xfId="7170"/>
    <cellStyle name="Normal 4 3 3 3 2 4 2" xfId="18170"/>
    <cellStyle name="Normal 4 3 3 3 2 4 2 2" xfId="30425"/>
    <cellStyle name="Normal 4 3 3 3 2 4 2 3" xfId="42666"/>
    <cellStyle name="Normal 4 3 3 3 2 4 3" xfId="24308"/>
    <cellStyle name="Normal 4 3 3 3 2 4 4" xfId="36552"/>
    <cellStyle name="Normal 4 3 3 3 2 4 5" xfId="48781"/>
    <cellStyle name="Normal 4 3 3 3 2 5" xfId="18163"/>
    <cellStyle name="Normal 4 3 3 3 2 5 2" xfId="30418"/>
    <cellStyle name="Normal 4 3 3 3 2 5 3" xfId="42659"/>
    <cellStyle name="Normal 4 3 3 3 2 6" xfId="24301"/>
    <cellStyle name="Normal 4 3 3 3 2 7" xfId="36545"/>
    <cellStyle name="Normal 4 3 3 3 2 8" xfId="48774"/>
    <cellStyle name="Normal 4 3 3 3 3" xfId="7171"/>
    <cellStyle name="Normal 4 3 3 3 3 2" xfId="7172"/>
    <cellStyle name="Normal 4 3 3 3 3 2 2" xfId="7173"/>
    <cellStyle name="Normal 4 3 3 3 3 2 2 2" xfId="18173"/>
    <cellStyle name="Normal 4 3 3 3 3 2 2 2 2" xfId="30428"/>
    <cellStyle name="Normal 4 3 3 3 3 2 2 2 3" xfId="42669"/>
    <cellStyle name="Normal 4 3 3 3 3 2 2 3" xfId="24311"/>
    <cellStyle name="Normal 4 3 3 3 3 2 2 4" xfId="36555"/>
    <cellStyle name="Normal 4 3 3 3 3 2 2 5" xfId="48784"/>
    <cellStyle name="Normal 4 3 3 3 3 2 3" xfId="18172"/>
    <cellStyle name="Normal 4 3 3 3 3 2 3 2" xfId="30427"/>
    <cellStyle name="Normal 4 3 3 3 3 2 3 3" xfId="42668"/>
    <cellStyle name="Normal 4 3 3 3 3 2 4" xfId="24310"/>
    <cellStyle name="Normal 4 3 3 3 3 2 5" xfId="36554"/>
    <cellStyle name="Normal 4 3 3 3 3 2 6" xfId="48783"/>
    <cellStyle name="Normal 4 3 3 3 3 3" xfId="7174"/>
    <cellStyle name="Normal 4 3 3 3 3 3 2" xfId="18174"/>
    <cellStyle name="Normal 4 3 3 3 3 3 2 2" xfId="30429"/>
    <cellStyle name="Normal 4 3 3 3 3 3 2 3" xfId="42670"/>
    <cellStyle name="Normal 4 3 3 3 3 3 3" xfId="24312"/>
    <cellStyle name="Normal 4 3 3 3 3 3 4" xfId="36556"/>
    <cellStyle name="Normal 4 3 3 3 3 3 5" xfId="48785"/>
    <cellStyle name="Normal 4 3 3 3 3 4" xfId="18171"/>
    <cellStyle name="Normal 4 3 3 3 3 4 2" xfId="30426"/>
    <cellStyle name="Normal 4 3 3 3 3 4 3" xfId="42667"/>
    <cellStyle name="Normal 4 3 3 3 3 5" xfId="24309"/>
    <cellStyle name="Normal 4 3 3 3 3 6" xfId="36553"/>
    <cellStyle name="Normal 4 3 3 3 3 7" xfId="48782"/>
    <cellStyle name="Normal 4 3 3 3 4" xfId="7175"/>
    <cellStyle name="Normal 4 3 3 3 4 2" xfId="7176"/>
    <cellStyle name="Normal 4 3 3 3 4 2 2" xfId="18176"/>
    <cellStyle name="Normal 4 3 3 3 4 2 2 2" xfId="30431"/>
    <cellStyle name="Normal 4 3 3 3 4 2 2 3" xfId="42672"/>
    <cellStyle name="Normal 4 3 3 3 4 2 3" xfId="24314"/>
    <cellStyle name="Normal 4 3 3 3 4 2 4" xfId="36558"/>
    <cellStyle name="Normal 4 3 3 3 4 2 5" xfId="48787"/>
    <cellStyle name="Normal 4 3 3 3 4 3" xfId="18175"/>
    <cellStyle name="Normal 4 3 3 3 4 3 2" xfId="30430"/>
    <cellStyle name="Normal 4 3 3 3 4 3 3" xfId="42671"/>
    <cellStyle name="Normal 4 3 3 3 4 4" xfId="24313"/>
    <cellStyle name="Normal 4 3 3 3 4 5" xfId="36557"/>
    <cellStyle name="Normal 4 3 3 3 4 6" xfId="48786"/>
    <cellStyle name="Normal 4 3 3 3 5" xfId="7177"/>
    <cellStyle name="Normal 4 3 3 3 5 2" xfId="18177"/>
    <cellStyle name="Normal 4 3 3 3 5 2 2" xfId="30432"/>
    <cellStyle name="Normal 4 3 3 3 5 2 3" xfId="42673"/>
    <cellStyle name="Normal 4 3 3 3 5 3" xfId="24315"/>
    <cellStyle name="Normal 4 3 3 3 5 4" xfId="36559"/>
    <cellStyle name="Normal 4 3 3 3 5 5" xfId="48788"/>
    <cellStyle name="Normal 4 3 3 3 6" xfId="18162"/>
    <cellStyle name="Normal 4 3 3 3 6 2" xfId="30417"/>
    <cellStyle name="Normal 4 3 3 3 6 3" xfId="42658"/>
    <cellStyle name="Normal 4 3 3 3 7" xfId="24300"/>
    <cellStyle name="Normal 4 3 3 3 8" xfId="36544"/>
    <cellStyle name="Normal 4 3 3 3 9" xfId="48773"/>
    <cellStyle name="Normal 4 3 3 4" xfId="7178"/>
    <cellStyle name="Normal 4 3 3 4 2" xfId="7179"/>
    <cellStyle name="Normal 4 3 3 4 2 2" xfId="7180"/>
    <cellStyle name="Normal 4 3 3 4 2 2 2" xfId="7181"/>
    <cellStyle name="Normal 4 3 3 4 2 2 2 2" xfId="18181"/>
    <cellStyle name="Normal 4 3 3 4 2 2 2 2 2" xfId="30436"/>
    <cellStyle name="Normal 4 3 3 4 2 2 2 2 3" xfId="42677"/>
    <cellStyle name="Normal 4 3 3 4 2 2 2 3" xfId="24319"/>
    <cellStyle name="Normal 4 3 3 4 2 2 2 4" xfId="36563"/>
    <cellStyle name="Normal 4 3 3 4 2 2 2 5" xfId="48792"/>
    <cellStyle name="Normal 4 3 3 4 2 2 3" xfId="18180"/>
    <cellStyle name="Normal 4 3 3 4 2 2 3 2" xfId="30435"/>
    <cellStyle name="Normal 4 3 3 4 2 2 3 3" xfId="42676"/>
    <cellStyle name="Normal 4 3 3 4 2 2 4" xfId="24318"/>
    <cellStyle name="Normal 4 3 3 4 2 2 5" xfId="36562"/>
    <cellStyle name="Normal 4 3 3 4 2 2 6" xfId="48791"/>
    <cellStyle name="Normal 4 3 3 4 2 3" xfId="7182"/>
    <cellStyle name="Normal 4 3 3 4 2 3 2" xfId="18182"/>
    <cellStyle name="Normal 4 3 3 4 2 3 2 2" xfId="30437"/>
    <cellStyle name="Normal 4 3 3 4 2 3 2 3" xfId="42678"/>
    <cellStyle name="Normal 4 3 3 4 2 3 3" xfId="24320"/>
    <cellStyle name="Normal 4 3 3 4 2 3 4" xfId="36564"/>
    <cellStyle name="Normal 4 3 3 4 2 3 5" xfId="48793"/>
    <cellStyle name="Normal 4 3 3 4 2 4" xfId="18179"/>
    <cellStyle name="Normal 4 3 3 4 2 4 2" xfId="30434"/>
    <cellStyle name="Normal 4 3 3 4 2 4 3" xfId="42675"/>
    <cellStyle name="Normal 4 3 3 4 2 5" xfId="24317"/>
    <cellStyle name="Normal 4 3 3 4 2 6" xfId="36561"/>
    <cellStyle name="Normal 4 3 3 4 2 7" xfId="48790"/>
    <cellStyle name="Normal 4 3 3 4 3" xfId="7183"/>
    <cellStyle name="Normal 4 3 3 4 3 2" xfId="7184"/>
    <cellStyle name="Normal 4 3 3 4 3 2 2" xfId="18184"/>
    <cellStyle name="Normal 4 3 3 4 3 2 2 2" xfId="30439"/>
    <cellStyle name="Normal 4 3 3 4 3 2 2 3" xfId="42680"/>
    <cellStyle name="Normal 4 3 3 4 3 2 3" xfId="24322"/>
    <cellStyle name="Normal 4 3 3 4 3 2 4" xfId="36566"/>
    <cellStyle name="Normal 4 3 3 4 3 2 5" xfId="48795"/>
    <cellStyle name="Normal 4 3 3 4 3 3" xfId="18183"/>
    <cellStyle name="Normal 4 3 3 4 3 3 2" xfId="30438"/>
    <cellStyle name="Normal 4 3 3 4 3 3 3" xfId="42679"/>
    <cellStyle name="Normal 4 3 3 4 3 4" xfId="24321"/>
    <cellStyle name="Normal 4 3 3 4 3 5" xfId="36565"/>
    <cellStyle name="Normal 4 3 3 4 3 6" xfId="48794"/>
    <cellStyle name="Normal 4 3 3 4 4" xfId="7185"/>
    <cellStyle name="Normal 4 3 3 4 4 2" xfId="18185"/>
    <cellStyle name="Normal 4 3 3 4 4 2 2" xfId="30440"/>
    <cellStyle name="Normal 4 3 3 4 4 2 3" xfId="42681"/>
    <cellStyle name="Normal 4 3 3 4 4 3" xfId="24323"/>
    <cellStyle name="Normal 4 3 3 4 4 4" xfId="36567"/>
    <cellStyle name="Normal 4 3 3 4 4 5" xfId="48796"/>
    <cellStyle name="Normal 4 3 3 4 5" xfId="18178"/>
    <cellStyle name="Normal 4 3 3 4 5 2" xfId="30433"/>
    <cellStyle name="Normal 4 3 3 4 5 3" xfId="42674"/>
    <cellStyle name="Normal 4 3 3 4 6" xfId="24316"/>
    <cellStyle name="Normal 4 3 3 4 7" xfId="36560"/>
    <cellStyle name="Normal 4 3 3 4 8" xfId="48789"/>
    <cellStyle name="Normal 4 3 3 5" xfId="7186"/>
    <cellStyle name="Normal 4 3 3 5 2" xfId="7187"/>
    <cellStyle name="Normal 4 3 3 5 2 2" xfId="7188"/>
    <cellStyle name="Normal 4 3 3 5 2 2 2" xfId="18188"/>
    <cellStyle name="Normal 4 3 3 5 2 2 2 2" xfId="30443"/>
    <cellStyle name="Normal 4 3 3 5 2 2 2 3" xfId="42684"/>
    <cellStyle name="Normal 4 3 3 5 2 2 3" xfId="24326"/>
    <cellStyle name="Normal 4 3 3 5 2 2 4" xfId="36570"/>
    <cellStyle name="Normal 4 3 3 5 2 2 5" xfId="48799"/>
    <cellStyle name="Normal 4 3 3 5 2 3" xfId="18187"/>
    <cellStyle name="Normal 4 3 3 5 2 3 2" xfId="30442"/>
    <cellStyle name="Normal 4 3 3 5 2 3 3" xfId="42683"/>
    <cellStyle name="Normal 4 3 3 5 2 4" xfId="24325"/>
    <cellStyle name="Normal 4 3 3 5 2 5" xfId="36569"/>
    <cellStyle name="Normal 4 3 3 5 2 6" xfId="48798"/>
    <cellStyle name="Normal 4 3 3 5 3" xfId="7189"/>
    <cellStyle name="Normal 4 3 3 5 3 2" xfId="18189"/>
    <cellStyle name="Normal 4 3 3 5 3 2 2" xfId="30444"/>
    <cellStyle name="Normal 4 3 3 5 3 2 3" xfId="42685"/>
    <cellStyle name="Normal 4 3 3 5 3 3" xfId="24327"/>
    <cellStyle name="Normal 4 3 3 5 3 4" xfId="36571"/>
    <cellStyle name="Normal 4 3 3 5 3 5" xfId="48800"/>
    <cellStyle name="Normal 4 3 3 5 4" xfId="18186"/>
    <cellStyle name="Normal 4 3 3 5 4 2" xfId="30441"/>
    <cellStyle name="Normal 4 3 3 5 4 3" xfId="42682"/>
    <cellStyle name="Normal 4 3 3 5 5" xfId="24324"/>
    <cellStyle name="Normal 4 3 3 5 6" xfId="36568"/>
    <cellStyle name="Normal 4 3 3 5 7" xfId="48797"/>
    <cellStyle name="Normal 4 3 3 6" xfId="7190"/>
    <cellStyle name="Normal 4 3 3 6 2" xfId="7191"/>
    <cellStyle name="Normal 4 3 3 6 2 2" xfId="18191"/>
    <cellStyle name="Normal 4 3 3 6 2 2 2" xfId="30446"/>
    <cellStyle name="Normal 4 3 3 6 2 2 3" xfId="42687"/>
    <cellStyle name="Normal 4 3 3 6 2 3" xfId="24329"/>
    <cellStyle name="Normal 4 3 3 6 2 4" xfId="36573"/>
    <cellStyle name="Normal 4 3 3 6 2 5" xfId="48802"/>
    <cellStyle name="Normal 4 3 3 6 3" xfId="18190"/>
    <cellStyle name="Normal 4 3 3 6 3 2" xfId="30445"/>
    <cellStyle name="Normal 4 3 3 6 3 3" xfId="42686"/>
    <cellStyle name="Normal 4 3 3 6 4" xfId="24328"/>
    <cellStyle name="Normal 4 3 3 6 5" xfId="36572"/>
    <cellStyle name="Normal 4 3 3 6 6" xfId="48801"/>
    <cellStyle name="Normal 4 3 3 7" xfId="7192"/>
    <cellStyle name="Normal 4 3 3 7 2" xfId="18192"/>
    <cellStyle name="Normal 4 3 3 7 2 2" xfId="30447"/>
    <cellStyle name="Normal 4 3 3 7 2 3" xfId="42688"/>
    <cellStyle name="Normal 4 3 3 7 3" xfId="24330"/>
    <cellStyle name="Normal 4 3 3 7 4" xfId="36574"/>
    <cellStyle name="Normal 4 3 3 7 5" xfId="48803"/>
    <cellStyle name="Normal 4 3 3 8" xfId="18129"/>
    <cellStyle name="Normal 4 3 3 8 2" xfId="30384"/>
    <cellStyle name="Normal 4 3 3 8 3" xfId="42625"/>
    <cellStyle name="Normal 4 3 3 9" xfId="24267"/>
    <cellStyle name="Normal 4 3 4" xfId="7193"/>
    <cellStyle name="Normal 4 3 4 10" xfId="48804"/>
    <cellStyle name="Normal 4 3 4 2" xfId="7194"/>
    <cellStyle name="Normal 4 3 4 2 2" xfId="7195"/>
    <cellStyle name="Normal 4 3 4 2 2 2" xfId="7196"/>
    <cellStyle name="Normal 4 3 4 2 2 2 2" xfId="7197"/>
    <cellStyle name="Normal 4 3 4 2 2 2 2 2" xfId="7198"/>
    <cellStyle name="Normal 4 3 4 2 2 2 2 2 2" xfId="18198"/>
    <cellStyle name="Normal 4 3 4 2 2 2 2 2 2 2" xfId="30453"/>
    <cellStyle name="Normal 4 3 4 2 2 2 2 2 2 3" xfId="42694"/>
    <cellStyle name="Normal 4 3 4 2 2 2 2 2 3" xfId="24336"/>
    <cellStyle name="Normal 4 3 4 2 2 2 2 2 4" xfId="36580"/>
    <cellStyle name="Normal 4 3 4 2 2 2 2 2 5" xfId="48809"/>
    <cellStyle name="Normal 4 3 4 2 2 2 2 3" xfId="18197"/>
    <cellStyle name="Normal 4 3 4 2 2 2 2 3 2" xfId="30452"/>
    <cellStyle name="Normal 4 3 4 2 2 2 2 3 3" xfId="42693"/>
    <cellStyle name="Normal 4 3 4 2 2 2 2 4" xfId="24335"/>
    <cellStyle name="Normal 4 3 4 2 2 2 2 5" xfId="36579"/>
    <cellStyle name="Normal 4 3 4 2 2 2 2 6" xfId="48808"/>
    <cellStyle name="Normal 4 3 4 2 2 2 3" xfId="7199"/>
    <cellStyle name="Normal 4 3 4 2 2 2 3 2" xfId="18199"/>
    <cellStyle name="Normal 4 3 4 2 2 2 3 2 2" xfId="30454"/>
    <cellStyle name="Normal 4 3 4 2 2 2 3 2 3" xfId="42695"/>
    <cellStyle name="Normal 4 3 4 2 2 2 3 3" xfId="24337"/>
    <cellStyle name="Normal 4 3 4 2 2 2 3 4" xfId="36581"/>
    <cellStyle name="Normal 4 3 4 2 2 2 3 5" xfId="48810"/>
    <cellStyle name="Normal 4 3 4 2 2 2 4" xfId="18196"/>
    <cellStyle name="Normal 4 3 4 2 2 2 4 2" xfId="30451"/>
    <cellStyle name="Normal 4 3 4 2 2 2 4 3" xfId="42692"/>
    <cellStyle name="Normal 4 3 4 2 2 2 5" xfId="24334"/>
    <cellStyle name="Normal 4 3 4 2 2 2 6" xfId="36578"/>
    <cellStyle name="Normal 4 3 4 2 2 2 7" xfId="48807"/>
    <cellStyle name="Normal 4 3 4 2 2 3" xfId="7200"/>
    <cellStyle name="Normal 4 3 4 2 2 3 2" xfId="7201"/>
    <cellStyle name="Normal 4 3 4 2 2 3 2 2" xfId="18201"/>
    <cellStyle name="Normal 4 3 4 2 2 3 2 2 2" xfId="30456"/>
    <cellStyle name="Normal 4 3 4 2 2 3 2 2 3" xfId="42697"/>
    <cellStyle name="Normal 4 3 4 2 2 3 2 3" xfId="24339"/>
    <cellStyle name="Normal 4 3 4 2 2 3 2 4" xfId="36583"/>
    <cellStyle name="Normal 4 3 4 2 2 3 2 5" xfId="48812"/>
    <cellStyle name="Normal 4 3 4 2 2 3 3" xfId="18200"/>
    <cellStyle name="Normal 4 3 4 2 2 3 3 2" xfId="30455"/>
    <cellStyle name="Normal 4 3 4 2 2 3 3 3" xfId="42696"/>
    <cellStyle name="Normal 4 3 4 2 2 3 4" xfId="24338"/>
    <cellStyle name="Normal 4 3 4 2 2 3 5" xfId="36582"/>
    <cellStyle name="Normal 4 3 4 2 2 3 6" xfId="48811"/>
    <cellStyle name="Normal 4 3 4 2 2 4" xfId="7202"/>
    <cellStyle name="Normal 4 3 4 2 2 4 2" xfId="18202"/>
    <cellStyle name="Normal 4 3 4 2 2 4 2 2" xfId="30457"/>
    <cellStyle name="Normal 4 3 4 2 2 4 2 3" xfId="42698"/>
    <cellStyle name="Normal 4 3 4 2 2 4 3" xfId="24340"/>
    <cellStyle name="Normal 4 3 4 2 2 4 4" xfId="36584"/>
    <cellStyle name="Normal 4 3 4 2 2 4 5" xfId="48813"/>
    <cellStyle name="Normal 4 3 4 2 2 5" xfId="18195"/>
    <cellStyle name="Normal 4 3 4 2 2 5 2" xfId="30450"/>
    <cellStyle name="Normal 4 3 4 2 2 5 3" xfId="42691"/>
    <cellStyle name="Normal 4 3 4 2 2 6" xfId="24333"/>
    <cellStyle name="Normal 4 3 4 2 2 7" xfId="36577"/>
    <cellStyle name="Normal 4 3 4 2 2 8" xfId="48806"/>
    <cellStyle name="Normal 4 3 4 2 3" xfId="7203"/>
    <cellStyle name="Normal 4 3 4 2 3 2" xfId="7204"/>
    <cellStyle name="Normal 4 3 4 2 3 2 2" xfId="7205"/>
    <cellStyle name="Normal 4 3 4 2 3 2 2 2" xfId="18205"/>
    <cellStyle name="Normal 4 3 4 2 3 2 2 2 2" xfId="30460"/>
    <cellStyle name="Normal 4 3 4 2 3 2 2 2 3" xfId="42701"/>
    <cellStyle name="Normal 4 3 4 2 3 2 2 3" xfId="24343"/>
    <cellStyle name="Normal 4 3 4 2 3 2 2 4" xfId="36587"/>
    <cellStyle name="Normal 4 3 4 2 3 2 2 5" xfId="48816"/>
    <cellStyle name="Normal 4 3 4 2 3 2 3" xfId="18204"/>
    <cellStyle name="Normal 4 3 4 2 3 2 3 2" xfId="30459"/>
    <cellStyle name="Normal 4 3 4 2 3 2 3 3" xfId="42700"/>
    <cellStyle name="Normal 4 3 4 2 3 2 4" xfId="24342"/>
    <cellStyle name="Normal 4 3 4 2 3 2 5" xfId="36586"/>
    <cellStyle name="Normal 4 3 4 2 3 2 6" xfId="48815"/>
    <cellStyle name="Normal 4 3 4 2 3 3" xfId="7206"/>
    <cellStyle name="Normal 4 3 4 2 3 3 2" xfId="18206"/>
    <cellStyle name="Normal 4 3 4 2 3 3 2 2" xfId="30461"/>
    <cellStyle name="Normal 4 3 4 2 3 3 2 3" xfId="42702"/>
    <cellStyle name="Normal 4 3 4 2 3 3 3" xfId="24344"/>
    <cellStyle name="Normal 4 3 4 2 3 3 4" xfId="36588"/>
    <cellStyle name="Normal 4 3 4 2 3 3 5" xfId="48817"/>
    <cellStyle name="Normal 4 3 4 2 3 4" xfId="18203"/>
    <cellStyle name="Normal 4 3 4 2 3 4 2" xfId="30458"/>
    <cellStyle name="Normal 4 3 4 2 3 4 3" xfId="42699"/>
    <cellStyle name="Normal 4 3 4 2 3 5" xfId="24341"/>
    <cellStyle name="Normal 4 3 4 2 3 6" xfId="36585"/>
    <cellStyle name="Normal 4 3 4 2 3 7" xfId="48814"/>
    <cellStyle name="Normal 4 3 4 2 4" xfId="7207"/>
    <cellStyle name="Normal 4 3 4 2 4 2" xfId="7208"/>
    <cellStyle name="Normal 4 3 4 2 4 2 2" xfId="18208"/>
    <cellStyle name="Normal 4 3 4 2 4 2 2 2" xfId="30463"/>
    <cellStyle name="Normal 4 3 4 2 4 2 2 3" xfId="42704"/>
    <cellStyle name="Normal 4 3 4 2 4 2 3" xfId="24346"/>
    <cellStyle name="Normal 4 3 4 2 4 2 4" xfId="36590"/>
    <cellStyle name="Normal 4 3 4 2 4 2 5" xfId="48819"/>
    <cellStyle name="Normal 4 3 4 2 4 3" xfId="18207"/>
    <cellStyle name="Normal 4 3 4 2 4 3 2" xfId="30462"/>
    <cellStyle name="Normal 4 3 4 2 4 3 3" xfId="42703"/>
    <cellStyle name="Normal 4 3 4 2 4 4" xfId="24345"/>
    <cellStyle name="Normal 4 3 4 2 4 5" xfId="36589"/>
    <cellStyle name="Normal 4 3 4 2 4 6" xfId="48818"/>
    <cellStyle name="Normal 4 3 4 2 5" xfId="7209"/>
    <cellStyle name="Normal 4 3 4 2 5 2" xfId="18209"/>
    <cellStyle name="Normal 4 3 4 2 5 2 2" xfId="30464"/>
    <cellStyle name="Normal 4 3 4 2 5 2 3" xfId="42705"/>
    <cellStyle name="Normal 4 3 4 2 5 3" xfId="24347"/>
    <cellStyle name="Normal 4 3 4 2 5 4" xfId="36591"/>
    <cellStyle name="Normal 4 3 4 2 5 5" xfId="48820"/>
    <cellStyle name="Normal 4 3 4 2 6" xfId="18194"/>
    <cellStyle name="Normal 4 3 4 2 6 2" xfId="30449"/>
    <cellStyle name="Normal 4 3 4 2 6 3" xfId="42690"/>
    <cellStyle name="Normal 4 3 4 2 7" xfId="24332"/>
    <cellStyle name="Normal 4 3 4 2 8" xfId="36576"/>
    <cellStyle name="Normal 4 3 4 2 9" xfId="48805"/>
    <cellStyle name="Normal 4 3 4 3" xfId="7210"/>
    <cellStyle name="Normal 4 3 4 3 2" xfId="7211"/>
    <cellStyle name="Normal 4 3 4 3 2 2" xfId="7212"/>
    <cellStyle name="Normal 4 3 4 3 2 2 2" xfId="7213"/>
    <cellStyle name="Normal 4 3 4 3 2 2 2 2" xfId="18213"/>
    <cellStyle name="Normal 4 3 4 3 2 2 2 2 2" xfId="30468"/>
    <cellStyle name="Normal 4 3 4 3 2 2 2 2 3" xfId="42709"/>
    <cellStyle name="Normal 4 3 4 3 2 2 2 3" xfId="24351"/>
    <cellStyle name="Normal 4 3 4 3 2 2 2 4" xfId="36595"/>
    <cellStyle name="Normal 4 3 4 3 2 2 2 5" xfId="48824"/>
    <cellStyle name="Normal 4 3 4 3 2 2 3" xfId="18212"/>
    <cellStyle name="Normal 4 3 4 3 2 2 3 2" xfId="30467"/>
    <cellStyle name="Normal 4 3 4 3 2 2 3 3" xfId="42708"/>
    <cellStyle name="Normal 4 3 4 3 2 2 4" xfId="24350"/>
    <cellStyle name="Normal 4 3 4 3 2 2 5" xfId="36594"/>
    <cellStyle name="Normal 4 3 4 3 2 2 6" xfId="48823"/>
    <cellStyle name="Normal 4 3 4 3 2 3" xfId="7214"/>
    <cellStyle name="Normal 4 3 4 3 2 3 2" xfId="18214"/>
    <cellStyle name="Normal 4 3 4 3 2 3 2 2" xfId="30469"/>
    <cellStyle name="Normal 4 3 4 3 2 3 2 3" xfId="42710"/>
    <cellStyle name="Normal 4 3 4 3 2 3 3" xfId="24352"/>
    <cellStyle name="Normal 4 3 4 3 2 3 4" xfId="36596"/>
    <cellStyle name="Normal 4 3 4 3 2 3 5" xfId="48825"/>
    <cellStyle name="Normal 4 3 4 3 2 4" xfId="18211"/>
    <cellStyle name="Normal 4 3 4 3 2 4 2" xfId="30466"/>
    <cellStyle name="Normal 4 3 4 3 2 4 3" xfId="42707"/>
    <cellStyle name="Normal 4 3 4 3 2 5" xfId="24349"/>
    <cellStyle name="Normal 4 3 4 3 2 6" xfId="36593"/>
    <cellStyle name="Normal 4 3 4 3 2 7" xfId="48822"/>
    <cellStyle name="Normal 4 3 4 3 3" xfId="7215"/>
    <cellStyle name="Normal 4 3 4 3 3 2" xfId="7216"/>
    <cellStyle name="Normal 4 3 4 3 3 2 2" xfId="18216"/>
    <cellStyle name="Normal 4 3 4 3 3 2 2 2" xfId="30471"/>
    <cellStyle name="Normal 4 3 4 3 3 2 2 3" xfId="42712"/>
    <cellStyle name="Normal 4 3 4 3 3 2 3" xfId="24354"/>
    <cellStyle name="Normal 4 3 4 3 3 2 4" xfId="36598"/>
    <cellStyle name="Normal 4 3 4 3 3 2 5" xfId="48827"/>
    <cellStyle name="Normal 4 3 4 3 3 3" xfId="18215"/>
    <cellStyle name="Normal 4 3 4 3 3 3 2" xfId="30470"/>
    <cellStyle name="Normal 4 3 4 3 3 3 3" xfId="42711"/>
    <cellStyle name="Normal 4 3 4 3 3 4" xfId="24353"/>
    <cellStyle name="Normal 4 3 4 3 3 5" xfId="36597"/>
    <cellStyle name="Normal 4 3 4 3 3 6" xfId="48826"/>
    <cellStyle name="Normal 4 3 4 3 4" xfId="7217"/>
    <cellStyle name="Normal 4 3 4 3 4 2" xfId="18217"/>
    <cellStyle name="Normal 4 3 4 3 4 2 2" xfId="30472"/>
    <cellStyle name="Normal 4 3 4 3 4 2 3" xfId="42713"/>
    <cellStyle name="Normal 4 3 4 3 4 3" xfId="24355"/>
    <cellStyle name="Normal 4 3 4 3 4 4" xfId="36599"/>
    <cellStyle name="Normal 4 3 4 3 4 5" xfId="48828"/>
    <cellStyle name="Normal 4 3 4 3 5" xfId="18210"/>
    <cellStyle name="Normal 4 3 4 3 5 2" xfId="30465"/>
    <cellStyle name="Normal 4 3 4 3 5 3" xfId="42706"/>
    <cellStyle name="Normal 4 3 4 3 6" xfId="24348"/>
    <cellStyle name="Normal 4 3 4 3 7" xfId="36592"/>
    <cellStyle name="Normal 4 3 4 3 8" xfId="48821"/>
    <cellStyle name="Normal 4 3 4 4" xfId="7218"/>
    <cellStyle name="Normal 4 3 4 4 2" xfId="7219"/>
    <cellStyle name="Normal 4 3 4 4 2 2" xfId="7220"/>
    <cellStyle name="Normal 4 3 4 4 2 2 2" xfId="18220"/>
    <cellStyle name="Normal 4 3 4 4 2 2 2 2" xfId="30475"/>
    <cellStyle name="Normal 4 3 4 4 2 2 2 3" xfId="42716"/>
    <cellStyle name="Normal 4 3 4 4 2 2 3" xfId="24358"/>
    <cellStyle name="Normal 4 3 4 4 2 2 4" xfId="36602"/>
    <cellStyle name="Normal 4 3 4 4 2 2 5" xfId="48831"/>
    <cellStyle name="Normal 4 3 4 4 2 3" xfId="18219"/>
    <cellStyle name="Normal 4 3 4 4 2 3 2" xfId="30474"/>
    <cellStyle name="Normal 4 3 4 4 2 3 3" xfId="42715"/>
    <cellStyle name="Normal 4 3 4 4 2 4" xfId="24357"/>
    <cellStyle name="Normal 4 3 4 4 2 5" xfId="36601"/>
    <cellStyle name="Normal 4 3 4 4 2 6" xfId="48830"/>
    <cellStyle name="Normal 4 3 4 4 3" xfId="7221"/>
    <cellStyle name="Normal 4 3 4 4 3 2" xfId="18221"/>
    <cellStyle name="Normal 4 3 4 4 3 2 2" xfId="30476"/>
    <cellStyle name="Normal 4 3 4 4 3 2 3" xfId="42717"/>
    <cellStyle name="Normal 4 3 4 4 3 3" xfId="24359"/>
    <cellStyle name="Normal 4 3 4 4 3 4" xfId="36603"/>
    <cellStyle name="Normal 4 3 4 4 3 5" xfId="48832"/>
    <cellStyle name="Normal 4 3 4 4 4" xfId="18218"/>
    <cellStyle name="Normal 4 3 4 4 4 2" xfId="30473"/>
    <cellStyle name="Normal 4 3 4 4 4 3" xfId="42714"/>
    <cellStyle name="Normal 4 3 4 4 5" xfId="24356"/>
    <cellStyle name="Normal 4 3 4 4 6" xfId="36600"/>
    <cellStyle name="Normal 4 3 4 4 7" xfId="48829"/>
    <cellStyle name="Normal 4 3 4 5" xfId="7222"/>
    <cellStyle name="Normal 4 3 4 5 2" xfId="7223"/>
    <cellStyle name="Normal 4 3 4 5 2 2" xfId="18223"/>
    <cellStyle name="Normal 4 3 4 5 2 2 2" xfId="30478"/>
    <cellStyle name="Normal 4 3 4 5 2 2 3" xfId="42719"/>
    <cellStyle name="Normal 4 3 4 5 2 3" xfId="24361"/>
    <cellStyle name="Normal 4 3 4 5 2 4" xfId="36605"/>
    <cellStyle name="Normal 4 3 4 5 2 5" xfId="48834"/>
    <cellStyle name="Normal 4 3 4 5 3" xfId="18222"/>
    <cellStyle name="Normal 4 3 4 5 3 2" xfId="30477"/>
    <cellStyle name="Normal 4 3 4 5 3 3" xfId="42718"/>
    <cellStyle name="Normal 4 3 4 5 4" xfId="24360"/>
    <cellStyle name="Normal 4 3 4 5 5" xfId="36604"/>
    <cellStyle name="Normal 4 3 4 5 6" xfId="48833"/>
    <cellStyle name="Normal 4 3 4 6" xfId="7224"/>
    <cellStyle name="Normal 4 3 4 6 2" xfId="18224"/>
    <cellStyle name="Normal 4 3 4 6 2 2" xfId="30479"/>
    <cellStyle name="Normal 4 3 4 6 2 3" xfId="42720"/>
    <cellStyle name="Normal 4 3 4 6 3" xfId="24362"/>
    <cellStyle name="Normal 4 3 4 6 4" xfId="36606"/>
    <cellStyle name="Normal 4 3 4 6 5" xfId="48835"/>
    <cellStyle name="Normal 4 3 4 7" xfId="18193"/>
    <cellStyle name="Normal 4 3 4 7 2" xfId="30448"/>
    <cellStyle name="Normal 4 3 4 7 3" xfId="42689"/>
    <cellStyle name="Normal 4 3 4 8" xfId="24331"/>
    <cellStyle name="Normal 4 3 4 9" xfId="36575"/>
    <cellStyle name="Normal 4 3 5" xfId="7225"/>
    <cellStyle name="Normal 4 3 5 2" xfId="7226"/>
    <cellStyle name="Normal 4 3 5 2 2" xfId="7227"/>
    <cellStyle name="Normal 4 3 5 2 2 2" xfId="7228"/>
    <cellStyle name="Normal 4 3 5 2 2 2 2" xfId="7229"/>
    <cellStyle name="Normal 4 3 5 2 2 2 2 2" xfId="18229"/>
    <cellStyle name="Normal 4 3 5 2 2 2 2 2 2" xfId="30484"/>
    <cellStyle name="Normal 4 3 5 2 2 2 2 2 3" xfId="42725"/>
    <cellStyle name="Normal 4 3 5 2 2 2 2 3" xfId="24367"/>
    <cellStyle name="Normal 4 3 5 2 2 2 2 4" xfId="36611"/>
    <cellStyle name="Normal 4 3 5 2 2 2 2 5" xfId="48840"/>
    <cellStyle name="Normal 4 3 5 2 2 2 3" xfId="18228"/>
    <cellStyle name="Normal 4 3 5 2 2 2 3 2" xfId="30483"/>
    <cellStyle name="Normal 4 3 5 2 2 2 3 3" xfId="42724"/>
    <cellStyle name="Normal 4 3 5 2 2 2 4" xfId="24366"/>
    <cellStyle name="Normal 4 3 5 2 2 2 5" xfId="36610"/>
    <cellStyle name="Normal 4 3 5 2 2 2 6" xfId="48839"/>
    <cellStyle name="Normal 4 3 5 2 2 3" xfId="7230"/>
    <cellStyle name="Normal 4 3 5 2 2 3 2" xfId="18230"/>
    <cellStyle name="Normal 4 3 5 2 2 3 2 2" xfId="30485"/>
    <cellStyle name="Normal 4 3 5 2 2 3 2 3" xfId="42726"/>
    <cellStyle name="Normal 4 3 5 2 2 3 3" xfId="24368"/>
    <cellStyle name="Normal 4 3 5 2 2 3 4" xfId="36612"/>
    <cellStyle name="Normal 4 3 5 2 2 3 5" xfId="48841"/>
    <cellStyle name="Normal 4 3 5 2 2 4" xfId="18227"/>
    <cellStyle name="Normal 4 3 5 2 2 4 2" xfId="30482"/>
    <cellStyle name="Normal 4 3 5 2 2 4 3" xfId="42723"/>
    <cellStyle name="Normal 4 3 5 2 2 5" xfId="24365"/>
    <cellStyle name="Normal 4 3 5 2 2 6" xfId="36609"/>
    <cellStyle name="Normal 4 3 5 2 2 7" xfId="48838"/>
    <cellStyle name="Normal 4 3 5 2 3" xfId="7231"/>
    <cellStyle name="Normal 4 3 5 2 3 2" xfId="7232"/>
    <cellStyle name="Normal 4 3 5 2 3 2 2" xfId="18232"/>
    <cellStyle name="Normal 4 3 5 2 3 2 2 2" xfId="30487"/>
    <cellStyle name="Normal 4 3 5 2 3 2 2 3" xfId="42728"/>
    <cellStyle name="Normal 4 3 5 2 3 2 3" xfId="24370"/>
    <cellStyle name="Normal 4 3 5 2 3 2 4" xfId="36614"/>
    <cellStyle name="Normal 4 3 5 2 3 2 5" xfId="48843"/>
    <cellStyle name="Normal 4 3 5 2 3 3" xfId="18231"/>
    <cellStyle name="Normal 4 3 5 2 3 3 2" xfId="30486"/>
    <cellStyle name="Normal 4 3 5 2 3 3 3" xfId="42727"/>
    <cellStyle name="Normal 4 3 5 2 3 4" xfId="24369"/>
    <cellStyle name="Normal 4 3 5 2 3 5" xfId="36613"/>
    <cellStyle name="Normal 4 3 5 2 3 6" xfId="48842"/>
    <cellStyle name="Normal 4 3 5 2 4" xfId="7233"/>
    <cellStyle name="Normal 4 3 5 2 4 2" xfId="18233"/>
    <cellStyle name="Normal 4 3 5 2 4 2 2" xfId="30488"/>
    <cellStyle name="Normal 4 3 5 2 4 2 3" xfId="42729"/>
    <cellStyle name="Normal 4 3 5 2 4 3" xfId="24371"/>
    <cellStyle name="Normal 4 3 5 2 4 4" xfId="36615"/>
    <cellStyle name="Normal 4 3 5 2 4 5" xfId="48844"/>
    <cellStyle name="Normal 4 3 5 2 5" xfId="18226"/>
    <cellStyle name="Normal 4 3 5 2 5 2" xfId="30481"/>
    <cellStyle name="Normal 4 3 5 2 5 3" xfId="42722"/>
    <cellStyle name="Normal 4 3 5 2 6" xfId="24364"/>
    <cellStyle name="Normal 4 3 5 2 7" xfId="36608"/>
    <cellStyle name="Normal 4 3 5 2 8" xfId="48837"/>
    <cellStyle name="Normal 4 3 5 3" xfId="7234"/>
    <cellStyle name="Normal 4 3 5 3 2" xfId="7235"/>
    <cellStyle name="Normal 4 3 5 3 2 2" xfId="7236"/>
    <cellStyle name="Normal 4 3 5 3 2 2 2" xfId="18236"/>
    <cellStyle name="Normal 4 3 5 3 2 2 2 2" xfId="30491"/>
    <cellStyle name="Normal 4 3 5 3 2 2 2 3" xfId="42732"/>
    <cellStyle name="Normal 4 3 5 3 2 2 3" xfId="24374"/>
    <cellStyle name="Normal 4 3 5 3 2 2 4" xfId="36618"/>
    <cellStyle name="Normal 4 3 5 3 2 2 5" xfId="48847"/>
    <cellStyle name="Normal 4 3 5 3 2 3" xfId="18235"/>
    <cellStyle name="Normal 4 3 5 3 2 3 2" xfId="30490"/>
    <cellStyle name="Normal 4 3 5 3 2 3 3" xfId="42731"/>
    <cellStyle name="Normal 4 3 5 3 2 4" xfId="24373"/>
    <cellStyle name="Normal 4 3 5 3 2 5" xfId="36617"/>
    <cellStyle name="Normal 4 3 5 3 2 6" xfId="48846"/>
    <cellStyle name="Normal 4 3 5 3 3" xfId="7237"/>
    <cellStyle name="Normal 4 3 5 3 3 2" xfId="18237"/>
    <cellStyle name="Normal 4 3 5 3 3 2 2" xfId="30492"/>
    <cellStyle name="Normal 4 3 5 3 3 2 3" xfId="42733"/>
    <cellStyle name="Normal 4 3 5 3 3 3" xfId="24375"/>
    <cellStyle name="Normal 4 3 5 3 3 4" xfId="36619"/>
    <cellStyle name="Normal 4 3 5 3 3 5" xfId="48848"/>
    <cellStyle name="Normal 4 3 5 3 4" xfId="18234"/>
    <cellStyle name="Normal 4 3 5 3 4 2" xfId="30489"/>
    <cellStyle name="Normal 4 3 5 3 4 3" xfId="42730"/>
    <cellStyle name="Normal 4 3 5 3 5" xfId="24372"/>
    <cellStyle name="Normal 4 3 5 3 6" xfId="36616"/>
    <cellStyle name="Normal 4 3 5 3 7" xfId="48845"/>
    <cellStyle name="Normal 4 3 5 4" xfId="7238"/>
    <cellStyle name="Normal 4 3 5 4 2" xfId="7239"/>
    <cellStyle name="Normal 4 3 5 4 2 2" xfId="18239"/>
    <cellStyle name="Normal 4 3 5 4 2 2 2" xfId="30494"/>
    <cellStyle name="Normal 4 3 5 4 2 2 3" xfId="42735"/>
    <cellStyle name="Normal 4 3 5 4 2 3" xfId="24377"/>
    <cellStyle name="Normal 4 3 5 4 2 4" xfId="36621"/>
    <cellStyle name="Normal 4 3 5 4 2 5" xfId="48850"/>
    <cellStyle name="Normal 4 3 5 4 3" xfId="18238"/>
    <cellStyle name="Normal 4 3 5 4 3 2" xfId="30493"/>
    <cellStyle name="Normal 4 3 5 4 3 3" xfId="42734"/>
    <cellStyle name="Normal 4 3 5 4 4" xfId="24376"/>
    <cellStyle name="Normal 4 3 5 4 5" xfId="36620"/>
    <cellStyle name="Normal 4 3 5 4 6" xfId="48849"/>
    <cellStyle name="Normal 4 3 5 5" xfId="7240"/>
    <cellStyle name="Normal 4 3 5 5 2" xfId="18240"/>
    <cellStyle name="Normal 4 3 5 5 2 2" xfId="30495"/>
    <cellStyle name="Normal 4 3 5 5 2 3" xfId="42736"/>
    <cellStyle name="Normal 4 3 5 5 3" xfId="24378"/>
    <cellStyle name="Normal 4 3 5 5 4" xfId="36622"/>
    <cellStyle name="Normal 4 3 5 5 5" xfId="48851"/>
    <cellStyle name="Normal 4 3 5 6" xfId="18225"/>
    <cellStyle name="Normal 4 3 5 6 2" xfId="30480"/>
    <cellStyle name="Normal 4 3 5 6 3" xfId="42721"/>
    <cellStyle name="Normal 4 3 5 7" xfId="24363"/>
    <cellStyle name="Normal 4 3 5 8" xfId="36607"/>
    <cellStyle name="Normal 4 3 5 9" xfId="48836"/>
    <cellStyle name="Normal 4 3 6" xfId="7241"/>
    <cellStyle name="Normal 4 3 6 2" xfId="7242"/>
    <cellStyle name="Normal 4 3 6 2 2" xfId="7243"/>
    <cellStyle name="Normal 4 3 6 2 2 2" xfId="7244"/>
    <cellStyle name="Normal 4 3 6 2 2 2 2" xfId="18244"/>
    <cellStyle name="Normal 4 3 6 2 2 2 2 2" xfId="30499"/>
    <cellStyle name="Normal 4 3 6 2 2 2 2 3" xfId="42740"/>
    <cellStyle name="Normal 4 3 6 2 2 2 3" xfId="24382"/>
    <cellStyle name="Normal 4 3 6 2 2 2 4" xfId="36626"/>
    <cellStyle name="Normal 4 3 6 2 2 2 5" xfId="48855"/>
    <cellStyle name="Normal 4 3 6 2 2 3" xfId="18243"/>
    <cellStyle name="Normal 4 3 6 2 2 3 2" xfId="30498"/>
    <cellStyle name="Normal 4 3 6 2 2 3 3" xfId="42739"/>
    <cellStyle name="Normal 4 3 6 2 2 4" xfId="24381"/>
    <cellStyle name="Normal 4 3 6 2 2 5" xfId="36625"/>
    <cellStyle name="Normal 4 3 6 2 2 6" xfId="48854"/>
    <cellStyle name="Normal 4 3 6 2 3" xfId="7245"/>
    <cellStyle name="Normal 4 3 6 2 3 2" xfId="18245"/>
    <cellStyle name="Normal 4 3 6 2 3 2 2" xfId="30500"/>
    <cellStyle name="Normal 4 3 6 2 3 2 3" xfId="42741"/>
    <cellStyle name="Normal 4 3 6 2 3 3" xfId="24383"/>
    <cellStyle name="Normal 4 3 6 2 3 4" xfId="36627"/>
    <cellStyle name="Normal 4 3 6 2 3 5" xfId="48856"/>
    <cellStyle name="Normal 4 3 6 2 4" xfId="18242"/>
    <cellStyle name="Normal 4 3 6 2 4 2" xfId="30497"/>
    <cellStyle name="Normal 4 3 6 2 4 3" xfId="42738"/>
    <cellStyle name="Normal 4 3 6 2 5" xfId="24380"/>
    <cellStyle name="Normal 4 3 6 2 6" xfId="36624"/>
    <cellStyle name="Normal 4 3 6 2 7" xfId="48853"/>
    <cellStyle name="Normal 4 3 6 3" xfId="7246"/>
    <cellStyle name="Normal 4 3 6 3 2" xfId="7247"/>
    <cellStyle name="Normal 4 3 6 3 2 2" xfId="18247"/>
    <cellStyle name="Normal 4 3 6 3 2 2 2" xfId="30502"/>
    <cellStyle name="Normal 4 3 6 3 2 2 3" xfId="42743"/>
    <cellStyle name="Normal 4 3 6 3 2 3" xfId="24385"/>
    <cellStyle name="Normal 4 3 6 3 2 4" xfId="36629"/>
    <cellStyle name="Normal 4 3 6 3 2 5" xfId="48858"/>
    <cellStyle name="Normal 4 3 6 3 3" xfId="18246"/>
    <cellStyle name="Normal 4 3 6 3 3 2" xfId="30501"/>
    <cellStyle name="Normal 4 3 6 3 3 3" xfId="42742"/>
    <cellStyle name="Normal 4 3 6 3 4" xfId="24384"/>
    <cellStyle name="Normal 4 3 6 3 5" xfId="36628"/>
    <cellStyle name="Normal 4 3 6 3 6" xfId="48857"/>
    <cellStyle name="Normal 4 3 6 4" xfId="7248"/>
    <cellStyle name="Normal 4 3 6 4 2" xfId="18248"/>
    <cellStyle name="Normal 4 3 6 4 2 2" xfId="30503"/>
    <cellStyle name="Normal 4 3 6 4 2 3" xfId="42744"/>
    <cellStyle name="Normal 4 3 6 4 3" xfId="24386"/>
    <cellStyle name="Normal 4 3 6 4 4" xfId="36630"/>
    <cellStyle name="Normal 4 3 6 4 5" xfId="48859"/>
    <cellStyle name="Normal 4 3 6 5" xfId="18241"/>
    <cellStyle name="Normal 4 3 6 5 2" xfId="30496"/>
    <cellStyle name="Normal 4 3 6 5 3" xfId="42737"/>
    <cellStyle name="Normal 4 3 6 6" xfId="24379"/>
    <cellStyle name="Normal 4 3 6 7" xfId="36623"/>
    <cellStyle name="Normal 4 3 6 8" xfId="48852"/>
    <cellStyle name="Normal 4 3 7" xfId="7249"/>
    <cellStyle name="Normal 4 3 7 2" xfId="7250"/>
    <cellStyle name="Normal 4 3 7 2 2" xfId="7251"/>
    <cellStyle name="Normal 4 3 7 2 2 2" xfId="18251"/>
    <cellStyle name="Normal 4 3 7 2 2 2 2" xfId="30506"/>
    <cellStyle name="Normal 4 3 7 2 2 2 3" xfId="42747"/>
    <cellStyle name="Normal 4 3 7 2 2 3" xfId="24389"/>
    <cellStyle name="Normal 4 3 7 2 2 4" xfId="36633"/>
    <cellStyle name="Normal 4 3 7 2 2 5" xfId="48862"/>
    <cellStyle name="Normal 4 3 7 2 3" xfId="18250"/>
    <cellStyle name="Normal 4 3 7 2 3 2" xfId="30505"/>
    <cellStyle name="Normal 4 3 7 2 3 3" xfId="42746"/>
    <cellStyle name="Normal 4 3 7 2 4" xfId="24388"/>
    <cellStyle name="Normal 4 3 7 2 5" xfId="36632"/>
    <cellStyle name="Normal 4 3 7 2 6" xfId="48861"/>
    <cellStyle name="Normal 4 3 7 3" xfId="7252"/>
    <cellStyle name="Normal 4 3 7 3 2" xfId="18252"/>
    <cellStyle name="Normal 4 3 7 3 2 2" xfId="30507"/>
    <cellStyle name="Normal 4 3 7 3 2 3" xfId="42748"/>
    <cellStyle name="Normal 4 3 7 3 3" xfId="24390"/>
    <cellStyle name="Normal 4 3 7 3 4" xfId="36634"/>
    <cellStyle name="Normal 4 3 7 3 5" xfId="48863"/>
    <cellStyle name="Normal 4 3 7 4" xfId="18249"/>
    <cellStyle name="Normal 4 3 7 4 2" xfId="30504"/>
    <cellStyle name="Normal 4 3 7 4 3" xfId="42745"/>
    <cellStyle name="Normal 4 3 7 5" xfId="24387"/>
    <cellStyle name="Normal 4 3 7 6" xfId="36631"/>
    <cellStyle name="Normal 4 3 7 7" xfId="48860"/>
    <cellStyle name="Normal 4 3 8" xfId="7253"/>
    <cellStyle name="Normal 4 3 8 2" xfId="7254"/>
    <cellStyle name="Normal 4 3 8 2 2" xfId="7255"/>
    <cellStyle name="Normal 4 3 8 2 2 2" xfId="18255"/>
    <cellStyle name="Normal 4 3 8 2 2 2 2" xfId="30510"/>
    <cellStyle name="Normal 4 3 8 2 2 2 3" xfId="42751"/>
    <cellStyle name="Normal 4 3 8 2 2 3" xfId="24393"/>
    <cellStyle name="Normal 4 3 8 2 2 4" xfId="36637"/>
    <cellStyle name="Normal 4 3 8 2 2 5" xfId="48866"/>
    <cellStyle name="Normal 4 3 8 2 3" xfId="18254"/>
    <cellStyle name="Normal 4 3 8 2 3 2" xfId="30509"/>
    <cellStyle name="Normal 4 3 8 2 3 3" xfId="42750"/>
    <cellStyle name="Normal 4 3 8 2 4" xfId="24392"/>
    <cellStyle name="Normal 4 3 8 2 5" xfId="36636"/>
    <cellStyle name="Normal 4 3 8 2 6" xfId="48865"/>
    <cellStyle name="Normal 4 3 8 3" xfId="7256"/>
    <cellStyle name="Normal 4 3 8 3 2" xfId="18256"/>
    <cellStyle name="Normal 4 3 8 3 2 2" xfId="30511"/>
    <cellStyle name="Normal 4 3 8 3 2 3" xfId="42752"/>
    <cellStyle name="Normal 4 3 8 3 3" xfId="24394"/>
    <cellStyle name="Normal 4 3 8 3 4" xfId="36638"/>
    <cellStyle name="Normal 4 3 8 3 5" xfId="48867"/>
    <cellStyle name="Normal 4 3 8 4" xfId="18253"/>
    <cellStyle name="Normal 4 3 8 4 2" xfId="30508"/>
    <cellStyle name="Normal 4 3 8 4 3" xfId="42749"/>
    <cellStyle name="Normal 4 3 8 5" xfId="24391"/>
    <cellStyle name="Normal 4 3 8 6" xfId="36635"/>
    <cellStyle name="Normal 4 3 8 7" xfId="48864"/>
    <cellStyle name="Normal 4 3 9" xfId="7257"/>
    <cellStyle name="Normal 4 3 9 2" xfId="7258"/>
    <cellStyle name="Normal 4 3 9 2 2" xfId="18258"/>
    <cellStyle name="Normal 4 3 9 2 2 2" xfId="30513"/>
    <cellStyle name="Normal 4 3 9 2 2 3" xfId="42754"/>
    <cellStyle name="Normal 4 3 9 2 3" xfId="24396"/>
    <cellStyle name="Normal 4 3 9 2 4" xfId="36640"/>
    <cellStyle name="Normal 4 3 9 2 5" xfId="48869"/>
    <cellStyle name="Normal 4 3 9 3" xfId="18257"/>
    <cellStyle name="Normal 4 3 9 3 2" xfId="30512"/>
    <cellStyle name="Normal 4 3 9 3 3" xfId="42753"/>
    <cellStyle name="Normal 4 3 9 4" xfId="24395"/>
    <cellStyle name="Normal 4 3 9 5" xfId="36639"/>
    <cellStyle name="Normal 4 3 9 6" xfId="48868"/>
    <cellStyle name="Normal 4 4" xfId="35"/>
    <cellStyle name="Normal 4 4 10" xfId="14240"/>
    <cellStyle name="Normal 4 4 10 2" xfId="26495"/>
    <cellStyle name="Normal 4 4 10 3" xfId="38736"/>
    <cellStyle name="Normal 4 4 11" xfId="20375"/>
    <cellStyle name="Normal 4 4 12" xfId="32622"/>
    <cellStyle name="Normal 4 4 13" xfId="44851"/>
    <cellStyle name="Normal 4 4 2" xfId="7259"/>
    <cellStyle name="Normal 4 4 2 10" xfId="24397"/>
    <cellStyle name="Normal 4 4 2 11" xfId="36641"/>
    <cellStyle name="Normal 4 4 2 12" xfId="48870"/>
    <cellStyle name="Normal 4 4 2 2" xfId="7260"/>
    <cellStyle name="Normal 4 4 2 2 10" xfId="48871"/>
    <cellStyle name="Normal 4 4 2 2 2" xfId="7261"/>
    <cellStyle name="Normal 4 4 2 2 2 2" xfId="7262"/>
    <cellStyle name="Normal 4 4 2 2 2 2 2" xfId="7263"/>
    <cellStyle name="Normal 4 4 2 2 2 2 2 2" xfId="7264"/>
    <cellStyle name="Normal 4 4 2 2 2 2 2 2 2" xfId="7265"/>
    <cellStyle name="Normal 4 4 2 2 2 2 2 2 2 2" xfId="18265"/>
    <cellStyle name="Normal 4 4 2 2 2 2 2 2 2 2 2" xfId="30520"/>
    <cellStyle name="Normal 4 4 2 2 2 2 2 2 2 2 3" xfId="42761"/>
    <cellStyle name="Normal 4 4 2 2 2 2 2 2 2 3" xfId="24403"/>
    <cellStyle name="Normal 4 4 2 2 2 2 2 2 2 4" xfId="36647"/>
    <cellStyle name="Normal 4 4 2 2 2 2 2 2 2 5" xfId="48876"/>
    <cellStyle name="Normal 4 4 2 2 2 2 2 2 3" xfId="18264"/>
    <cellStyle name="Normal 4 4 2 2 2 2 2 2 3 2" xfId="30519"/>
    <cellStyle name="Normal 4 4 2 2 2 2 2 2 3 3" xfId="42760"/>
    <cellStyle name="Normal 4 4 2 2 2 2 2 2 4" xfId="24402"/>
    <cellStyle name="Normal 4 4 2 2 2 2 2 2 5" xfId="36646"/>
    <cellStyle name="Normal 4 4 2 2 2 2 2 2 6" xfId="48875"/>
    <cellStyle name="Normal 4 4 2 2 2 2 2 3" xfId="7266"/>
    <cellStyle name="Normal 4 4 2 2 2 2 2 3 2" xfId="18266"/>
    <cellStyle name="Normal 4 4 2 2 2 2 2 3 2 2" xfId="30521"/>
    <cellStyle name="Normal 4 4 2 2 2 2 2 3 2 3" xfId="42762"/>
    <cellStyle name="Normal 4 4 2 2 2 2 2 3 3" xfId="24404"/>
    <cellStyle name="Normal 4 4 2 2 2 2 2 3 4" xfId="36648"/>
    <cellStyle name="Normal 4 4 2 2 2 2 2 3 5" xfId="48877"/>
    <cellStyle name="Normal 4 4 2 2 2 2 2 4" xfId="18263"/>
    <cellStyle name="Normal 4 4 2 2 2 2 2 4 2" xfId="30518"/>
    <cellStyle name="Normal 4 4 2 2 2 2 2 4 3" xfId="42759"/>
    <cellStyle name="Normal 4 4 2 2 2 2 2 5" xfId="24401"/>
    <cellStyle name="Normal 4 4 2 2 2 2 2 6" xfId="36645"/>
    <cellStyle name="Normal 4 4 2 2 2 2 2 7" xfId="48874"/>
    <cellStyle name="Normal 4 4 2 2 2 2 3" xfId="7267"/>
    <cellStyle name="Normal 4 4 2 2 2 2 3 2" xfId="7268"/>
    <cellStyle name="Normal 4 4 2 2 2 2 3 2 2" xfId="18268"/>
    <cellStyle name="Normal 4 4 2 2 2 2 3 2 2 2" xfId="30523"/>
    <cellStyle name="Normal 4 4 2 2 2 2 3 2 2 3" xfId="42764"/>
    <cellStyle name="Normal 4 4 2 2 2 2 3 2 3" xfId="24406"/>
    <cellStyle name="Normal 4 4 2 2 2 2 3 2 4" xfId="36650"/>
    <cellStyle name="Normal 4 4 2 2 2 2 3 2 5" xfId="48879"/>
    <cellStyle name="Normal 4 4 2 2 2 2 3 3" xfId="18267"/>
    <cellStyle name="Normal 4 4 2 2 2 2 3 3 2" xfId="30522"/>
    <cellStyle name="Normal 4 4 2 2 2 2 3 3 3" xfId="42763"/>
    <cellStyle name="Normal 4 4 2 2 2 2 3 4" xfId="24405"/>
    <cellStyle name="Normal 4 4 2 2 2 2 3 5" xfId="36649"/>
    <cellStyle name="Normal 4 4 2 2 2 2 3 6" xfId="48878"/>
    <cellStyle name="Normal 4 4 2 2 2 2 4" xfId="7269"/>
    <cellStyle name="Normal 4 4 2 2 2 2 4 2" xfId="18269"/>
    <cellStyle name="Normal 4 4 2 2 2 2 4 2 2" xfId="30524"/>
    <cellStyle name="Normal 4 4 2 2 2 2 4 2 3" xfId="42765"/>
    <cellStyle name="Normal 4 4 2 2 2 2 4 3" xfId="24407"/>
    <cellStyle name="Normal 4 4 2 2 2 2 4 4" xfId="36651"/>
    <cellStyle name="Normal 4 4 2 2 2 2 4 5" xfId="48880"/>
    <cellStyle name="Normal 4 4 2 2 2 2 5" xfId="18262"/>
    <cellStyle name="Normal 4 4 2 2 2 2 5 2" xfId="30517"/>
    <cellStyle name="Normal 4 4 2 2 2 2 5 3" xfId="42758"/>
    <cellStyle name="Normal 4 4 2 2 2 2 6" xfId="24400"/>
    <cellStyle name="Normal 4 4 2 2 2 2 7" xfId="36644"/>
    <cellStyle name="Normal 4 4 2 2 2 2 8" xfId="48873"/>
    <cellStyle name="Normal 4 4 2 2 2 3" xfId="7270"/>
    <cellStyle name="Normal 4 4 2 2 2 3 2" xfId="7271"/>
    <cellStyle name="Normal 4 4 2 2 2 3 2 2" xfId="7272"/>
    <cellStyle name="Normal 4 4 2 2 2 3 2 2 2" xfId="18272"/>
    <cellStyle name="Normal 4 4 2 2 2 3 2 2 2 2" xfId="30527"/>
    <cellStyle name="Normal 4 4 2 2 2 3 2 2 2 3" xfId="42768"/>
    <cellStyle name="Normal 4 4 2 2 2 3 2 2 3" xfId="24410"/>
    <cellStyle name="Normal 4 4 2 2 2 3 2 2 4" xfId="36654"/>
    <cellStyle name="Normal 4 4 2 2 2 3 2 2 5" xfId="48883"/>
    <cellStyle name="Normal 4 4 2 2 2 3 2 3" xfId="18271"/>
    <cellStyle name="Normal 4 4 2 2 2 3 2 3 2" xfId="30526"/>
    <cellStyle name="Normal 4 4 2 2 2 3 2 3 3" xfId="42767"/>
    <cellStyle name="Normal 4 4 2 2 2 3 2 4" xfId="24409"/>
    <cellStyle name="Normal 4 4 2 2 2 3 2 5" xfId="36653"/>
    <cellStyle name="Normal 4 4 2 2 2 3 2 6" xfId="48882"/>
    <cellStyle name="Normal 4 4 2 2 2 3 3" xfId="7273"/>
    <cellStyle name="Normal 4 4 2 2 2 3 3 2" xfId="18273"/>
    <cellStyle name="Normal 4 4 2 2 2 3 3 2 2" xfId="30528"/>
    <cellStyle name="Normal 4 4 2 2 2 3 3 2 3" xfId="42769"/>
    <cellStyle name="Normal 4 4 2 2 2 3 3 3" xfId="24411"/>
    <cellStyle name="Normal 4 4 2 2 2 3 3 4" xfId="36655"/>
    <cellStyle name="Normal 4 4 2 2 2 3 3 5" xfId="48884"/>
    <cellStyle name="Normal 4 4 2 2 2 3 4" xfId="18270"/>
    <cellStyle name="Normal 4 4 2 2 2 3 4 2" xfId="30525"/>
    <cellStyle name="Normal 4 4 2 2 2 3 4 3" xfId="42766"/>
    <cellStyle name="Normal 4 4 2 2 2 3 5" xfId="24408"/>
    <cellStyle name="Normal 4 4 2 2 2 3 6" xfId="36652"/>
    <cellStyle name="Normal 4 4 2 2 2 3 7" xfId="48881"/>
    <cellStyle name="Normal 4 4 2 2 2 4" xfId="7274"/>
    <cellStyle name="Normal 4 4 2 2 2 4 2" xfId="7275"/>
    <cellStyle name="Normal 4 4 2 2 2 4 2 2" xfId="18275"/>
    <cellStyle name="Normal 4 4 2 2 2 4 2 2 2" xfId="30530"/>
    <cellStyle name="Normal 4 4 2 2 2 4 2 2 3" xfId="42771"/>
    <cellStyle name="Normal 4 4 2 2 2 4 2 3" xfId="24413"/>
    <cellStyle name="Normal 4 4 2 2 2 4 2 4" xfId="36657"/>
    <cellStyle name="Normal 4 4 2 2 2 4 2 5" xfId="48886"/>
    <cellStyle name="Normal 4 4 2 2 2 4 3" xfId="18274"/>
    <cellStyle name="Normal 4 4 2 2 2 4 3 2" xfId="30529"/>
    <cellStyle name="Normal 4 4 2 2 2 4 3 3" xfId="42770"/>
    <cellStyle name="Normal 4 4 2 2 2 4 4" xfId="24412"/>
    <cellStyle name="Normal 4 4 2 2 2 4 5" xfId="36656"/>
    <cellStyle name="Normal 4 4 2 2 2 4 6" xfId="48885"/>
    <cellStyle name="Normal 4 4 2 2 2 5" xfId="7276"/>
    <cellStyle name="Normal 4 4 2 2 2 5 2" xfId="18276"/>
    <cellStyle name="Normal 4 4 2 2 2 5 2 2" xfId="30531"/>
    <cellStyle name="Normal 4 4 2 2 2 5 2 3" xfId="42772"/>
    <cellStyle name="Normal 4 4 2 2 2 5 3" xfId="24414"/>
    <cellStyle name="Normal 4 4 2 2 2 5 4" xfId="36658"/>
    <cellStyle name="Normal 4 4 2 2 2 5 5" xfId="48887"/>
    <cellStyle name="Normal 4 4 2 2 2 6" xfId="18261"/>
    <cellStyle name="Normal 4 4 2 2 2 6 2" xfId="30516"/>
    <cellStyle name="Normal 4 4 2 2 2 6 3" xfId="42757"/>
    <cellStyle name="Normal 4 4 2 2 2 7" xfId="24399"/>
    <cellStyle name="Normal 4 4 2 2 2 8" xfId="36643"/>
    <cellStyle name="Normal 4 4 2 2 2 9" xfId="48872"/>
    <cellStyle name="Normal 4 4 2 2 3" xfId="7277"/>
    <cellStyle name="Normal 4 4 2 2 3 2" xfId="7278"/>
    <cellStyle name="Normal 4 4 2 2 3 2 2" xfId="7279"/>
    <cellStyle name="Normal 4 4 2 2 3 2 2 2" xfId="7280"/>
    <cellStyle name="Normal 4 4 2 2 3 2 2 2 2" xfId="18280"/>
    <cellStyle name="Normal 4 4 2 2 3 2 2 2 2 2" xfId="30535"/>
    <cellStyle name="Normal 4 4 2 2 3 2 2 2 2 3" xfId="42776"/>
    <cellStyle name="Normal 4 4 2 2 3 2 2 2 3" xfId="24418"/>
    <cellStyle name="Normal 4 4 2 2 3 2 2 2 4" xfId="36662"/>
    <cellStyle name="Normal 4 4 2 2 3 2 2 2 5" xfId="48891"/>
    <cellStyle name="Normal 4 4 2 2 3 2 2 3" xfId="18279"/>
    <cellStyle name="Normal 4 4 2 2 3 2 2 3 2" xfId="30534"/>
    <cellStyle name="Normal 4 4 2 2 3 2 2 3 3" xfId="42775"/>
    <cellStyle name="Normal 4 4 2 2 3 2 2 4" xfId="24417"/>
    <cellStyle name="Normal 4 4 2 2 3 2 2 5" xfId="36661"/>
    <cellStyle name="Normal 4 4 2 2 3 2 2 6" xfId="48890"/>
    <cellStyle name="Normal 4 4 2 2 3 2 3" xfId="7281"/>
    <cellStyle name="Normal 4 4 2 2 3 2 3 2" xfId="18281"/>
    <cellStyle name="Normal 4 4 2 2 3 2 3 2 2" xfId="30536"/>
    <cellStyle name="Normal 4 4 2 2 3 2 3 2 3" xfId="42777"/>
    <cellStyle name="Normal 4 4 2 2 3 2 3 3" xfId="24419"/>
    <cellStyle name="Normal 4 4 2 2 3 2 3 4" xfId="36663"/>
    <cellStyle name="Normal 4 4 2 2 3 2 3 5" xfId="48892"/>
    <cellStyle name="Normal 4 4 2 2 3 2 4" xfId="18278"/>
    <cellStyle name="Normal 4 4 2 2 3 2 4 2" xfId="30533"/>
    <cellStyle name="Normal 4 4 2 2 3 2 4 3" xfId="42774"/>
    <cellStyle name="Normal 4 4 2 2 3 2 5" xfId="24416"/>
    <cellStyle name="Normal 4 4 2 2 3 2 6" xfId="36660"/>
    <cellStyle name="Normal 4 4 2 2 3 2 7" xfId="48889"/>
    <cellStyle name="Normal 4 4 2 2 3 3" xfId="7282"/>
    <cellStyle name="Normal 4 4 2 2 3 3 2" xfId="7283"/>
    <cellStyle name="Normal 4 4 2 2 3 3 2 2" xfId="18283"/>
    <cellStyle name="Normal 4 4 2 2 3 3 2 2 2" xfId="30538"/>
    <cellStyle name="Normal 4 4 2 2 3 3 2 2 3" xfId="42779"/>
    <cellStyle name="Normal 4 4 2 2 3 3 2 3" xfId="24421"/>
    <cellStyle name="Normal 4 4 2 2 3 3 2 4" xfId="36665"/>
    <cellStyle name="Normal 4 4 2 2 3 3 2 5" xfId="48894"/>
    <cellStyle name="Normal 4 4 2 2 3 3 3" xfId="18282"/>
    <cellStyle name="Normal 4 4 2 2 3 3 3 2" xfId="30537"/>
    <cellStyle name="Normal 4 4 2 2 3 3 3 3" xfId="42778"/>
    <cellStyle name="Normal 4 4 2 2 3 3 4" xfId="24420"/>
    <cellStyle name="Normal 4 4 2 2 3 3 5" xfId="36664"/>
    <cellStyle name="Normal 4 4 2 2 3 3 6" xfId="48893"/>
    <cellStyle name="Normal 4 4 2 2 3 4" xfId="7284"/>
    <cellStyle name="Normal 4 4 2 2 3 4 2" xfId="18284"/>
    <cellStyle name="Normal 4 4 2 2 3 4 2 2" xfId="30539"/>
    <cellStyle name="Normal 4 4 2 2 3 4 2 3" xfId="42780"/>
    <cellStyle name="Normal 4 4 2 2 3 4 3" xfId="24422"/>
    <cellStyle name="Normal 4 4 2 2 3 4 4" xfId="36666"/>
    <cellStyle name="Normal 4 4 2 2 3 4 5" xfId="48895"/>
    <cellStyle name="Normal 4 4 2 2 3 5" xfId="18277"/>
    <cellStyle name="Normal 4 4 2 2 3 5 2" xfId="30532"/>
    <cellStyle name="Normal 4 4 2 2 3 5 3" xfId="42773"/>
    <cellStyle name="Normal 4 4 2 2 3 6" xfId="24415"/>
    <cellStyle name="Normal 4 4 2 2 3 7" xfId="36659"/>
    <cellStyle name="Normal 4 4 2 2 3 8" xfId="48888"/>
    <cellStyle name="Normal 4 4 2 2 4" xfId="7285"/>
    <cellStyle name="Normal 4 4 2 2 4 2" xfId="7286"/>
    <cellStyle name="Normal 4 4 2 2 4 2 2" xfId="7287"/>
    <cellStyle name="Normal 4 4 2 2 4 2 2 2" xfId="18287"/>
    <cellStyle name="Normal 4 4 2 2 4 2 2 2 2" xfId="30542"/>
    <cellStyle name="Normal 4 4 2 2 4 2 2 2 3" xfId="42783"/>
    <cellStyle name="Normal 4 4 2 2 4 2 2 3" xfId="24425"/>
    <cellStyle name="Normal 4 4 2 2 4 2 2 4" xfId="36669"/>
    <cellStyle name="Normal 4 4 2 2 4 2 2 5" xfId="48898"/>
    <cellStyle name="Normal 4 4 2 2 4 2 3" xfId="18286"/>
    <cellStyle name="Normal 4 4 2 2 4 2 3 2" xfId="30541"/>
    <cellStyle name="Normal 4 4 2 2 4 2 3 3" xfId="42782"/>
    <cellStyle name="Normal 4 4 2 2 4 2 4" xfId="24424"/>
    <cellStyle name="Normal 4 4 2 2 4 2 5" xfId="36668"/>
    <cellStyle name="Normal 4 4 2 2 4 2 6" xfId="48897"/>
    <cellStyle name="Normal 4 4 2 2 4 3" xfId="7288"/>
    <cellStyle name="Normal 4 4 2 2 4 3 2" xfId="18288"/>
    <cellStyle name="Normal 4 4 2 2 4 3 2 2" xfId="30543"/>
    <cellStyle name="Normal 4 4 2 2 4 3 2 3" xfId="42784"/>
    <cellStyle name="Normal 4 4 2 2 4 3 3" xfId="24426"/>
    <cellStyle name="Normal 4 4 2 2 4 3 4" xfId="36670"/>
    <cellStyle name="Normal 4 4 2 2 4 3 5" xfId="48899"/>
    <cellStyle name="Normal 4 4 2 2 4 4" xfId="18285"/>
    <cellStyle name="Normal 4 4 2 2 4 4 2" xfId="30540"/>
    <cellStyle name="Normal 4 4 2 2 4 4 3" xfId="42781"/>
    <cellStyle name="Normal 4 4 2 2 4 5" xfId="24423"/>
    <cellStyle name="Normal 4 4 2 2 4 6" xfId="36667"/>
    <cellStyle name="Normal 4 4 2 2 4 7" xfId="48896"/>
    <cellStyle name="Normal 4 4 2 2 5" xfId="7289"/>
    <cellStyle name="Normal 4 4 2 2 5 2" xfId="7290"/>
    <cellStyle name="Normal 4 4 2 2 5 2 2" xfId="18290"/>
    <cellStyle name="Normal 4 4 2 2 5 2 2 2" xfId="30545"/>
    <cellStyle name="Normal 4 4 2 2 5 2 2 3" xfId="42786"/>
    <cellStyle name="Normal 4 4 2 2 5 2 3" xfId="24428"/>
    <cellStyle name="Normal 4 4 2 2 5 2 4" xfId="36672"/>
    <cellStyle name="Normal 4 4 2 2 5 2 5" xfId="48901"/>
    <cellStyle name="Normal 4 4 2 2 5 3" xfId="18289"/>
    <cellStyle name="Normal 4 4 2 2 5 3 2" xfId="30544"/>
    <cellStyle name="Normal 4 4 2 2 5 3 3" xfId="42785"/>
    <cellStyle name="Normal 4 4 2 2 5 4" xfId="24427"/>
    <cellStyle name="Normal 4 4 2 2 5 5" xfId="36671"/>
    <cellStyle name="Normal 4 4 2 2 5 6" xfId="48900"/>
    <cellStyle name="Normal 4 4 2 2 6" xfId="7291"/>
    <cellStyle name="Normal 4 4 2 2 6 2" xfId="18291"/>
    <cellStyle name="Normal 4 4 2 2 6 2 2" xfId="30546"/>
    <cellStyle name="Normal 4 4 2 2 6 2 3" xfId="42787"/>
    <cellStyle name="Normal 4 4 2 2 6 3" xfId="24429"/>
    <cellStyle name="Normal 4 4 2 2 6 4" xfId="36673"/>
    <cellStyle name="Normal 4 4 2 2 6 5" xfId="48902"/>
    <cellStyle name="Normal 4 4 2 2 7" xfId="18260"/>
    <cellStyle name="Normal 4 4 2 2 7 2" xfId="30515"/>
    <cellStyle name="Normal 4 4 2 2 7 3" xfId="42756"/>
    <cellStyle name="Normal 4 4 2 2 8" xfId="24398"/>
    <cellStyle name="Normal 4 4 2 2 9" xfId="36642"/>
    <cellStyle name="Normal 4 4 2 3" xfId="7292"/>
    <cellStyle name="Normal 4 4 2 3 2" xfId="7293"/>
    <cellStyle name="Normal 4 4 2 3 2 2" xfId="7294"/>
    <cellStyle name="Normal 4 4 2 3 2 2 2" xfId="7295"/>
    <cellStyle name="Normal 4 4 2 3 2 2 2 2" xfId="7296"/>
    <cellStyle name="Normal 4 4 2 3 2 2 2 2 2" xfId="18296"/>
    <cellStyle name="Normal 4 4 2 3 2 2 2 2 2 2" xfId="30551"/>
    <cellStyle name="Normal 4 4 2 3 2 2 2 2 2 3" xfId="42792"/>
    <cellStyle name="Normal 4 4 2 3 2 2 2 2 3" xfId="24434"/>
    <cellStyle name="Normal 4 4 2 3 2 2 2 2 4" xfId="36678"/>
    <cellStyle name="Normal 4 4 2 3 2 2 2 2 5" xfId="48907"/>
    <cellStyle name="Normal 4 4 2 3 2 2 2 3" xfId="18295"/>
    <cellStyle name="Normal 4 4 2 3 2 2 2 3 2" xfId="30550"/>
    <cellStyle name="Normal 4 4 2 3 2 2 2 3 3" xfId="42791"/>
    <cellStyle name="Normal 4 4 2 3 2 2 2 4" xfId="24433"/>
    <cellStyle name="Normal 4 4 2 3 2 2 2 5" xfId="36677"/>
    <cellStyle name="Normal 4 4 2 3 2 2 2 6" xfId="48906"/>
    <cellStyle name="Normal 4 4 2 3 2 2 3" xfId="7297"/>
    <cellStyle name="Normal 4 4 2 3 2 2 3 2" xfId="18297"/>
    <cellStyle name="Normal 4 4 2 3 2 2 3 2 2" xfId="30552"/>
    <cellStyle name="Normal 4 4 2 3 2 2 3 2 3" xfId="42793"/>
    <cellStyle name="Normal 4 4 2 3 2 2 3 3" xfId="24435"/>
    <cellStyle name="Normal 4 4 2 3 2 2 3 4" xfId="36679"/>
    <cellStyle name="Normal 4 4 2 3 2 2 3 5" xfId="48908"/>
    <cellStyle name="Normal 4 4 2 3 2 2 4" xfId="18294"/>
    <cellStyle name="Normal 4 4 2 3 2 2 4 2" xfId="30549"/>
    <cellStyle name="Normal 4 4 2 3 2 2 4 3" xfId="42790"/>
    <cellStyle name="Normal 4 4 2 3 2 2 5" xfId="24432"/>
    <cellStyle name="Normal 4 4 2 3 2 2 6" xfId="36676"/>
    <cellStyle name="Normal 4 4 2 3 2 2 7" xfId="48905"/>
    <cellStyle name="Normal 4 4 2 3 2 3" xfId="7298"/>
    <cellStyle name="Normal 4 4 2 3 2 3 2" xfId="7299"/>
    <cellStyle name="Normal 4 4 2 3 2 3 2 2" xfId="18299"/>
    <cellStyle name="Normal 4 4 2 3 2 3 2 2 2" xfId="30554"/>
    <cellStyle name="Normal 4 4 2 3 2 3 2 2 3" xfId="42795"/>
    <cellStyle name="Normal 4 4 2 3 2 3 2 3" xfId="24437"/>
    <cellStyle name="Normal 4 4 2 3 2 3 2 4" xfId="36681"/>
    <cellStyle name="Normal 4 4 2 3 2 3 2 5" xfId="48910"/>
    <cellStyle name="Normal 4 4 2 3 2 3 3" xfId="18298"/>
    <cellStyle name="Normal 4 4 2 3 2 3 3 2" xfId="30553"/>
    <cellStyle name="Normal 4 4 2 3 2 3 3 3" xfId="42794"/>
    <cellStyle name="Normal 4 4 2 3 2 3 4" xfId="24436"/>
    <cellStyle name="Normal 4 4 2 3 2 3 5" xfId="36680"/>
    <cellStyle name="Normal 4 4 2 3 2 3 6" xfId="48909"/>
    <cellStyle name="Normal 4 4 2 3 2 4" xfId="7300"/>
    <cellStyle name="Normal 4 4 2 3 2 4 2" xfId="18300"/>
    <cellStyle name="Normal 4 4 2 3 2 4 2 2" xfId="30555"/>
    <cellStyle name="Normal 4 4 2 3 2 4 2 3" xfId="42796"/>
    <cellStyle name="Normal 4 4 2 3 2 4 3" xfId="24438"/>
    <cellStyle name="Normal 4 4 2 3 2 4 4" xfId="36682"/>
    <cellStyle name="Normal 4 4 2 3 2 4 5" xfId="48911"/>
    <cellStyle name="Normal 4 4 2 3 2 5" xfId="18293"/>
    <cellStyle name="Normal 4 4 2 3 2 5 2" xfId="30548"/>
    <cellStyle name="Normal 4 4 2 3 2 5 3" xfId="42789"/>
    <cellStyle name="Normal 4 4 2 3 2 6" xfId="24431"/>
    <cellStyle name="Normal 4 4 2 3 2 7" xfId="36675"/>
    <cellStyle name="Normal 4 4 2 3 2 8" xfId="48904"/>
    <cellStyle name="Normal 4 4 2 3 3" xfId="7301"/>
    <cellStyle name="Normal 4 4 2 3 3 2" xfId="7302"/>
    <cellStyle name="Normal 4 4 2 3 3 2 2" xfId="7303"/>
    <cellStyle name="Normal 4 4 2 3 3 2 2 2" xfId="18303"/>
    <cellStyle name="Normal 4 4 2 3 3 2 2 2 2" xfId="30558"/>
    <cellStyle name="Normal 4 4 2 3 3 2 2 2 3" xfId="42799"/>
    <cellStyle name="Normal 4 4 2 3 3 2 2 3" xfId="24441"/>
    <cellStyle name="Normal 4 4 2 3 3 2 2 4" xfId="36685"/>
    <cellStyle name="Normal 4 4 2 3 3 2 2 5" xfId="48914"/>
    <cellStyle name="Normal 4 4 2 3 3 2 3" xfId="18302"/>
    <cellStyle name="Normal 4 4 2 3 3 2 3 2" xfId="30557"/>
    <cellStyle name="Normal 4 4 2 3 3 2 3 3" xfId="42798"/>
    <cellStyle name="Normal 4 4 2 3 3 2 4" xfId="24440"/>
    <cellStyle name="Normal 4 4 2 3 3 2 5" xfId="36684"/>
    <cellStyle name="Normal 4 4 2 3 3 2 6" xfId="48913"/>
    <cellStyle name="Normal 4 4 2 3 3 3" xfId="7304"/>
    <cellStyle name="Normal 4 4 2 3 3 3 2" xfId="18304"/>
    <cellStyle name="Normal 4 4 2 3 3 3 2 2" xfId="30559"/>
    <cellStyle name="Normal 4 4 2 3 3 3 2 3" xfId="42800"/>
    <cellStyle name="Normal 4 4 2 3 3 3 3" xfId="24442"/>
    <cellStyle name="Normal 4 4 2 3 3 3 4" xfId="36686"/>
    <cellStyle name="Normal 4 4 2 3 3 3 5" xfId="48915"/>
    <cellStyle name="Normal 4 4 2 3 3 4" xfId="18301"/>
    <cellStyle name="Normal 4 4 2 3 3 4 2" xfId="30556"/>
    <cellStyle name="Normal 4 4 2 3 3 4 3" xfId="42797"/>
    <cellStyle name="Normal 4 4 2 3 3 5" xfId="24439"/>
    <cellStyle name="Normal 4 4 2 3 3 6" xfId="36683"/>
    <cellStyle name="Normal 4 4 2 3 3 7" xfId="48912"/>
    <cellStyle name="Normal 4 4 2 3 4" xfId="7305"/>
    <cellStyle name="Normal 4 4 2 3 4 2" xfId="7306"/>
    <cellStyle name="Normal 4 4 2 3 4 2 2" xfId="18306"/>
    <cellStyle name="Normal 4 4 2 3 4 2 2 2" xfId="30561"/>
    <cellStyle name="Normal 4 4 2 3 4 2 2 3" xfId="42802"/>
    <cellStyle name="Normal 4 4 2 3 4 2 3" xfId="24444"/>
    <cellStyle name="Normal 4 4 2 3 4 2 4" xfId="36688"/>
    <cellStyle name="Normal 4 4 2 3 4 2 5" xfId="48917"/>
    <cellStyle name="Normal 4 4 2 3 4 3" xfId="18305"/>
    <cellStyle name="Normal 4 4 2 3 4 3 2" xfId="30560"/>
    <cellStyle name="Normal 4 4 2 3 4 3 3" xfId="42801"/>
    <cellStyle name="Normal 4 4 2 3 4 4" xfId="24443"/>
    <cellStyle name="Normal 4 4 2 3 4 5" xfId="36687"/>
    <cellStyle name="Normal 4 4 2 3 4 6" xfId="48916"/>
    <cellStyle name="Normal 4 4 2 3 5" xfId="7307"/>
    <cellStyle name="Normal 4 4 2 3 5 2" xfId="18307"/>
    <cellStyle name="Normal 4 4 2 3 5 2 2" xfId="30562"/>
    <cellStyle name="Normal 4 4 2 3 5 2 3" xfId="42803"/>
    <cellStyle name="Normal 4 4 2 3 5 3" xfId="24445"/>
    <cellStyle name="Normal 4 4 2 3 5 4" xfId="36689"/>
    <cellStyle name="Normal 4 4 2 3 5 5" xfId="48918"/>
    <cellStyle name="Normal 4 4 2 3 6" xfId="18292"/>
    <cellStyle name="Normal 4 4 2 3 6 2" xfId="30547"/>
    <cellStyle name="Normal 4 4 2 3 6 3" xfId="42788"/>
    <cellStyle name="Normal 4 4 2 3 7" xfId="24430"/>
    <cellStyle name="Normal 4 4 2 3 8" xfId="36674"/>
    <cellStyle name="Normal 4 4 2 3 9" xfId="48903"/>
    <cellStyle name="Normal 4 4 2 4" xfId="7308"/>
    <cellStyle name="Normal 4 4 2 4 2" xfId="7309"/>
    <cellStyle name="Normal 4 4 2 4 2 2" xfId="7310"/>
    <cellStyle name="Normal 4 4 2 4 2 2 2" xfId="7311"/>
    <cellStyle name="Normal 4 4 2 4 2 2 2 2" xfId="18311"/>
    <cellStyle name="Normal 4 4 2 4 2 2 2 2 2" xfId="30566"/>
    <cellStyle name="Normal 4 4 2 4 2 2 2 2 3" xfId="42807"/>
    <cellStyle name="Normal 4 4 2 4 2 2 2 3" xfId="24449"/>
    <cellStyle name="Normal 4 4 2 4 2 2 2 4" xfId="36693"/>
    <cellStyle name="Normal 4 4 2 4 2 2 2 5" xfId="48922"/>
    <cellStyle name="Normal 4 4 2 4 2 2 3" xfId="18310"/>
    <cellStyle name="Normal 4 4 2 4 2 2 3 2" xfId="30565"/>
    <cellStyle name="Normal 4 4 2 4 2 2 3 3" xfId="42806"/>
    <cellStyle name="Normal 4 4 2 4 2 2 4" xfId="24448"/>
    <cellStyle name="Normal 4 4 2 4 2 2 5" xfId="36692"/>
    <cellStyle name="Normal 4 4 2 4 2 2 6" xfId="48921"/>
    <cellStyle name="Normal 4 4 2 4 2 3" xfId="7312"/>
    <cellStyle name="Normal 4 4 2 4 2 3 2" xfId="18312"/>
    <cellStyle name="Normal 4 4 2 4 2 3 2 2" xfId="30567"/>
    <cellStyle name="Normal 4 4 2 4 2 3 2 3" xfId="42808"/>
    <cellStyle name="Normal 4 4 2 4 2 3 3" xfId="24450"/>
    <cellStyle name="Normal 4 4 2 4 2 3 4" xfId="36694"/>
    <cellStyle name="Normal 4 4 2 4 2 3 5" xfId="48923"/>
    <cellStyle name="Normal 4 4 2 4 2 4" xfId="18309"/>
    <cellStyle name="Normal 4 4 2 4 2 4 2" xfId="30564"/>
    <cellStyle name="Normal 4 4 2 4 2 4 3" xfId="42805"/>
    <cellStyle name="Normal 4 4 2 4 2 5" xfId="24447"/>
    <cellStyle name="Normal 4 4 2 4 2 6" xfId="36691"/>
    <cellStyle name="Normal 4 4 2 4 2 7" xfId="48920"/>
    <cellStyle name="Normal 4 4 2 4 3" xfId="7313"/>
    <cellStyle name="Normal 4 4 2 4 3 2" xfId="7314"/>
    <cellStyle name="Normal 4 4 2 4 3 2 2" xfId="18314"/>
    <cellStyle name="Normal 4 4 2 4 3 2 2 2" xfId="30569"/>
    <cellStyle name="Normal 4 4 2 4 3 2 2 3" xfId="42810"/>
    <cellStyle name="Normal 4 4 2 4 3 2 3" xfId="24452"/>
    <cellStyle name="Normal 4 4 2 4 3 2 4" xfId="36696"/>
    <cellStyle name="Normal 4 4 2 4 3 2 5" xfId="48925"/>
    <cellStyle name="Normal 4 4 2 4 3 3" xfId="18313"/>
    <cellStyle name="Normal 4 4 2 4 3 3 2" xfId="30568"/>
    <cellStyle name="Normal 4 4 2 4 3 3 3" xfId="42809"/>
    <cellStyle name="Normal 4 4 2 4 3 4" xfId="24451"/>
    <cellStyle name="Normal 4 4 2 4 3 5" xfId="36695"/>
    <cellStyle name="Normal 4 4 2 4 3 6" xfId="48924"/>
    <cellStyle name="Normal 4 4 2 4 4" xfId="7315"/>
    <cellStyle name="Normal 4 4 2 4 4 2" xfId="18315"/>
    <cellStyle name="Normal 4 4 2 4 4 2 2" xfId="30570"/>
    <cellStyle name="Normal 4 4 2 4 4 2 3" xfId="42811"/>
    <cellStyle name="Normal 4 4 2 4 4 3" xfId="24453"/>
    <cellStyle name="Normal 4 4 2 4 4 4" xfId="36697"/>
    <cellStyle name="Normal 4 4 2 4 4 5" xfId="48926"/>
    <cellStyle name="Normal 4 4 2 4 5" xfId="18308"/>
    <cellStyle name="Normal 4 4 2 4 5 2" xfId="30563"/>
    <cellStyle name="Normal 4 4 2 4 5 3" xfId="42804"/>
    <cellStyle name="Normal 4 4 2 4 6" xfId="24446"/>
    <cellStyle name="Normal 4 4 2 4 7" xfId="36690"/>
    <cellStyle name="Normal 4 4 2 4 8" xfId="48919"/>
    <cellStyle name="Normal 4 4 2 5" xfId="7316"/>
    <cellStyle name="Normal 4 4 2 5 2" xfId="7317"/>
    <cellStyle name="Normal 4 4 2 5 2 2" xfId="7318"/>
    <cellStyle name="Normal 4 4 2 5 2 2 2" xfId="18318"/>
    <cellStyle name="Normal 4 4 2 5 2 2 2 2" xfId="30573"/>
    <cellStyle name="Normal 4 4 2 5 2 2 2 3" xfId="42814"/>
    <cellStyle name="Normal 4 4 2 5 2 2 3" xfId="24456"/>
    <cellStyle name="Normal 4 4 2 5 2 2 4" xfId="36700"/>
    <cellStyle name="Normal 4 4 2 5 2 2 5" xfId="48929"/>
    <cellStyle name="Normal 4 4 2 5 2 3" xfId="18317"/>
    <cellStyle name="Normal 4 4 2 5 2 3 2" xfId="30572"/>
    <cellStyle name="Normal 4 4 2 5 2 3 3" xfId="42813"/>
    <cellStyle name="Normal 4 4 2 5 2 4" xfId="24455"/>
    <cellStyle name="Normal 4 4 2 5 2 5" xfId="36699"/>
    <cellStyle name="Normal 4 4 2 5 2 6" xfId="48928"/>
    <cellStyle name="Normal 4 4 2 5 3" xfId="7319"/>
    <cellStyle name="Normal 4 4 2 5 3 2" xfId="18319"/>
    <cellStyle name="Normal 4 4 2 5 3 2 2" xfId="30574"/>
    <cellStyle name="Normal 4 4 2 5 3 2 3" xfId="42815"/>
    <cellStyle name="Normal 4 4 2 5 3 3" xfId="24457"/>
    <cellStyle name="Normal 4 4 2 5 3 4" xfId="36701"/>
    <cellStyle name="Normal 4 4 2 5 3 5" xfId="48930"/>
    <cellStyle name="Normal 4 4 2 5 4" xfId="18316"/>
    <cellStyle name="Normal 4 4 2 5 4 2" xfId="30571"/>
    <cellStyle name="Normal 4 4 2 5 4 3" xfId="42812"/>
    <cellStyle name="Normal 4 4 2 5 5" xfId="24454"/>
    <cellStyle name="Normal 4 4 2 5 6" xfId="36698"/>
    <cellStyle name="Normal 4 4 2 5 7" xfId="48927"/>
    <cellStyle name="Normal 4 4 2 6" xfId="7320"/>
    <cellStyle name="Normal 4 4 2 6 2" xfId="7321"/>
    <cellStyle name="Normal 4 4 2 6 2 2" xfId="7322"/>
    <cellStyle name="Normal 4 4 2 6 2 2 2" xfId="18322"/>
    <cellStyle name="Normal 4 4 2 6 2 2 2 2" xfId="30577"/>
    <cellStyle name="Normal 4 4 2 6 2 2 2 3" xfId="42818"/>
    <cellStyle name="Normal 4 4 2 6 2 2 3" xfId="24460"/>
    <cellStyle name="Normal 4 4 2 6 2 2 4" xfId="36704"/>
    <cellStyle name="Normal 4 4 2 6 2 2 5" xfId="48933"/>
    <cellStyle name="Normal 4 4 2 6 2 3" xfId="18321"/>
    <cellStyle name="Normal 4 4 2 6 2 3 2" xfId="30576"/>
    <cellStyle name="Normal 4 4 2 6 2 3 3" xfId="42817"/>
    <cellStyle name="Normal 4 4 2 6 2 4" xfId="24459"/>
    <cellStyle name="Normal 4 4 2 6 2 5" xfId="36703"/>
    <cellStyle name="Normal 4 4 2 6 2 6" xfId="48932"/>
    <cellStyle name="Normal 4 4 2 6 3" xfId="7323"/>
    <cellStyle name="Normal 4 4 2 6 3 2" xfId="18323"/>
    <cellStyle name="Normal 4 4 2 6 3 2 2" xfId="30578"/>
    <cellStyle name="Normal 4 4 2 6 3 2 3" xfId="42819"/>
    <cellStyle name="Normal 4 4 2 6 3 3" xfId="24461"/>
    <cellStyle name="Normal 4 4 2 6 3 4" xfId="36705"/>
    <cellStyle name="Normal 4 4 2 6 3 5" xfId="48934"/>
    <cellStyle name="Normal 4 4 2 6 4" xfId="18320"/>
    <cellStyle name="Normal 4 4 2 6 4 2" xfId="30575"/>
    <cellStyle name="Normal 4 4 2 6 4 3" xfId="42816"/>
    <cellStyle name="Normal 4 4 2 6 5" xfId="24458"/>
    <cellStyle name="Normal 4 4 2 6 6" xfId="36702"/>
    <cellStyle name="Normal 4 4 2 6 7" xfId="48931"/>
    <cellStyle name="Normal 4 4 2 7" xfId="7324"/>
    <cellStyle name="Normal 4 4 2 7 2" xfId="7325"/>
    <cellStyle name="Normal 4 4 2 7 2 2" xfId="18325"/>
    <cellStyle name="Normal 4 4 2 7 2 2 2" xfId="30580"/>
    <cellStyle name="Normal 4 4 2 7 2 2 3" xfId="42821"/>
    <cellStyle name="Normal 4 4 2 7 2 3" xfId="24463"/>
    <cellStyle name="Normal 4 4 2 7 2 4" xfId="36707"/>
    <cellStyle name="Normal 4 4 2 7 2 5" xfId="48936"/>
    <cellStyle name="Normal 4 4 2 7 3" xfId="18324"/>
    <cellStyle name="Normal 4 4 2 7 3 2" xfId="30579"/>
    <cellStyle name="Normal 4 4 2 7 3 3" xfId="42820"/>
    <cellStyle name="Normal 4 4 2 7 4" xfId="24462"/>
    <cellStyle name="Normal 4 4 2 7 5" xfId="36706"/>
    <cellStyle name="Normal 4 4 2 7 6" xfId="48935"/>
    <cellStyle name="Normal 4 4 2 8" xfId="7326"/>
    <cellStyle name="Normal 4 4 2 8 2" xfId="18326"/>
    <cellStyle name="Normal 4 4 2 8 2 2" xfId="30581"/>
    <cellStyle name="Normal 4 4 2 8 2 3" xfId="42822"/>
    <cellStyle name="Normal 4 4 2 8 3" xfId="24464"/>
    <cellStyle name="Normal 4 4 2 8 4" xfId="36708"/>
    <cellStyle name="Normal 4 4 2 8 5" xfId="48937"/>
    <cellStyle name="Normal 4 4 2 9" xfId="18259"/>
    <cellStyle name="Normal 4 4 2 9 2" xfId="30514"/>
    <cellStyle name="Normal 4 4 2 9 3" xfId="42755"/>
    <cellStyle name="Normal 4 4 3" xfId="7327"/>
    <cellStyle name="Normal 4 4 3 10" xfId="48938"/>
    <cellStyle name="Normal 4 4 3 2" xfId="7328"/>
    <cellStyle name="Normal 4 4 3 2 2" xfId="7329"/>
    <cellStyle name="Normal 4 4 3 2 2 2" xfId="7330"/>
    <cellStyle name="Normal 4 4 3 2 2 2 2" xfId="7331"/>
    <cellStyle name="Normal 4 4 3 2 2 2 2 2" xfId="7332"/>
    <cellStyle name="Normal 4 4 3 2 2 2 2 2 2" xfId="18332"/>
    <cellStyle name="Normal 4 4 3 2 2 2 2 2 2 2" xfId="30587"/>
    <cellStyle name="Normal 4 4 3 2 2 2 2 2 2 3" xfId="42828"/>
    <cellStyle name="Normal 4 4 3 2 2 2 2 2 3" xfId="24470"/>
    <cellStyle name="Normal 4 4 3 2 2 2 2 2 4" xfId="36714"/>
    <cellStyle name="Normal 4 4 3 2 2 2 2 2 5" xfId="48943"/>
    <cellStyle name="Normal 4 4 3 2 2 2 2 3" xfId="18331"/>
    <cellStyle name="Normal 4 4 3 2 2 2 2 3 2" xfId="30586"/>
    <cellStyle name="Normal 4 4 3 2 2 2 2 3 3" xfId="42827"/>
    <cellStyle name="Normal 4 4 3 2 2 2 2 4" xfId="24469"/>
    <cellStyle name="Normal 4 4 3 2 2 2 2 5" xfId="36713"/>
    <cellStyle name="Normal 4 4 3 2 2 2 2 6" xfId="48942"/>
    <cellStyle name="Normal 4 4 3 2 2 2 3" xfId="7333"/>
    <cellStyle name="Normal 4 4 3 2 2 2 3 2" xfId="18333"/>
    <cellStyle name="Normal 4 4 3 2 2 2 3 2 2" xfId="30588"/>
    <cellStyle name="Normal 4 4 3 2 2 2 3 2 3" xfId="42829"/>
    <cellStyle name="Normal 4 4 3 2 2 2 3 3" xfId="24471"/>
    <cellStyle name="Normal 4 4 3 2 2 2 3 4" xfId="36715"/>
    <cellStyle name="Normal 4 4 3 2 2 2 3 5" xfId="48944"/>
    <cellStyle name="Normal 4 4 3 2 2 2 4" xfId="18330"/>
    <cellStyle name="Normal 4 4 3 2 2 2 4 2" xfId="30585"/>
    <cellStyle name="Normal 4 4 3 2 2 2 4 3" xfId="42826"/>
    <cellStyle name="Normal 4 4 3 2 2 2 5" xfId="24468"/>
    <cellStyle name="Normal 4 4 3 2 2 2 6" xfId="36712"/>
    <cellStyle name="Normal 4 4 3 2 2 2 7" xfId="48941"/>
    <cellStyle name="Normal 4 4 3 2 2 3" xfId="7334"/>
    <cellStyle name="Normal 4 4 3 2 2 3 2" xfId="7335"/>
    <cellStyle name="Normal 4 4 3 2 2 3 2 2" xfId="18335"/>
    <cellStyle name="Normal 4 4 3 2 2 3 2 2 2" xfId="30590"/>
    <cellStyle name="Normal 4 4 3 2 2 3 2 2 3" xfId="42831"/>
    <cellStyle name="Normal 4 4 3 2 2 3 2 3" xfId="24473"/>
    <cellStyle name="Normal 4 4 3 2 2 3 2 4" xfId="36717"/>
    <cellStyle name="Normal 4 4 3 2 2 3 2 5" xfId="48946"/>
    <cellStyle name="Normal 4 4 3 2 2 3 3" xfId="18334"/>
    <cellStyle name="Normal 4 4 3 2 2 3 3 2" xfId="30589"/>
    <cellStyle name="Normal 4 4 3 2 2 3 3 3" xfId="42830"/>
    <cellStyle name="Normal 4 4 3 2 2 3 4" xfId="24472"/>
    <cellStyle name="Normal 4 4 3 2 2 3 5" xfId="36716"/>
    <cellStyle name="Normal 4 4 3 2 2 3 6" xfId="48945"/>
    <cellStyle name="Normal 4 4 3 2 2 4" xfId="7336"/>
    <cellStyle name="Normal 4 4 3 2 2 4 2" xfId="18336"/>
    <cellStyle name="Normal 4 4 3 2 2 4 2 2" xfId="30591"/>
    <cellStyle name="Normal 4 4 3 2 2 4 2 3" xfId="42832"/>
    <cellStyle name="Normal 4 4 3 2 2 4 3" xfId="24474"/>
    <cellStyle name="Normal 4 4 3 2 2 4 4" xfId="36718"/>
    <cellStyle name="Normal 4 4 3 2 2 4 5" xfId="48947"/>
    <cellStyle name="Normal 4 4 3 2 2 5" xfId="18329"/>
    <cellStyle name="Normal 4 4 3 2 2 5 2" xfId="30584"/>
    <cellStyle name="Normal 4 4 3 2 2 5 3" xfId="42825"/>
    <cellStyle name="Normal 4 4 3 2 2 6" xfId="24467"/>
    <cellStyle name="Normal 4 4 3 2 2 7" xfId="36711"/>
    <cellStyle name="Normal 4 4 3 2 2 8" xfId="48940"/>
    <cellStyle name="Normal 4 4 3 2 3" xfId="7337"/>
    <cellStyle name="Normal 4 4 3 2 3 2" xfId="7338"/>
    <cellStyle name="Normal 4 4 3 2 3 2 2" xfId="7339"/>
    <cellStyle name="Normal 4 4 3 2 3 2 2 2" xfId="18339"/>
    <cellStyle name="Normal 4 4 3 2 3 2 2 2 2" xfId="30594"/>
    <cellStyle name="Normal 4 4 3 2 3 2 2 2 3" xfId="42835"/>
    <cellStyle name="Normal 4 4 3 2 3 2 2 3" xfId="24477"/>
    <cellStyle name="Normal 4 4 3 2 3 2 2 4" xfId="36721"/>
    <cellStyle name="Normal 4 4 3 2 3 2 2 5" xfId="48950"/>
    <cellStyle name="Normal 4 4 3 2 3 2 3" xfId="18338"/>
    <cellStyle name="Normal 4 4 3 2 3 2 3 2" xfId="30593"/>
    <cellStyle name="Normal 4 4 3 2 3 2 3 3" xfId="42834"/>
    <cellStyle name="Normal 4 4 3 2 3 2 4" xfId="24476"/>
    <cellStyle name="Normal 4 4 3 2 3 2 5" xfId="36720"/>
    <cellStyle name="Normal 4 4 3 2 3 2 6" xfId="48949"/>
    <cellStyle name="Normal 4 4 3 2 3 3" xfId="7340"/>
    <cellStyle name="Normal 4 4 3 2 3 3 2" xfId="18340"/>
    <cellStyle name="Normal 4 4 3 2 3 3 2 2" xfId="30595"/>
    <cellStyle name="Normal 4 4 3 2 3 3 2 3" xfId="42836"/>
    <cellStyle name="Normal 4 4 3 2 3 3 3" xfId="24478"/>
    <cellStyle name="Normal 4 4 3 2 3 3 4" xfId="36722"/>
    <cellStyle name="Normal 4 4 3 2 3 3 5" xfId="48951"/>
    <cellStyle name="Normal 4 4 3 2 3 4" xfId="18337"/>
    <cellStyle name="Normal 4 4 3 2 3 4 2" xfId="30592"/>
    <cellStyle name="Normal 4 4 3 2 3 4 3" xfId="42833"/>
    <cellStyle name="Normal 4 4 3 2 3 5" xfId="24475"/>
    <cellStyle name="Normal 4 4 3 2 3 6" xfId="36719"/>
    <cellStyle name="Normal 4 4 3 2 3 7" xfId="48948"/>
    <cellStyle name="Normal 4 4 3 2 4" xfId="7341"/>
    <cellStyle name="Normal 4 4 3 2 4 2" xfId="7342"/>
    <cellStyle name="Normal 4 4 3 2 4 2 2" xfId="18342"/>
    <cellStyle name="Normal 4 4 3 2 4 2 2 2" xfId="30597"/>
    <cellStyle name="Normal 4 4 3 2 4 2 2 3" xfId="42838"/>
    <cellStyle name="Normal 4 4 3 2 4 2 3" xfId="24480"/>
    <cellStyle name="Normal 4 4 3 2 4 2 4" xfId="36724"/>
    <cellStyle name="Normal 4 4 3 2 4 2 5" xfId="48953"/>
    <cellStyle name="Normal 4 4 3 2 4 3" xfId="18341"/>
    <cellStyle name="Normal 4 4 3 2 4 3 2" xfId="30596"/>
    <cellStyle name="Normal 4 4 3 2 4 3 3" xfId="42837"/>
    <cellStyle name="Normal 4 4 3 2 4 4" xfId="24479"/>
    <cellStyle name="Normal 4 4 3 2 4 5" xfId="36723"/>
    <cellStyle name="Normal 4 4 3 2 4 6" xfId="48952"/>
    <cellStyle name="Normal 4 4 3 2 5" xfId="7343"/>
    <cellStyle name="Normal 4 4 3 2 5 2" xfId="18343"/>
    <cellStyle name="Normal 4 4 3 2 5 2 2" xfId="30598"/>
    <cellStyle name="Normal 4 4 3 2 5 2 3" xfId="42839"/>
    <cellStyle name="Normal 4 4 3 2 5 3" xfId="24481"/>
    <cellStyle name="Normal 4 4 3 2 5 4" xfId="36725"/>
    <cellStyle name="Normal 4 4 3 2 5 5" xfId="48954"/>
    <cellStyle name="Normal 4 4 3 2 6" xfId="18328"/>
    <cellStyle name="Normal 4 4 3 2 6 2" xfId="30583"/>
    <cellStyle name="Normal 4 4 3 2 6 3" xfId="42824"/>
    <cellStyle name="Normal 4 4 3 2 7" xfId="24466"/>
    <cellStyle name="Normal 4 4 3 2 8" xfId="36710"/>
    <cellStyle name="Normal 4 4 3 2 9" xfId="48939"/>
    <cellStyle name="Normal 4 4 3 3" xfId="7344"/>
    <cellStyle name="Normal 4 4 3 3 2" xfId="7345"/>
    <cellStyle name="Normal 4 4 3 3 2 2" xfId="7346"/>
    <cellStyle name="Normal 4 4 3 3 2 2 2" xfId="7347"/>
    <cellStyle name="Normal 4 4 3 3 2 2 2 2" xfId="18347"/>
    <cellStyle name="Normal 4 4 3 3 2 2 2 2 2" xfId="30602"/>
    <cellStyle name="Normal 4 4 3 3 2 2 2 2 3" xfId="42843"/>
    <cellStyle name="Normal 4 4 3 3 2 2 2 3" xfId="24485"/>
    <cellStyle name="Normal 4 4 3 3 2 2 2 4" xfId="36729"/>
    <cellStyle name="Normal 4 4 3 3 2 2 2 5" xfId="48958"/>
    <cellStyle name="Normal 4 4 3 3 2 2 3" xfId="18346"/>
    <cellStyle name="Normal 4 4 3 3 2 2 3 2" xfId="30601"/>
    <cellStyle name="Normal 4 4 3 3 2 2 3 3" xfId="42842"/>
    <cellStyle name="Normal 4 4 3 3 2 2 4" xfId="24484"/>
    <cellStyle name="Normal 4 4 3 3 2 2 5" xfId="36728"/>
    <cellStyle name="Normal 4 4 3 3 2 2 6" xfId="48957"/>
    <cellStyle name="Normal 4 4 3 3 2 3" xfId="7348"/>
    <cellStyle name="Normal 4 4 3 3 2 3 2" xfId="18348"/>
    <cellStyle name="Normal 4 4 3 3 2 3 2 2" xfId="30603"/>
    <cellStyle name="Normal 4 4 3 3 2 3 2 3" xfId="42844"/>
    <cellStyle name="Normal 4 4 3 3 2 3 3" xfId="24486"/>
    <cellStyle name="Normal 4 4 3 3 2 3 4" xfId="36730"/>
    <cellStyle name="Normal 4 4 3 3 2 3 5" xfId="48959"/>
    <cellStyle name="Normal 4 4 3 3 2 4" xfId="18345"/>
    <cellStyle name="Normal 4 4 3 3 2 4 2" xfId="30600"/>
    <cellStyle name="Normal 4 4 3 3 2 4 3" xfId="42841"/>
    <cellStyle name="Normal 4 4 3 3 2 5" xfId="24483"/>
    <cellStyle name="Normal 4 4 3 3 2 6" xfId="36727"/>
    <cellStyle name="Normal 4 4 3 3 2 7" xfId="48956"/>
    <cellStyle name="Normal 4 4 3 3 3" xfId="7349"/>
    <cellStyle name="Normal 4 4 3 3 3 2" xfId="7350"/>
    <cellStyle name="Normal 4 4 3 3 3 2 2" xfId="18350"/>
    <cellStyle name="Normal 4 4 3 3 3 2 2 2" xfId="30605"/>
    <cellStyle name="Normal 4 4 3 3 3 2 2 3" xfId="42846"/>
    <cellStyle name="Normal 4 4 3 3 3 2 3" xfId="24488"/>
    <cellStyle name="Normal 4 4 3 3 3 2 4" xfId="36732"/>
    <cellStyle name="Normal 4 4 3 3 3 2 5" xfId="48961"/>
    <cellStyle name="Normal 4 4 3 3 3 3" xfId="18349"/>
    <cellStyle name="Normal 4 4 3 3 3 3 2" xfId="30604"/>
    <cellStyle name="Normal 4 4 3 3 3 3 3" xfId="42845"/>
    <cellStyle name="Normal 4 4 3 3 3 4" xfId="24487"/>
    <cellStyle name="Normal 4 4 3 3 3 5" xfId="36731"/>
    <cellStyle name="Normal 4 4 3 3 3 6" xfId="48960"/>
    <cellStyle name="Normal 4 4 3 3 4" xfId="7351"/>
    <cellStyle name="Normal 4 4 3 3 4 2" xfId="18351"/>
    <cellStyle name="Normal 4 4 3 3 4 2 2" xfId="30606"/>
    <cellStyle name="Normal 4 4 3 3 4 2 3" xfId="42847"/>
    <cellStyle name="Normal 4 4 3 3 4 3" xfId="24489"/>
    <cellStyle name="Normal 4 4 3 3 4 4" xfId="36733"/>
    <cellStyle name="Normal 4 4 3 3 4 5" xfId="48962"/>
    <cellStyle name="Normal 4 4 3 3 5" xfId="18344"/>
    <cellStyle name="Normal 4 4 3 3 5 2" xfId="30599"/>
    <cellStyle name="Normal 4 4 3 3 5 3" xfId="42840"/>
    <cellStyle name="Normal 4 4 3 3 6" xfId="24482"/>
    <cellStyle name="Normal 4 4 3 3 7" xfId="36726"/>
    <cellStyle name="Normal 4 4 3 3 8" xfId="48955"/>
    <cellStyle name="Normal 4 4 3 4" xfId="7352"/>
    <cellStyle name="Normal 4 4 3 4 2" xfId="7353"/>
    <cellStyle name="Normal 4 4 3 4 2 2" xfId="7354"/>
    <cellStyle name="Normal 4 4 3 4 2 2 2" xfId="18354"/>
    <cellStyle name="Normal 4 4 3 4 2 2 2 2" xfId="30609"/>
    <cellStyle name="Normal 4 4 3 4 2 2 2 3" xfId="42850"/>
    <cellStyle name="Normal 4 4 3 4 2 2 3" xfId="24492"/>
    <cellStyle name="Normal 4 4 3 4 2 2 4" xfId="36736"/>
    <cellStyle name="Normal 4 4 3 4 2 2 5" xfId="48965"/>
    <cellStyle name="Normal 4 4 3 4 2 3" xfId="18353"/>
    <cellStyle name="Normal 4 4 3 4 2 3 2" xfId="30608"/>
    <cellStyle name="Normal 4 4 3 4 2 3 3" xfId="42849"/>
    <cellStyle name="Normal 4 4 3 4 2 4" xfId="24491"/>
    <cellStyle name="Normal 4 4 3 4 2 5" xfId="36735"/>
    <cellStyle name="Normal 4 4 3 4 2 6" xfId="48964"/>
    <cellStyle name="Normal 4 4 3 4 3" xfId="7355"/>
    <cellStyle name="Normal 4 4 3 4 3 2" xfId="18355"/>
    <cellStyle name="Normal 4 4 3 4 3 2 2" xfId="30610"/>
    <cellStyle name="Normal 4 4 3 4 3 2 3" xfId="42851"/>
    <cellStyle name="Normal 4 4 3 4 3 3" xfId="24493"/>
    <cellStyle name="Normal 4 4 3 4 3 4" xfId="36737"/>
    <cellStyle name="Normal 4 4 3 4 3 5" xfId="48966"/>
    <cellStyle name="Normal 4 4 3 4 4" xfId="18352"/>
    <cellStyle name="Normal 4 4 3 4 4 2" xfId="30607"/>
    <cellStyle name="Normal 4 4 3 4 4 3" xfId="42848"/>
    <cellStyle name="Normal 4 4 3 4 5" xfId="24490"/>
    <cellStyle name="Normal 4 4 3 4 6" xfId="36734"/>
    <cellStyle name="Normal 4 4 3 4 7" xfId="48963"/>
    <cellStyle name="Normal 4 4 3 5" xfId="7356"/>
    <cellStyle name="Normal 4 4 3 5 2" xfId="7357"/>
    <cellStyle name="Normal 4 4 3 5 2 2" xfId="18357"/>
    <cellStyle name="Normal 4 4 3 5 2 2 2" xfId="30612"/>
    <cellStyle name="Normal 4 4 3 5 2 2 3" xfId="42853"/>
    <cellStyle name="Normal 4 4 3 5 2 3" xfId="24495"/>
    <cellStyle name="Normal 4 4 3 5 2 4" xfId="36739"/>
    <cellStyle name="Normal 4 4 3 5 2 5" xfId="48968"/>
    <cellStyle name="Normal 4 4 3 5 3" xfId="18356"/>
    <cellStyle name="Normal 4 4 3 5 3 2" xfId="30611"/>
    <cellStyle name="Normal 4 4 3 5 3 3" xfId="42852"/>
    <cellStyle name="Normal 4 4 3 5 4" xfId="24494"/>
    <cellStyle name="Normal 4 4 3 5 5" xfId="36738"/>
    <cellStyle name="Normal 4 4 3 5 6" xfId="48967"/>
    <cellStyle name="Normal 4 4 3 6" xfId="7358"/>
    <cellStyle name="Normal 4 4 3 6 2" xfId="18358"/>
    <cellStyle name="Normal 4 4 3 6 2 2" xfId="30613"/>
    <cellStyle name="Normal 4 4 3 6 2 3" xfId="42854"/>
    <cellStyle name="Normal 4 4 3 6 3" xfId="24496"/>
    <cellStyle name="Normal 4 4 3 6 4" xfId="36740"/>
    <cellStyle name="Normal 4 4 3 6 5" xfId="48969"/>
    <cellStyle name="Normal 4 4 3 7" xfId="18327"/>
    <cellStyle name="Normal 4 4 3 7 2" xfId="30582"/>
    <cellStyle name="Normal 4 4 3 7 3" xfId="42823"/>
    <cellStyle name="Normal 4 4 3 8" xfId="24465"/>
    <cellStyle name="Normal 4 4 3 9" xfId="36709"/>
    <cellStyle name="Normal 4 4 4" xfId="7359"/>
    <cellStyle name="Normal 4 4 4 2" xfId="7360"/>
    <cellStyle name="Normal 4 4 4 2 2" xfId="7361"/>
    <cellStyle name="Normal 4 4 4 2 2 2" xfId="7362"/>
    <cellStyle name="Normal 4 4 4 2 2 2 2" xfId="7363"/>
    <cellStyle name="Normal 4 4 4 2 2 2 2 2" xfId="18363"/>
    <cellStyle name="Normal 4 4 4 2 2 2 2 2 2" xfId="30618"/>
    <cellStyle name="Normal 4 4 4 2 2 2 2 2 3" xfId="42859"/>
    <cellStyle name="Normal 4 4 4 2 2 2 2 3" xfId="24501"/>
    <cellStyle name="Normal 4 4 4 2 2 2 2 4" xfId="36745"/>
    <cellStyle name="Normal 4 4 4 2 2 2 2 5" xfId="48974"/>
    <cellStyle name="Normal 4 4 4 2 2 2 3" xfId="18362"/>
    <cellStyle name="Normal 4 4 4 2 2 2 3 2" xfId="30617"/>
    <cellStyle name="Normal 4 4 4 2 2 2 3 3" xfId="42858"/>
    <cellStyle name="Normal 4 4 4 2 2 2 4" xfId="24500"/>
    <cellStyle name="Normal 4 4 4 2 2 2 5" xfId="36744"/>
    <cellStyle name="Normal 4 4 4 2 2 2 6" xfId="48973"/>
    <cellStyle name="Normal 4 4 4 2 2 3" xfId="7364"/>
    <cellStyle name="Normal 4 4 4 2 2 3 2" xfId="18364"/>
    <cellStyle name="Normal 4 4 4 2 2 3 2 2" xfId="30619"/>
    <cellStyle name="Normal 4 4 4 2 2 3 2 3" xfId="42860"/>
    <cellStyle name="Normal 4 4 4 2 2 3 3" xfId="24502"/>
    <cellStyle name="Normal 4 4 4 2 2 3 4" xfId="36746"/>
    <cellStyle name="Normal 4 4 4 2 2 3 5" xfId="48975"/>
    <cellStyle name="Normal 4 4 4 2 2 4" xfId="18361"/>
    <cellStyle name="Normal 4 4 4 2 2 4 2" xfId="30616"/>
    <cellStyle name="Normal 4 4 4 2 2 4 3" xfId="42857"/>
    <cellStyle name="Normal 4 4 4 2 2 5" xfId="24499"/>
    <cellStyle name="Normal 4 4 4 2 2 6" xfId="36743"/>
    <cellStyle name="Normal 4 4 4 2 2 7" xfId="48972"/>
    <cellStyle name="Normal 4 4 4 2 3" xfId="7365"/>
    <cellStyle name="Normal 4 4 4 2 3 2" xfId="7366"/>
    <cellStyle name="Normal 4 4 4 2 3 2 2" xfId="18366"/>
    <cellStyle name="Normal 4 4 4 2 3 2 2 2" xfId="30621"/>
    <cellStyle name="Normal 4 4 4 2 3 2 2 3" xfId="42862"/>
    <cellStyle name="Normal 4 4 4 2 3 2 3" xfId="24504"/>
    <cellStyle name="Normal 4 4 4 2 3 2 4" xfId="36748"/>
    <cellStyle name="Normal 4 4 4 2 3 2 5" xfId="48977"/>
    <cellStyle name="Normal 4 4 4 2 3 3" xfId="18365"/>
    <cellStyle name="Normal 4 4 4 2 3 3 2" xfId="30620"/>
    <cellStyle name="Normal 4 4 4 2 3 3 3" xfId="42861"/>
    <cellStyle name="Normal 4 4 4 2 3 4" xfId="24503"/>
    <cellStyle name="Normal 4 4 4 2 3 5" xfId="36747"/>
    <cellStyle name="Normal 4 4 4 2 3 6" xfId="48976"/>
    <cellStyle name="Normal 4 4 4 2 4" xfId="7367"/>
    <cellStyle name="Normal 4 4 4 2 4 2" xfId="18367"/>
    <cellStyle name="Normal 4 4 4 2 4 2 2" xfId="30622"/>
    <cellStyle name="Normal 4 4 4 2 4 2 3" xfId="42863"/>
    <cellStyle name="Normal 4 4 4 2 4 3" xfId="24505"/>
    <cellStyle name="Normal 4 4 4 2 4 4" xfId="36749"/>
    <cellStyle name="Normal 4 4 4 2 4 5" xfId="48978"/>
    <cellStyle name="Normal 4 4 4 2 5" xfId="18360"/>
    <cellStyle name="Normal 4 4 4 2 5 2" xfId="30615"/>
    <cellStyle name="Normal 4 4 4 2 5 3" xfId="42856"/>
    <cellStyle name="Normal 4 4 4 2 6" xfId="24498"/>
    <cellStyle name="Normal 4 4 4 2 7" xfId="36742"/>
    <cellStyle name="Normal 4 4 4 2 8" xfId="48971"/>
    <cellStyle name="Normal 4 4 4 3" xfId="7368"/>
    <cellStyle name="Normal 4 4 4 3 2" xfId="7369"/>
    <cellStyle name="Normal 4 4 4 3 2 2" xfId="7370"/>
    <cellStyle name="Normal 4 4 4 3 2 2 2" xfId="18370"/>
    <cellStyle name="Normal 4 4 4 3 2 2 2 2" xfId="30625"/>
    <cellStyle name="Normal 4 4 4 3 2 2 2 3" xfId="42866"/>
    <cellStyle name="Normal 4 4 4 3 2 2 3" xfId="24508"/>
    <cellStyle name="Normal 4 4 4 3 2 2 4" xfId="36752"/>
    <cellStyle name="Normal 4 4 4 3 2 2 5" xfId="48981"/>
    <cellStyle name="Normal 4 4 4 3 2 3" xfId="18369"/>
    <cellStyle name="Normal 4 4 4 3 2 3 2" xfId="30624"/>
    <cellStyle name="Normal 4 4 4 3 2 3 3" xfId="42865"/>
    <cellStyle name="Normal 4 4 4 3 2 4" xfId="24507"/>
    <cellStyle name="Normal 4 4 4 3 2 5" xfId="36751"/>
    <cellStyle name="Normal 4 4 4 3 2 6" xfId="48980"/>
    <cellStyle name="Normal 4 4 4 3 3" xfId="7371"/>
    <cellStyle name="Normal 4 4 4 3 3 2" xfId="18371"/>
    <cellStyle name="Normal 4 4 4 3 3 2 2" xfId="30626"/>
    <cellStyle name="Normal 4 4 4 3 3 2 3" xfId="42867"/>
    <cellStyle name="Normal 4 4 4 3 3 3" xfId="24509"/>
    <cellStyle name="Normal 4 4 4 3 3 4" xfId="36753"/>
    <cellStyle name="Normal 4 4 4 3 3 5" xfId="48982"/>
    <cellStyle name="Normal 4 4 4 3 4" xfId="18368"/>
    <cellStyle name="Normal 4 4 4 3 4 2" xfId="30623"/>
    <cellStyle name="Normal 4 4 4 3 4 3" xfId="42864"/>
    <cellStyle name="Normal 4 4 4 3 5" xfId="24506"/>
    <cellStyle name="Normal 4 4 4 3 6" xfId="36750"/>
    <cellStyle name="Normal 4 4 4 3 7" xfId="48979"/>
    <cellStyle name="Normal 4 4 4 4" xfId="7372"/>
    <cellStyle name="Normal 4 4 4 4 2" xfId="7373"/>
    <cellStyle name="Normal 4 4 4 4 2 2" xfId="18373"/>
    <cellStyle name="Normal 4 4 4 4 2 2 2" xfId="30628"/>
    <cellStyle name="Normal 4 4 4 4 2 2 3" xfId="42869"/>
    <cellStyle name="Normal 4 4 4 4 2 3" xfId="24511"/>
    <cellStyle name="Normal 4 4 4 4 2 4" xfId="36755"/>
    <cellStyle name="Normal 4 4 4 4 2 5" xfId="48984"/>
    <cellStyle name="Normal 4 4 4 4 3" xfId="18372"/>
    <cellStyle name="Normal 4 4 4 4 3 2" xfId="30627"/>
    <cellStyle name="Normal 4 4 4 4 3 3" xfId="42868"/>
    <cellStyle name="Normal 4 4 4 4 4" xfId="24510"/>
    <cellStyle name="Normal 4 4 4 4 5" xfId="36754"/>
    <cellStyle name="Normal 4 4 4 4 6" xfId="48983"/>
    <cellStyle name="Normal 4 4 4 5" xfId="7374"/>
    <cellStyle name="Normal 4 4 4 5 2" xfId="18374"/>
    <cellStyle name="Normal 4 4 4 5 2 2" xfId="30629"/>
    <cellStyle name="Normal 4 4 4 5 2 3" xfId="42870"/>
    <cellStyle name="Normal 4 4 4 5 3" xfId="24512"/>
    <cellStyle name="Normal 4 4 4 5 4" xfId="36756"/>
    <cellStyle name="Normal 4 4 4 5 5" xfId="48985"/>
    <cellStyle name="Normal 4 4 4 6" xfId="18359"/>
    <cellStyle name="Normal 4 4 4 6 2" xfId="30614"/>
    <cellStyle name="Normal 4 4 4 6 3" xfId="42855"/>
    <cellStyle name="Normal 4 4 4 7" xfId="24497"/>
    <cellStyle name="Normal 4 4 4 8" xfId="36741"/>
    <cellStyle name="Normal 4 4 4 9" xfId="48970"/>
    <cellStyle name="Normal 4 4 5" xfId="7375"/>
    <cellStyle name="Normal 4 4 5 2" xfId="7376"/>
    <cellStyle name="Normal 4 4 5 2 2" xfId="7377"/>
    <cellStyle name="Normal 4 4 5 2 2 2" xfId="7378"/>
    <cellStyle name="Normal 4 4 5 2 2 2 2" xfId="18378"/>
    <cellStyle name="Normal 4 4 5 2 2 2 2 2" xfId="30633"/>
    <cellStyle name="Normal 4 4 5 2 2 2 2 3" xfId="42874"/>
    <cellStyle name="Normal 4 4 5 2 2 2 3" xfId="24516"/>
    <cellStyle name="Normal 4 4 5 2 2 2 4" xfId="36760"/>
    <cellStyle name="Normal 4 4 5 2 2 2 5" xfId="48989"/>
    <cellStyle name="Normal 4 4 5 2 2 3" xfId="18377"/>
    <cellStyle name="Normal 4 4 5 2 2 3 2" xfId="30632"/>
    <cellStyle name="Normal 4 4 5 2 2 3 3" xfId="42873"/>
    <cellStyle name="Normal 4 4 5 2 2 4" xfId="24515"/>
    <cellStyle name="Normal 4 4 5 2 2 5" xfId="36759"/>
    <cellStyle name="Normal 4 4 5 2 2 6" xfId="48988"/>
    <cellStyle name="Normal 4 4 5 2 3" xfId="7379"/>
    <cellStyle name="Normal 4 4 5 2 3 2" xfId="18379"/>
    <cellStyle name="Normal 4 4 5 2 3 2 2" xfId="30634"/>
    <cellStyle name="Normal 4 4 5 2 3 2 3" xfId="42875"/>
    <cellStyle name="Normal 4 4 5 2 3 3" xfId="24517"/>
    <cellStyle name="Normal 4 4 5 2 3 4" xfId="36761"/>
    <cellStyle name="Normal 4 4 5 2 3 5" xfId="48990"/>
    <cellStyle name="Normal 4 4 5 2 4" xfId="18376"/>
    <cellStyle name="Normal 4 4 5 2 4 2" xfId="30631"/>
    <cellStyle name="Normal 4 4 5 2 4 3" xfId="42872"/>
    <cellStyle name="Normal 4 4 5 2 5" xfId="24514"/>
    <cellStyle name="Normal 4 4 5 2 6" xfId="36758"/>
    <cellStyle name="Normal 4 4 5 2 7" xfId="48987"/>
    <cellStyle name="Normal 4 4 5 3" xfId="7380"/>
    <cellStyle name="Normal 4 4 5 3 2" xfId="7381"/>
    <cellStyle name="Normal 4 4 5 3 2 2" xfId="18381"/>
    <cellStyle name="Normal 4 4 5 3 2 2 2" xfId="30636"/>
    <cellStyle name="Normal 4 4 5 3 2 2 3" xfId="42877"/>
    <cellStyle name="Normal 4 4 5 3 2 3" xfId="24519"/>
    <cellStyle name="Normal 4 4 5 3 2 4" xfId="36763"/>
    <cellStyle name="Normal 4 4 5 3 2 5" xfId="48992"/>
    <cellStyle name="Normal 4 4 5 3 3" xfId="18380"/>
    <cellStyle name="Normal 4 4 5 3 3 2" xfId="30635"/>
    <cellStyle name="Normal 4 4 5 3 3 3" xfId="42876"/>
    <cellStyle name="Normal 4 4 5 3 4" xfId="24518"/>
    <cellStyle name="Normal 4 4 5 3 5" xfId="36762"/>
    <cellStyle name="Normal 4 4 5 3 6" xfId="48991"/>
    <cellStyle name="Normal 4 4 5 4" xfId="7382"/>
    <cellStyle name="Normal 4 4 5 4 2" xfId="18382"/>
    <cellStyle name="Normal 4 4 5 4 2 2" xfId="30637"/>
    <cellStyle name="Normal 4 4 5 4 2 3" xfId="42878"/>
    <cellStyle name="Normal 4 4 5 4 3" xfId="24520"/>
    <cellStyle name="Normal 4 4 5 4 4" xfId="36764"/>
    <cellStyle name="Normal 4 4 5 4 5" xfId="48993"/>
    <cellStyle name="Normal 4 4 5 5" xfId="18375"/>
    <cellStyle name="Normal 4 4 5 5 2" xfId="30630"/>
    <cellStyle name="Normal 4 4 5 5 3" xfId="42871"/>
    <cellStyle name="Normal 4 4 5 6" xfId="24513"/>
    <cellStyle name="Normal 4 4 5 7" xfId="36757"/>
    <cellStyle name="Normal 4 4 5 8" xfId="48986"/>
    <cellStyle name="Normal 4 4 6" xfId="7383"/>
    <cellStyle name="Normal 4 4 6 2" xfId="7384"/>
    <cellStyle name="Normal 4 4 6 2 2" xfId="7385"/>
    <cellStyle name="Normal 4 4 6 2 2 2" xfId="18385"/>
    <cellStyle name="Normal 4 4 6 2 2 2 2" xfId="30640"/>
    <cellStyle name="Normal 4 4 6 2 2 2 3" xfId="42881"/>
    <cellStyle name="Normal 4 4 6 2 2 3" xfId="24523"/>
    <cellStyle name="Normal 4 4 6 2 2 4" xfId="36767"/>
    <cellStyle name="Normal 4 4 6 2 2 5" xfId="48996"/>
    <cellStyle name="Normal 4 4 6 2 3" xfId="18384"/>
    <cellStyle name="Normal 4 4 6 2 3 2" xfId="30639"/>
    <cellStyle name="Normal 4 4 6 2 3 3" xfId="42880"/>
    <cellStyle name="Normal 4 4 6 2 4" xfId="24522"/>
    <cellStyle name="Normal 4 4 6 2 5" xfId="36766"/>
    <cellStyle name="Normal 4 4 6 2 6" xfId="48995"/>
    <cellStyle name="Normal 4 4 6 3" xfId="7386"/>
    <cellStyle name="Normal 4 4 6 3 2" xfId="18386"/>
    <cellStyle name="Normal 4 4 6 3 2 2" xfId="30641"/>
    <cellStyle name="Normal 4 4 6 3 2 3" xfId="42882"/>
    <cellStyle name="Normal 4 4 6 3 3" xfId="24524"/>
    <cellStyle name="Normal 4 4 6 3 4" xfId="36768"/>
    <cellStyle name="Normal 4 4 6 3 5" xfId="48997"/>
    <cellStyle name="Normal 4 4 6 4" xfId="18383"/>
    <cellStyle name="Normal 4 4 6 4 2" xfId="30638"/>
    <cellStyle name="Normal 4 4 6 4 3" xfId="42879"/>
    <cellStyle name="Normal 4 4 6 5" xfId="24521"/>
    <cellStyle name="Normal 4 4 6 6" xfId="36765"/>
    <cellStyle name="Normal 4 4 6 7" xfId="48994"/>
    <cellStyle name="Normal 4 4 7" xfId="7387"/>
    <cellStyle name="Normal 4 4 7 2" xfId="7388"/>
    <cellStyle name="Normal 4 4 7 2 2" xfId="7389"/>
    <cellStyle name="Normal 4 4 7 2 2 2" xfId="18389"/>
    <cellStyle name="Normal 4 4 7 2 2 2 2" xfId="30644"/>
    <cellStyle name="Normal 4 4 7 2 2 2 3" xfId="42885"/>
    <cellStyle name="Normal 4 4 7 2 2 3" xfId="24527"/>
    <cellStyle name="Normal 4 4 7 2 2 4" xfId="36771"/>
    <cellStyle name="Normal 4 4 7 2 2 5" xfId="49000"/>
    <cellStyle name="Normal 4 4 7 2 3" xfId="18388"/>
    <cellStyle name="Normal 4 4 7 2 3 2" xfId="30643"/>
    <cellStyle name="Normal 4 4 7 2 3 3" xfId="42884"/>
    <cellStyle name="Normal 4 4 7 2 4" xfId="24526"/>
    <cellStyle name="Normal 4 4 7 2 5" xfId="36770"/>
    <cellStyle name="Normal 4 4 7 2 6" xfId="48999"/>
    <cellStyle name="Normal 4 4 7 3" xfId="7390"/>
    <cellStyle name="Normal 4 4 7 3 2" xfId="18390"/>
    <cellStyle name="Normal 4 4 7 3 2 2" xfId="30645"/>
    <cellStyle name="Normal 4 4 7 3 2 3" xfId="42886"/>
    <cellStyle name="Normal 4 4 7 3 3" xfId="24528"/>
    <cellStyle name="Normal 4 4 7 3 4" xfId="36772"/>
    <cellStyle name="Normal 4 4 7 3 5" xfId="49001"/>
    <cellStyle name="Normal 4 4 7 4" xfId="18387"/>
    <cellStyle name="Normal 4 4 7 4 2" xfId="30642"/>
    <cellStyle name="Normal 4 4 7 4 3" xfId="42883"/>
    <cellStyle name="Normal 4 4 7 5" xfId="24525"/>
    <cellStyle name="Normal 4 4 7 6" xfId="36769"/>
    <cellStyle name="Normal 4 4 7 7" xfId="48998"/>
    <cellStyle name="Normal 4 4 8" xfId="7391"/>
    <cellStyle name="Normal 4 4 8 2" xfId="7392"/>
    <cellStyle name="Normal 4 4 8 2 2" xfId="18392"/>
    <cellStyle name="Normal 4 4 8 2 2 2" xfId="30647"/>
    <cellStyle name="Normal 4 4 8 2 2 3" xfId="42888"/>
    <cellStyle name="Normal 4 4 8 2 3" xfId="24530"/>
    <cellStyle name="Normal 4 4 8 2 4" xfId="36774"/>
    <cellStyle name="Normal 4 4 8 2 5" xfId="49003"/>
    <cellStyle name="Normal 4 4 8 3" xfId="18391"/>
    <cellStyle name="Normal 4 4 8 3 2" xfId="30646"/>
    <cellStyle name="Normal 4 4 8 3 3" xfId="42887"/>
    <cellStyle name="Normal 4 4 8 4" xfId="24529"/>
    <cellStyle name="Normal 4 4 8 5" xfId="36773"/>
    <cellStyle name="Normal 4 4 8 6" xfId="49002"/>
    <cellStyle name="Normal 4 4 9" xfId="7393"/>
    <cellStyle name="Normal 4 4 9 2" xfId="18393"/>
    <cellStyle name="Normal 4 4 9 2 2" xfId="30648"/>
    <cellStyle name="Normal 4 4 9 2 3" xfId="42889"/>
    <cellStyle name="Normal 4 4 9 3" xfId="24531"/>
    <cellStyle name="Normal 4 4 9 4" xfId="36775"/>
    <cellStyle name="Normal 4 4 9 5" xfId="49004"/>
    <cellStyle name="Normal 4 5" xfId="7394"/>
    <cellStyle name="Normal 4 5 10" xfId="24532"/>
    <cellStyle name="Normal 4 5 11" xfId="36776"/>
    <cellStyle name="Normal 4 5 12" xfId="49005"/>
    <cellStyle name="Normal 4 5 2" xfId="7395"/>
    <cellStyle name="Normal 4 5 2 10" xfId="49006"/>
    <cellStyle name="Normal 4 5 2 2" xfId="7396"/>
    <cellStyle name="Normal 4 5 2 2 2" xfId="7397"/>
    <cellStyle name="Normal 4 5 2 2 2 2" xfId="7398"/>
    <cellStyle name="Normal 4 5 2 2 2 2 2" xfId="7399"/>
    <cellStyle name="Normal 4 5 2 2 2 2 2 2" xfId="7400"/>
    <cellStyle name="Normal 4 5 2 2 2 2 2 2 2" xfId="18400"/>
    <cellStyle name="Normal 4 5 2 2 2 2 2 2 2 2" xfId="30655"/>
    <cellStyle name="Normal 4 5 2 2 2 2 2 2 2 3" xfId="42896"/>
    <cellStyle name="Normal 4 5 2 2 2 2 2 2 3" xfId="24538"/>
    <cellStyle name="Normal 4 5 2 2 2 2 2 2 4" xfId="36782"/>
    <cellStyle name="Normal 4 5 2 2 2 2 2 2 5" xfId="49011"/>
    <cellStyle name="Normal 4 5 2 2 2 2 2 3" xfId="18399"/>
    <cellStyle name="Normal 4 5 2 2 2 2 2 3 2" xfId="30654"/>
    <cellStyle name="Normal 4 5 2 2 2 2 2 3 3" xfId="42895"/>
    <cellStyle name="Normal 4 5 2 2 2 2 2 4" xfId="24537"/>
    <cellStyle name="Normal 4 5 2 2 2 2 2 5" xfId="36781"/>
    <cellStyle name="Normal 4 5 2 2 2 2 2 6" xfId="49010"/>
    <cellStyle name="Normal 4 5 2 2 2 2 3" xfId="7401"/>
    <cellStyle name="Normal 4 5 2 2 2 2 3 2" xfId="18401"/>
    <cellStyle name="Normal 4 5 2 2 2 2 3 2 2" xfId="30656"/>
    <cellStyle name="Normal 4 5 2 2 2 2 3 2 3" xfId="42897"/>
    <cellStyle name="Normal 4 5 2 2 2 2 3 3" xfId="24539"/>
    <cellStyle name="Normal 4 5 2 2 2 2 3 4" xfId="36783"/>
    <cellStyle name="Normal 4 5 2 2 2 2 3 5" xfId="49012"/>
    <cellStyle name="Normal 4 5 2 2 2 2 4" xfId="18398"/>
    <cellStyle name="Normal 4 5 2 2 2 2 4 2" xfId="30653"/>
    <cellStyle name="Normal 4 5 2 2 2 2 4 3" xfId="42894"/>
    <cellStyle name="Normal 4 5 2 2 2 2 5" xfId="24536"/>
    <cellStyle name="Normal 4 5 2 2 2 2 6" xfId="36780"/>
    <cellStyle name="Normal 4 5 2 2 2 2 7" xfId="49009"/>
    <cellStyle name="Normal 4 5 2 2 2 3" xfId="7402"/>
    <cellStyle name="Normal 4 5 2 2 2 3 2" xfId="7403"/>
    <cellStyle name="Normal 4 5 2 2 2 3 2 2" xfId="18403"/>
    <cellStyle name="Normal 4 5 2 2 2 3 2 2 2" xfId="30658"/>
    <cellStyle name="Normal 4 5 2 2 2 3 2 2 3" xfId="42899"/>
    <cellStyle name="Normal 4 5 2 2 2 3 2 3" xfId="24541"/>
    <cellStyle name="Normal 4 5 2 2 2 3 2 4" xfId="36785"/>
    <cellStyle name="Normal 4 5 2 2 2 3 2 5" xfId="49014"/>
    <cellStyle name="Normal 4 5 2 2 2 3 3" xfId="18402"/>
    <cellStyle name="Normal 4 5 2 2 2 3 3 2" xfId="30657"/>
    <cellStyle name="Normal 4 5 2 2 2 3 3 3" xfId="42898"/>
    <cellStyle name="Normal 4 5 2 2 2 3 4" xfId="24540"/>
    <cellStyle name="Normal 4 5 2 2 2 3 5" xfId="36784"/>
    <cellStyle name="Normal 4 5 2 2 2 3 6" xfId="49013"/>
    <cellStyle name="Normal 4 5 2 2 2 4" xfId="7404"/>
    <cellStyle name="Normal 4 5 2 2 2 4 2" xfId="18404"/>
    <cellStyle name="Normal 4 5 2 2 2 4 2 2" xfId="30659"/>
    <cellStyle name="Normal 4 5 2 2 2 4 2 3" xfId="42900"/>
    <cellStyle name="Normal 4 5 2 2 2 4 3" xfId="24542"/>
    <cellStyle name="Normal 4 5 2 2 2 4 4" xfId="36786"/>
    <cellStyle name="Normal 4 5 2 2 2 4 5" xfId="49015"/>
    <cellStyle name="Normal 4 5 2 2 2 5" xfId="18397"/>
    <cellStyle name="Normal 4 5 2 2 2 5 2" xfId="30652"/>
    <cellStyle name="Normal 4 5 2 2 2 5 3" xfId="42893"/>
    <cellStyle name="Normal 4 5 2 2 2 6" xfId="24535"/>
    <cellStyle name="Normal 4 5 2 2 2 7" xfId="36779"/>
    <cellStyle name="Normal 4 5 2 2 2 8" xfId="49008"/>
    <cellStyle name="Normal 4 5 2 2 3" xfId="7405"/>
    <cellStyle name="Normal 4 5 2 2 3 2" xfId="7406"/>
    <cellStyle name="Normal 4 5 2 2 3 2 2" xfId="7407"/>
    <cellStyle name="Normal 4 5 2 2 3 2 2 2" xfId="18407"/>
    <cellStyle name="Normal 4 5 2 2 3 2 2 2 2" xfId="30662"/>
    <cellStyle name="Normal 4 5 2 2 3 2 2 2 3" xfId="42903"/>
    <cellStyle name="Normal 4 5 2 2 3 2 2 3" xfId="24545"/>
    <cellStyle name="Normal 4 5 2 2 3 2 2 4" xfId="36789"/>
    <cellStyle name="Normal 4 5 2 2 3 2 2 5" xfId="49018"/>
    <cellStyle name="Normal 4 5 2 2 3 2 3" xfId="18406"/>
    <cellStyle name="Normal 4 5 2 2 3 2 3 2" xfId="30661"/>
    <cellStyle name="Normal 4 5 2 2 3 2 3 3" xfId="42902"/>
    <cellStyle name="Normal 4 5 2 2 3 2 4" xfId="24544"/>
    <cellStyle name="Normal 4 5 2 2 3 2 5" xfId="36788"/>
    <cellStyle name="Normal 4 5 2 2 3 2 6" xfId="49017"/>
    <cellStyle name="Normal 4 5 2 2 3 3" xfId="7408"/>
    <cellStyle name="Normal 4 5 2 2 3 3 2" xfId="18408"/>
    <cellStyle name="Normal 4 5 2 2 3 3 2 2" xfId="30663"/>
    <cellStyle name="Normal 4 5 2 2 3 3 2 3" xfId="42904"/>
    <cellStyle name="Normal 4 5 2 2 3 3 3" xfId="24546"/>
    <cellStyle name="Normal 4 5 2 2 3 3 4" xfId="36790"/>
    <cellStyle name="Normal 4 5 2 2 3 3 5" xfId="49019"/>
    <cellStyle name="Normal 4 5 2 2 3 4" xfId="18405"/>
    <cellStyle name="Normal 4 5 2 2 3 4 2" xfId="30660"/>
    <cellStyle name="Normal 4 5 2 2 3 4 3" xfId="42901"/>
    <cellStyle name="Normal 4 5 2 2 3 5" xfId="24543"/>
    <cellStyle name="Normal 4 5 2 2 3 6" xfId="36787"/>
    <cellStyle name="Normal 4 5 2 2 3 7" xfId="49016"/>
    <cellStyle name="Normal 4 5 2 2 4" xfId="7409"/>
    <cellStyle name="Normal 4 5 2 2 4 2" xfId="7410"/>
    <cellStyle name="Normal 4 5 2 2 4 2 2" xfId="18410"/>
    <cellStyle name="Normal 4 5 2 2 4 2 2 2" xfId="30665"/>
    <cellStyle name="Normal 4 5 2 2 4 2 2 3" xfId="42906"/>
    <cellStyle name="Normal 4 5 2 2 4 2 3" xfId="24548"/>
    <cellStyle name="Normal 4 5 2 2 4 2 4" xfId="36792"/>
    <cellStyle name="Normal 4 5 2 2 4 2 5" xfId="49021"/>
    <cellStyle name="Normal 4 5 2 2 4 3" xfId="18409"/>
    <cellStyle name="Normal 4 5 2 2 4 3 2" xfId="30664"/>
    <cellStyle name="Normal 4 5 2 2 4 3 3" xfId="42905"/>
    <cellStyle name="Normal 4 5 2 2 4 4" xfId="24547"/>
    <cellStyle name="Normal 4 5 2 2 4 5" xfId="36791"/>
    <cellStyle name="Normal 4 5 2 2 4 6" xfId="49020"/>
    <cellStyle name="Normal 4 5 2 2 5" xfId="7411"/>
    <cellStyle name="Normal 4 5 2 2 5 2" xfId="18411"/>
    <cellStyle name="Normal 4 5 2 2 5 2 2" xfId="30666"/>
    <cellStyle name="Normal 4 5 2 2 5 2 3" xfId="42907"/>
    <cellStyle name="Normal 4 5 2 2 5 3" xfId="24549"/>
    <cellStyle name="Normal 4 5 2 2 5 4" xfId="36793"/>
    <cellStyle name="Normal 4 5 2 2 5 5" xfId="49022"/>
    <cellStyle name="Normal 4 5 2 2 6" xfId="18396"/>
    <cellStyle name="Normal 4 5 2 2 6 2" xfId="30651"/>
    <cellStyle name="Normal 4 5 2 2 6 3" xfId="42892"/>
    <cellStyle name="Normal 4 5 2 2 7" xfId="24534"/>
    <cellStyle name="Normal 4 5 2 2 8" xfId="36778"/>
    <cellStyle name="Normal 4 5 2 2 9" xfId="49007"/>
    <cellStyle name="Normal 4 5 2 3" xfId="7412"/>
    <cellStyle name="Normal 4 5 2 3 2" xfId="7413"/>
    <cellStyle name="Normal 4 5 2 3 2 2" xfId="7414"/>
    <cellStyle name="Normal 4 5 2 3 2 2 2" xfId="7415"/>
    <cellStyle name="Normal 4 5 2 3 2 2 2 2" xfId="18415"/>
    <cellStyle name="Normal 4 5 2 3 2 2 2 2 2" xfId="30670"/>
    <cellStyle name="Normal 4 5 2 3 2 2 2 2 3" xfId="42911"/>
    <cellStyle name="Normal 4 5 2 3 2 2 2 3" xfId="24553"/>
    <cellStyle name="Normal 4 5 2 3 2 2 2 4" xfId="36797"/>
    <cellStyle name="Normal 4 5 2 3 2 2 2 5" xfId="49026"/>
    <cellStyle name="Normal 4 5 2 3 2 2 3" xfId="18414"/>
    <cellStyle name="Normal 4 5 2 3 2 2 3 2" xfId="30669"/>
    <cellStyle name="Normal 4 5 2 3 2 2 3 3" xfId="42910"/>
    <cellStyle name="Normal 4 5 2 3 2 2 4" xfId="24552"/>
    <cellStyle name="Normal 4 5 2 3 2 2 5" xfId="36796"/>
    <cellStyle name="Normal 4 5 2 3 2 2 6" xfId="49025"/>
    <cellStyle name="Normal 4 5 2 3 2 3" xfId="7416"/>
    <cellStyle name="Normal 4 5 2 3 2 3 2" xfId="18416"/>
    <cellStyle name="Normal 4 5 2 3 2 3 2 2" xfId="30671"/>
    <cellStyle name="Normal 4 5 2 3 2 3 2 3" xfId="42912"/>
    <cellStyle name="Normal 4 5 2 3 2 3 3" xfId="24554"/>
    <cellStyle name="Normal 4 5 2 3 2 3 4" xfId="36798"/>
    <cellStyle name="Normal 4 5 2 3 2 3 5" xfId="49027"/>
    <cellStyle name="Normal 4 5 2 3 2 4" xfId="18413"/>
    <cellStyle name="Normal 4 5 2 3 2 4 2" xfId="30668"/>
    <cellStyle name="Normal 4 5 2 3 2 4 3" xfId="42909"/>
    <cellStyle name="Normal 4 5 2 3 2 5" xfId="24551"/>
    <cellStyle name="Normal 4 5 2 3 2 6" xfId="36795"/>
    <cellStyle name="Normal 4 5 2 3 2 7" xfId="49024"/>
    <cellStyle name="Normal 4 5 2 3 3" xfId="7417"/>
    <cellStyle name="Normal 4 5 2 3 3 2" xfId="7418"/>
    <cellStyle name="Normal 4 5 2 3 3 2 2" xfId="18418"/>
    <cellStyle name="Normal 4 5 2 3 3 2 2 2" xfId="30673"/>
    <cellStyle name="Normal 4 5 2 3 3 2 2 3" xfId="42914"/>
    <cellStyle name="Normal 4 5 2 3 3 2 3" xfId="24556"/>
    <cellStyle name="Normal 4 5 2 3 3 2 4" xfId="36800"/>
    <cellStyle name="Normal 4 5 2 3 3 2 5" xfId="49029"/>
    <cellStyle name="Normal 4 5 2 3 3 3" xfId="18417"/>
    <cellStyle name="Normal 4 5 2 3 3 3 2" xfId="30672"/>
    <cellStyle name="Normal 4 5 2 3 3 3 3" xfId="42913"/>
    <cellStyle name="Normal 4 5 2 3 3 4" xfId="24555"/>
    <cellStyle name="Normal 4 5 2 3 3 5" xfId="36799"/>
    <cellStyle name="Normal 4 5 2 3 3 6" xfId="49028"/>
    <cellStyle name="Normal 4 5 2 3 4" xfId="7419"/>
    <cellStyle name="Normal 4 5 2 3 4 2" xfId="18419"/>
    <cellStyle name="Normal 4 5 2 3 4 2 2" xfId="30674"/>
    <cellStyle name="Normal 4 5 2 3 4 2 3" xfId="42915"/>
    <cellStyle name="Normal 4 5 2 3 4 3" xfId="24557"/>
    <cellStyle name="Normal 4 5 2 3 4 4" xfId="36801"/>
    <cellStyle name="Normal 4 5 2 3 4 5" xfId="49030"/>
    <cellStyle name="Normal 4 5 2 3 5" xfId="18412"/>
    <cellStyle name="Normal 4 5 2 3 5 2" xfId="30667"/>
    <cellStyle name="Normal 4 5 2 3 5 3" xfId="42908"/>
    <cellStyle name="Normal 4 5 2 3 6" xfId="24550"/>
    <cellStyle name="Normal 4 5 2 3 7" xfId="36794"/>
    <cellStyle name="Normal 4 5 2 3 8" xfId="49023"/>
    <cellStyle name="Normal 4 5 2 4" xfId="7420"/>
    <cellStyle name="Normal 4 5 2 4 2" xfId="7421"/>
    <cellStyle name="Normal 4 5 2 4 2 2" xfId="7422"/>
    <cellStyle name="Normal 4 5 2 4 2 2 2" xfId="18422"/>
    <cellStyle name="Normal 4 5 2 4 2 2 2 2" xfId="30677"/>
    <cellStyle name="Normal 4 5 2 4 2 2 2 3" xfId="42918"/>
    <cellStyle name="Normal 4 5 2 4 2 2 3" xfId="24560"/>
    <cellStyle name="Normal 4 5 2 4 2 2 4" xfId="36804"/>
    <cellStyle name="Normal 4 5 2 4 2 2 5" xfId="49033"/>
    <cellStyle name="Normal 4 5 2 4 2 3" xfId="18421"/>
    <cellStyle name="Normal 4 5 2 4 2 3 2" xfId="30676"/>
    <cellStyle name="Normal 4 5 2 4 2 3 3" xfId="42917"/>
    <cellStyle name="Normal 4 5 2 4 2 4" xfId="24559"/>
    <cellStyle name="Normal 4 5 2 4 2 5" xfId="36803"/>
    <cellStyle name="Normal 4 5 2 4 2 6" xfId="49032"/>
    <cellStyle name="Normal 4 5 2 4 3" xfId="7423"/>
    <cellStyle name="Normal 4 5 2 4 3 2" xfId="18423"/>
    <cellStyle name="Normal 4 5 2 4 3 2 2" xfId="30678"/>
    <cellStyle name="Normal 4 5 2 4 3 2 3" xfId="42919"/>
    <cellStyle name="Normal 4 5 2 4 3 3" xfId="24561"/>
    <cellStyle name="Normal 4 5 2 4 3 4" xfId="36805"/>
    <cellStyle name="Normal 4 5 2 4 3 5" xfId="49034"/>
    <cellStyle name="Normal 4 5 2 4 4" xfId="18420"/>
    <cellStyle name="Normal 4 5 2 4 4 2" xfId="30675"/>
    <cellStyle name="Normal 4 5 2 4 4 3" xfId="42916"/>
    <cellStyle name="Normal 4 5 2 4 5" xfId="24558"/>
    <cellStyle name="Normal 4 5 2 4 6" xfId="36802"/>
    <cellStyle name="Normal 4 5 2 4 7" xfId="49031"/>
    <cellStyle name="Normal 4 5 2 5" xfId="7424"/>
    <cellStyle name="Normal 4 5 2 5 2" xfId="7425"/>
    <cellStyle name="Normal 4 5 2 5 2 2" xfId="18425"/>
    <cellStyle name="Normal 4 5 2 5 2 2 2" xfId="30680"/>
    <cellStyle name="Normal 4 5 2 5 2 2 3" xfId="42921"/>
    <cellStyle name="Normal 4 5 2 5 2 3" xfId="24563"/>
    <cellStyle name="Normal 4 5 2 5 2 4" xfId="36807"/>
    <cellStyle name="Normal 4 5 2 5 2 5" xfId="49036"/>
    <cellStyle name="Normal 4 5 2 5 3" xfId="18424"/>
    <cellStyle name="Normal 4 5 2 5 3 2" xfId="30679"/>
    <cellStyle name="Normal 4 5 2 5 3 3" xfId="42920"/>
    <cellStyle name="Normal 4 5 2 5 4" xfId="24562"/>
    <cellStyle name="Normal 4 5 2 5 5" xfId="36806"/>
    <cellStyle name="Normal 4 5 2 5 6" xfId="49035"/>
    <cellStyle name="Normal 4 5 2 6" xfId="7426"/>
    <cellStyle name="Normal 4 5 2 6 2" xfId="18426"/>
    <cellStyle name="Normal 4 5 2 6 2 2" xfId="30681"/>
    <cellStyle name="Normal 4 5 2 6 2 3" xfId="42922"/>
    <cellStyle name="Normal 4 5 2 6 3" xfId="24564"/>
    <cellStyle name="Normal 4 5 2 6 4" xfId="36808"/>
    <cellStyle name="Normal 4 5 2 6 5" xfId="49037"/>
    <cellStyle name="Normal 4 5 2 7" xfId="18395"/>
    <cellStyle name="Normal 4 5 2 7 2" xfId="30650"/>
    <cellStyle name="Normal 4 5 2 7 3" xfId="42891"/>
    <cellStyle name="Normal 4 5 2 8" xfId="24533"/>
    <cellStyle name="Normal 4 5 2 9" xfId="36777"/>
    <cellStyle name="Normal 4 5 3" xfId="7427"/>
    <cellStyle name="Normal 4 5 3 2" xfId="7428"/>
    <cellStyle name="Normal 4 5 3 2 2" xfId="7429"/>
    <cellStyle name="Normal 4 5 3 2 2 2" xfId="7430"/>
    <cellStyle name="Normal 4 5 3 2 2 2 2" xfId="7431"/>
    <cellStyle name="Normal 4 5 3 2 2 2 2 2" xfId="18431"/>
    <cellStyle name="Normal 4 5 3 2 2 2 2 2 2" xfId="30686"/>
    <cellStyle name="Normal 4 5 3 2 2 2 2 2 3" xfId="42927"/>
    <cellStyle name="Normal 4 5 3 2 2 2 2 3" xfId="24569"/>
    <cellStyle name="Normal 4 5 3 2 2 2 2 4" xfId="36813"/>
    <cellStyle name="Normal 4 5 3 2 2 2 2 5" xfId="49042"/>
    <cellStyle name="Normal 4 5 3 2 2 2 3" xfId="18430"/>
    <cellStyle name="Normal 4 5 3 2 2 2 3 2" xfId="30685"/>
    <cellStyle name="Normal 4 5 3 2 2 2 3 3" xfId="42926"/>
    <cellStyle name="Normal 4 5 3 2 2 2 4" xfId="24568"/>
    <cellStyle name="Normal 4 5 3 2 2 2 5" xfId="36812"/>
    <cellStyle name="Normal 4 5 3 2 2 2 6" xfId="49041"/>
    <cellStyle name="Normal 4 5 3 2 2 3" xfId="7432"/>
    <cellStyle name="Normal 4 5 3 2 2 3 2" xfId="18432"/>
    <cellStyle name="Normal 4 5 3 2 2 3 2 2" xfId="30687"/>
    <cellStyle name="Normal 4 5 3 2 2 3 2 3" xfId="42928"/>
    <cellStyle name="Normal 4 5 3 2 2 3 3" xfId="24570"/>
    <cellStyle name="Normal 4 5 3 2 2 3 4" xfId="36814"/>
    <cellStyle name="Normal 4 5 3 2 2 3 5" xfId="49043"/>
    <cellStyle name="Normal 4 5 3 2 2 4" xfId="18429"/>
    <cellStyle name="Normal 4 5 3 2 2 4 2" xfId="30684"/>
    <cellStyle name="Normal 4 5 3 2 2 4 3" xfId="42925"/>
    <cellStyle name="Normal 4 5 3 2 2 5" xfId="24567"/>
    <cellStyle name="Normal 4 5 3 2 2 6" xfId="36811"/>
    <cellStyle name="Normal 4 5 3 2 2 7" xfId="49040"/>
    <cellStyle name="Normal 4 5 3 2 3" xfId="7433"/>
    <cellStyle name="Normal 4 5 3 2 3 2" xfId="7434"/>
    <cellStyle name="Normal 4 5 3 2 3 2 2" xfId="18434"/>
    <cellStyle name="Normal 4 5 3 2 3 2 2 2" xfId="30689"/>
    <cellStyle name="Normal 4 5 3 2 3 2 2 3" xfId="42930"/>
    <cellStyle name="Normal 4 5 3 2 3 2 3" xfId="24572"/>
    <cellStyle name="Normal 4 5 3 2 3 2 4" xfId="36816"/>
    <cellStyle name="Normal 4 5 3 2 3 2 5" xfId="49045"/>
    <cellStyle name="Normal 4 5 3 2 3 3" xfId="18433"/>
    <cellStyle name="Normal 4 5 3 2 3 3 2" xfId="30688"/>
    <cellStyle name="Normal 4 5 3 2 3 3 3" xfId="42929"/>
    <cellStyle name="Normal 4 5 3 2 3 4" xfId="24571"/>
    <cellStyle name="Normal 4 5 3 2 3 5" xfId="36815"/>
    <cellStyle name="Normal 4 5 3 2 3 6" xfId="49044"/>
    <cellStyle name="Normal 4 5 3 2 4" xfId="7435"/>
    <cellStyle name="Normal 4 5 3 2 4 2" xfId="18435"/>
    <cellStyle name="Normal 4 5 3 2 4 2 2" xfId="30690"/>
    <cellStyle name="Normal 4 5 3 2 4 2 3" xfId="42931"/>
    <cellStyle name="Normal 4 5 3 2 4 3" xfId="24573"/>
    <cellStyle name="Normal 4 5 3 2 4 4" xfId="36817"/>
    <cellStyle name="Normal 4 5 3 2 4 5" xfId="49046"/>
    <cellStyle name="Normal 4 5 3 2 5" xfId="18428"/>
    <cellStyle name="Normal 4 5 3 2 5 2" xfId="30683"/>
    <cellStyle name="Normal 4 5 3 2 5 3" xfId="42924"/>
    <cellStyle name="Normal 4 5 3 2 6" xfId="24566"/>
    <cellStyle name="Normal 4 5 3 2 7" xfId="36810"/>
    <cellStyle name="Normal 4 5 3 2 8" xfId="49039"/>
    <cellStyle name="Normal 4 5 3 3" xfId="7436"/>
    <cellStyle name="Normal 4 5 3 3 2" xfId="7437"/>
    <cellStyle name="Normal 4 5 3 3 2 2" xfId="7438"/>
    <cellStyle name="Normal 4 5 3 3 2 2 2" xfId="18438"/>
    <cellStyle name="Normal 4 5 3 3 2 2 2 2" xfId="30693"/>
    <cellStyle name="Normal 4 5 3 3 2 2 2 3" xfId="42934"/>
    <cellStyle name="Normal 4 5 3 3 2 2 3" xfId="24576"/>
    <cellStyle name="Normal 4 5 3 3 2 2 4" xfId="36820"/>
    <cellStyle name="Normal 4 5 3 3 2 2 5" xfId="49049"/>
    <cellStyle name="Normal 4 5 3 3 2 3" xfId="18437"/>
    <cellStyle name="Normal 4 5 3 3 2 3 2" xfId="30692"/>
    <cellStyle name="Normal 4 5 3 3 2 3 3" xfId="42933"/>
    <cellStyle name="Normal 4 5 3 3 2 4" xfId="24575"/>
    <cellStyle name="Normal 4 5 3 3 2 5" xfId="36819"/>
    <cellStyle name="Normal 4 5 3 3 2 6" xfId="49048"/>
    <cellStyle name="Normal 4 5 3 3 3" xfId="7439"/>
    <cellStyle name="Normal 4 5 3 3 3 2" xfId="18439"/>
    <cellStyle name="Normal 4 5 3 3 3 2 2" xfId="30694"/>
    <cellStyle name="Normal 4 5 3 3 3 2 3" xfId="42935"/>
    <cellStyle name="Normal 4 5 3 3 3 3" xfId="24577"/>
    <cellStyle name="Normal 4 5 3 3 3 4" xfId="36821"/>
    <cellStyle name="Normal 4 5 3 3 3 5" xfId="49050"/>
    <cellStyle name="Normal 4 5 3 3 4" xfId="18436"/>
    <cellStyle name="Normal 4 5 3 3 4 2" xfId="30691"/>
    <cellStyle name="Normal 4 5 3 3 4 3" xfId="42932"/>
    <cellStyle name="Normal 4 5 3 3 5" xfId="24574"/>
    <cellStyle name="Normal 4 5 3 3 6" xfId="36818"/>
    <cellStyle name="Normal 4 5 3 3 7" xfId="49047"/>
    <cellStyle name="Normal 4 5 3 4" xfId="7440"/>
    <cellStyle name="Normal 4 5 3 4 2" xfId="7441"/>
    <cellStyle name="Normal 4 5 3 4 2 2" xfId="18441"/>
    <cellStyle name="Normal 4 5 3 4 2 2 2" xfId="30696"/>
    <cellStyle name="Normal 4 5 3 4 2 2 3" xfId="42937"/>
    <cellStyle name="Normal 4 5 3 4 2 3" xfId="24579"/>
    <cellStyle name="Normal 4 5 3 4 2 4" xfId="36823"/>
    <cellStyle name="Normal 4 5 3 4 2 5" xfId="49052"/>
    <cellStyle name="Normal 4 5 3 4 3" xfId="18440"/>
    <cellStyle name="Normal 4 5 3 4 3 2" xfId="30695"/>
    <cellStyle name="Normal 4 5 3 4 3 3" xfId="42936"/>
    <cellStyle name="Normal 4 5 3 4 4" xfId="24578"/>
    <cellStyle name="Normal 4 5 3 4 5" xfId="36822"/>
    <cellStyle name="Normal 4 5 3 4 6" xfId="49051"/>
    <cellStyle name="Normal 4 5 3 5" xfId="7442"/>
    <cellStyle name="Normal 4 5 3 5 2" xfId="18442"/>
    <cellStyle name="Normal 4 5 3 5 2 2" xfId="30697"/>
    <cellStyle name="Normal 4 5 3 5 2 3" xfId="42938"/>
    <cellStyle name="Normal 4 5 3 5 3" xfId="24580"/>
    <cellStyle name="Normal 4 5 3 5 4" xfId="36824"/>
    <cellStyle name="Normal 4 5 3 5 5" xfId="49053"/>
    <cellStyle name="Normal 4 5 3 6" xfId="18427"/>
    <cellStyle name="Normal 4 5 3 6 2" xfId="30682"/>
    <cellStyle name="Normal 4 5 3 6 3" xfId="42923"/>
    <cellStyle name="Normal 4 5 3 7" xfId="24565"/>
    <cellStyle name="Normal 4 5 3 8" xfId="36809"/>
    <cellStyle name="Normal 4 5 3 9" xfId="49038"/>
    <cellStyle name="Normal 4 5 4" xfId="7443"/>
    <cellStyle name="Normal 4 5 4 2" xfId="7444"/>
    <cellStyle name="Normal 4 5 4 2 2" xfId="7445"/>
    <cellStyle name="Normal 4 5 4 2 2 2" xfId="7446"/>
    <cellStyle name="Normal 4 5 4 2 2 2 2" xfId="18446"/>
    <cellStyle name="Normal 4 5 4 2 2 2 2 2" xfId="30701"/>
    <cellStyle name="Normal 4 5 4 2 2 2 2 3" xfId="42942"/>
    <cellStyle name="Normal 4 5 4 2 2 2 3" xfId="24584"/>
    <cellStyle name="Normal 4 5 4 2 2 2 4" xfId="36828"/>
    <cellStyle name="Normal 4 5 4 2 2 2 5" xfId="49057"/>
    <cellStyle name="Normal 4 5 4 2 2 3" xfId="18445"/>
    <cellStyle name="Normal 4 5 4 2 2 3 2" xfId="30700"/>
    <cellStyle name="Normal 4 5 4 2 2 3 3" xfId="42941"/>
    <cellStyle name="Normal 4 5 4 2 2 4" xfId="24583"/>
    <cellStyle name="Normal 4 5 4 2 2 5" xfId="36827"/>
    <cellStyle name="Normal 4 5 4 2 2 6" xfId="49056"/>
    <cellStyle name="Normal 4 5 4 2 3" xfId="7447"/>
    <cellStyle name="Normal 4 5 4 2 3 2" xfId="18447"/>
    <cellStyle name="Normal 4 5 4 2 3 2 2" xfId="30702"/>
    <cellStyle name="Normal 4 5 4 2 3 2 3" xfId="42943"/>
    <cellStyle name="Normal 4 5 4 2 3 3" xfId="24585"/>
    <cellStyle name="Normal 4 5 4 2 3 4" xfId="36829"/>
    <cellStyle name="Normal 4 5 4 2 3 5" xfId="49058"/>
    <cellStyle name="Normal 4 5 4 2 4" xfId="18444"/>
    <cellStyle name="Normal 4 5 4 2 4 2" xfId="30699"/>
    <cellStyle name="Normal 4 5 4 2 4 3" xfId="42940"/>
    <cellStyle name="Normal 4 5 4 2 5" xfId="24582"/>
    <cellStyle name="Normal 4 5 4 2 6" xfId="36826"/>
    <cellStyle name="Normal 4 5 4 2 7" xfId="49055"/>
    <cellStyle name="Normal 4 5 4 3" xfId="7448"/>
    <cellStyle name="Normal 4 5 4 3 2" xfId="7449"/>
    <cellStyle name="Normal 4 5 4 3 2 2" xfId="18449"/>
    <cellStyle name="Normal 4 5 4 3 2 2 2" xfId="30704"/>
    <cellStyle name="Normal 4 5 4 3 2 2 3" xfId="42945"/>
    <cellStyle name="Normal 4 5 4 3 2 3" xfId="24587"/>
    <cellStyle name="Normal 4 5 4 3 2 4" xfId="36831"/>
    <cellStyle name="Normal 4 5 4 3 2 5" xfId="49060"/>
    <cellStyle name="Normal 4 5 4 3 3" xfId="18448"/>
    <cellStyle name="Normal 4 5 4 3 3 2" xfId="30703"/>
    <cellStyle name="Normal 4 5 4 3 3 3" xfId="42944"/>
    <cellStyle name="Normal 4 5 4 3 4" xfId="24586"/>
    <cellStyle name="Normal 4 5 4 3 5" xfId="36830"/>
    <cellStyle name="Normal 4 5 4 3 6" xfId="49059"/>
    <cellStyle name="Normal 4 5 4 4" xfId="7450"/>
    <cellStyle name="Normal 4 5 4 4 2" xfId="18450"/>
    <cellStyle name="Normal 4 5 4 4 2 2" xfId="30705"/>
    <cellStyle name="Normal 4 5 4 4 2 3" xfId="42946"/>
    <cellStyle name="Normal 4 5 4 4 3" xfId="24588"/>
    <cellStyle name="Normal 4 5 4 4 4" xfId="36832"/>
    <cellStyle name="Normal 4 5 4 4 5" xfId="49061"/>
    <cellStyle name="Normal 4 5 4 5" xfId="18443"/>
    <cellStyle name="Normal 4 5 4 5 2" xfId="30698"/>
    <cellStyle name="Normal 4 5 4 5 3" xfId="42939"/>
    <cellStyle name="Normal 4 5 4 6" xfId="24581"/>
    <cellStyle name="Normal 4 5 4 7" xfId="36825"/>
    <cellStyle name="Normal 4 5 4 8" xfId="49054"/>
    <cellStyle name="Normal 4 5 5" xfId="7451"/>
    <cellStyle name="Normal 4 5 5 2" xfId="7452"/>
    <cellStyle name="Normal 4 5 5 2 2" xfId="7453"/>
    <cellStyle name="Normal 4 5 5 2 2 2" xfId="18453"/>
    <cellStyle name="Normal 4 5 5 2 2 2 2" xfId="30708"/>
    <cellStyle name="Normal 4 5 5 2 2 2 3" xfId="42949"/>
    <cellStyle name="Normal 4 5 5 2 2 3" xfId="24591"/>
    <cellStyle name="Normal 4 5 5 2 2 4" xfId="36835"/>
    <cellStyle name="Normal 4 5 5 2 2 5" xfId="49064"/>
    <cellStyle name="Normal 4 5 5 2 3" xfId="18452"/>
    <cellStyle name="Normal 4 5 5 2 3 2" xfId="30707"/>
    <cellStyle name="Normal 4 5 5 2 3 3" xfId="42948"/>
    <cellStyle name="Normal 4 5 5 2 4" xfId="24590"/>
    <cellStyle name="Normal 4 5 5 2 5" xfId="36834"/>
    <cellStyle name="Normal 4 5 5 2 6" xfId="49063"/>
    <cellStyle name="Normal 4 5 5 3" xfId="7454"/>
    <cellStyle name="Normal 4 5 5 3 2" xfId="18454"/>
    <cellStyle name="Normal 4 5 5 3 2 2" xfId="30709"/>
    <cellStyle name="Normal 4 5 5 3 2 3" xfId="42950"/>
    <cellStyle name="Normal 4 5 5 3 3" xfId="24592"/>
    <cellStyle name="Normal 4 5 5 3 4" xfId="36836"/>
    <cellStyle name="Normal 4 5 5 3 5" xfId="49065"/>
    <cellStyle name="Normal 4 5 5 4" xfId="18451"/>
    <cellStyle name="Normal 4 5 5 4 2" xfId="30706"/>
    <cellStyle name="Normal 4 5 5 4 3" xfId="42947"/>
    <cellStyle name="Normal 4 5 5 5" xfId="24589"/>
    <cellStyle name="Normal 4 5 5 6" xfId="36833"/>
    <cellStyle name="Normal 4 5 5 7" xfId="49062"/>
    <cellStyle name="Normal 4 5 6" xfId="7455"/>
    <cellStyle name="Normal 4 5 6 2" xfId="7456"/>
    <cellStyle name="Normal 4 5 6 2 2" xfId="7457"/>
    <cellStyle name="Normal 4 5 6 2 2 2" xfId="18457"/>
    <cellStyle name="Normal 4 5 6 2 2 2 2" xfId="30712"/>
    <cellStyle name="Normal 4 5 6 2 2 2 3" xfId="42953"/>
    <cellStyle name="Normal 4 5 6 2 2 3" xfId="24595"/>
    <cellStyle name="Normal 4 5 6 2 2 4" xfId="36839"/>
    <cellStyle name="Normal 4 5 6 2 2 5" xfId="49068"/>
    <cellStyle name="Normal 4 5 6 2 3" xfId="18456"/>
    <cellStyle name="Normal 4 5 6 2 3 2" xfId="30711"/>
    <cellStyle name="Normal 4 5 6 2 3 3" xfId="42952"/>
    <cellStyle name="Normal 4 5 6 2 4" xfId="24594"/>
    <cellStyle name="Normal 4 5 6 2 5" xfId="36838"/>
    <cellStyle name="Normal 4 5 6 2 6" xfId="49067"/>
    <cellStyle name="Normal 4 5 6 3" xfId="7458"/>
    <cellStyle name="Normal 4 5 6 3 2" xfId="18458"/>
    <cellStyle name="Normal 4 5 6 3 2 2" xfId="30713"/>
    <cellStyle name="Normal 4 5 6 3 2 3" xfId="42954"/>
    <cellStyle name="Normal 4 5 6 3 3" xfId="24596"/>
    <cellStyle name="Normal 4 5 6 3 4" xfId="36840"/>
    <cellStyle name="Normal 4 5 6 3 5" xfId="49069"/>
    <cellStyle name="Normal 4 5 6 4" xfId="18455"/>
    <cellStyle name="Normal 4 5 6 4 2" xfId="30710"/>
    <cellStyle name="Normal 4 5 6 4 3" xfId="42951"/>
    <cellStyle name="Normal 4 5 6 5" xfId="24593"/>
    <cellStyle name="Normal 4 5 6 6" xfId="36837"/>
    <cellStyle name="Normal 4 5 6 7" xfId="49066"/>
    <cellStyle name="Normal 4 5 7" xfId="7459"/>
    <cellStyle name="Normal 4 5 7 2" xfId="7460"/>
    <cellStyle name="Normal 4 5 7 2 2" xfId="18460"/>
    <cellStyle name="Normal 4 5 7 2 2 2" xfId="30715"/>
    <cellStyle name="Normal 4 5 7 2 2 3" xfId="42956"/>
    <cellStyle name="Normal 4 5 7 2 3" xfId="24598"/>
    <cellStyle name="Normal 4 5 7 2 4" xfId="36842"/>
    <cellStyle name="Normal 4 5 7 2 5" xfId="49071"/>
    <cellStyle name="Normal 4 5 7 3" xfId="18459"/>
    <cellStyle name="Normal 4 5 7 3 2" xfId="30714"/>
    <cellStyle name="Normal 4 5 7 3 3" xfId="42955"/>
    <cellStyle name="Normal 4 5 7 4" xfId="24597"/>
    <cellStyle name="Normal 4 5 7 5" xfId="36841"/>
    <cellStyle name="Normal 4 5 7 6" xfId="49070"/>
    <cellStyle name="Normal 4 5 8" xfId="7461"/>
    <cellStyle name="Normal 4 5 8 2" xfId="18461"/>
    <cellStyle name="Normal 4 5 8 2 2" xfId="30716"/>
    <cellStyle name="Normal 4 5 8 2 3" xfId="42957"/>
    <cellStyle name="Normal 4 5 8 3" xfId="24599"/>
    <cellStyle name="Normal 4 5 8 4" xfId="36843"/>
    <cellStyle name="Normal 4 5 8 5" xfId="49072"/>
    <cellStyle name="Normal 4 5 9" xfId="18394"/>
    <cellStyle name="Normal 4 5 9 2" xfId="30649"/>
    <cellStyle name="Normal 4 5 9 3" xfId="42890"/>
    <cellStyle name="Normal 4 6" xfId="7462"/>
    <cellStyle name="Normal 4 6 10" xfId="49073"/>
    <cellStyle name="Normal 4 6 2" xfId="7463"/>
    <cellStyle name="Normal 4 6 2 2" xfId="7464"/>
    <cellStyle name="Normal 4 6 2 2 2" xfId="7465"/>
    <cellStyle name="Normal 4 6 2 2 2 2" xfId="7466"/>
    <cellStyle name="Normal 4 6 2 2 2 2 2" xfId="7467"/>
    <cellStyle name="Normal 4 6 2 2 2 2 2 2" xfId="18467"/>
    <cellStyle name="Normal 4 6 2 2 2 2 2 2 2" xfId="30722"/>
    <cellStyle name="Normal 4 6 2 2 2 2 2 2 3" xfId="42963"/>
    <cellStyle name="Normal 4 6 2 2 2 2 2 3" xfId="24605"/>
    <cellStyle name="Normal 4 6 2 2 2 2 2 4" xfId="36849"/>
    <cellStyle name="Normal 4 6 2 2 2 2 2 5" xfId="49078"/>
    <cellStyle name="Normal 4 6 2 2 2 2 3" xfId="18466"/>
    <cellStyle name="Normal 4 6 2 2 2 2 3 2" xfId="30721"/>
    <cellStyle name="Normal 4 6 2 2 2 2 3 3" xfId="42962"/>
    <cellStyle name="Normal 4 6 2 2 2 2 4" xfId="24604"/>
    <cellStyle name="Normal 4 6 2 2 2 2 5" xfId="36848"/>
    <cellStyle name="Normal 4 6 2 2 2 2 6" xfId="49077"/>
    <cellStyle name="Normal 4 6 2 2 2 3" xfId="7468"/>
    <cellStyle name="Normal 4 6 2 2 2 3 2" xfId="18468"/>
    <cellStyle name="Normal 4 6 2 2 2 3 2 2" xfId="30723"/>
    <cellStyle name="Normal 4 6 2 2 2 3 2 3" xfId="42964"/>
    <cellStyle name="Normal 4 6 2 2 2 3 3" xfId="24606"/>
    <cellStyle name="Normal 4 6 2 2 2 3 4" xfId="36850"/>
    <cellStyle name="Normal 4 6 2 2 2 3 5" xfId="49079"/>
    <cellStyle name="Normal 4 6 2 2 2 4" xfId="18465"/>
    <cellStyle name="Normal 4 6 2 2 2 4 2" xfId="30720"/>
    <cellStyle name="Normal 4 6 2 2 2 4 3" xfId="42961"/>
    <cellStyle name="Normal 4 6 2 2 2 5" xfId="24603"/>
    <cellStyle name="Normal 4 6 2 2 2 6" xfId="36847"/>
    <cellStyle name="Normal 4 6 2 2 2 7" xfId="49076"/>
    <cellStyle name="Normal 4 6 2 2 3" xfId="7469"/>
    <cellStyle name="Normal 4 6 2 2 3 2" xfId="7470"/>
    <cellStyle name="Normal 4 6 2 2 3 2 2" xfId="18470"/>
    <cellStyle name="Normal 4 6 2 2 3 2 2 2" xfId="30725"/>
    <cellStyle name="Normal 4 6 2 2 3 2 2 3" xfId="42966"/>
    <cellStyle name="Normal 4 6 2 2 3 2 3" xfId="24608"/>
    <cellStyle name="Normal 4 6 2 2 3 2 4" xfId="36852"/>
    <cellStyle name="Normal 4 6 2 2 3 2 5" xfId="49081"/>
    <cellStyle name="Normal 4 6 2 2 3 3" xfId="18469"/>
    <cellStyle name="Normal 4 6 2 2 3 3 2" xfId="30724"/>
    <cellStyle name="Normal 4 6 2 2 3 3 3" xfId="42965"/>
    <cellStyle name="Normal 4 6 2 2 3 4" xfId="24607"/>
    <cellStyle name="Normal 4 6 2 2 3 5" xfId="36851"/>
    <cellStyle name="Normal 4 6 2 2 3 6" xfId="49080"/>
    <cellStyle name="Normal 4 6 2 2 4" xfId="7471"/>
    <cellStyle name="Normal 4 6 2 2 4 2" xfId="18471"/>
    <cellStyle name="Normal 4 6 2 2 4 2 2" xfId="30726"/>
    <cellStyle name="Normal 4 6 2 2 4 2 3" xfId="42967"/>
    <cellStyle name="Normal 4 6 2 2 4 3" xfId="24609"/>
    <cellStyle name="Normal 4 6 2 2 4 4" xfId="36853"/>
    <cellStyle name="Normal 4 6 2 2 4 5" xfId="49082"/>
    <cellStyle name="Normal 4 6 2 2 5" xfId="18464"/>
    <cellStyle name="Normal 4 6 2 2 5 2" xfId="30719"/>
    <cellStyle name="Normal 4 6 2 2 5 3" xfId="42960"/>
    <cellStyle name="Normal 4 6 2 2 6" xfId="24602"/>
    <cellStyle name="Normal 4 6 2 2 7" xfId="36846"/>
    <cellStyle name="Normal 4 6 2 2 8" xfId="49075"/>
    <cellStyle name="Normal 4 6 2 3" xfId="7472"/>
    <cellStyle name="Normal 4 6 2 3 2" xfId="7473"/>
    <cellStyle name="Normal 4 6 2 3 2 2" xfId="7474"/>
    <cellStyle name="Normal 4 6 2 3 2 2 2" xfId="18474"/>
    <cellStyle name="Normal 4 6 2 3 2 2 2 2" xfId="30729"/>
    <cellStyle name="Normal 4 6 2 3 2 2 2 3" xfId="42970"/>
    <cellStyle name="Normal 4 6 2 3 2 2 3" xfId="24612"/>
    <cellStyle name="Normal 4 6 2 3 2 2 4" xfId="36856"/>
    <cellStyle name="Normal 4 6 2 3 2 2 5" xfId="49085"/>
    <cellStyle name="Normal 4 6 2 3 2 3" xfId="18473"/>
    <cellStyle name="Normal 4 6 2 3 2 3 2" xfId="30728"/>
    <cellStyle name="Normal 4 6 2 3 2 3 3" xfId="42969"/>
    <cellStyle name="Normal 4 6 2 3 2 4" xfId="24611"/>
    <cellStyle name="Normal 4 6 2 3 2 5" xfId="36855"/>
    <cellStyle name="Normal 4 6 2 3 2 6" xfId="49084"/>
    <cellStyle name="Normal 4 6 2 3 3" xfId="7475"/>
    <cellStyle name="Normal 4 6 2 3 3 2" xfId="18475"/>
    <cellStyle name="Normal 4 6 2 3 3 2 2" xfId="30730"/>
    <cellStyle name="Normal 4 6 2 3 3 2 3" xfId="42971"/>
    <cellStyle name="Normal 4 6 2 3 3 3" xfId="24613"/>
    <cellStyle name="Normal 4 6 2 3 3 4" xfId="36857"/>
    <cellStyle name="Normal 4 6 2 3 3 5" xfId="49086"/>
    <cellStyle name="Normal 4 6 2 3 4" xfId="18472"/>
    <cellStyle name="Normal 4 6 2 3 4 2" xfId="30727"/>
    <cellStyle name="Normal 4 6 2 3 4 3" xfId="42968"/>
    <cellStyle name="Normal 4 6 2 3 5" xfId="24610"/>
    <cellStyle name="Normal 4 6 2 3 6" xfId="36854"/>
    <cellStyle name="Normal 4 6 2 3 7" xfId="49083"/>
    <cellStyle name="Normal 4 6 2 4" xfId="7476"/>
    <cellStyle name="Normal 4 6 2 4 2" xfId="7477"/>
    <cellStyle name="Normal 4 6 2 4 2 2" xfId="18477"/>
    <cellStyle name="Normal 4 6 2 4 2 2 2" xfId="30732"/>
    <cellStyle name="Normal 4 6 2 4 2 2 3" xfId="42973"/>
    <cellStyle name="Normal 4 6 2 4 2 3" xfId="24615"/>
    <cellStyle name="Normal 4 6 2 4 2 4" xfId="36859"/>
    <cellStyle name="Normal 4 6 2 4 2 5" xfId="49088"/>
    <cellStyle name="Normal 4 6 2 4 3" xfId="18476"/>
    <cellStyle name="Normal 4 6 2 4 3 2" xfId="30731"/>
    <cellStyle name="Normal 4 6 2 4 3 3" xfId="42972"/>
    <cellStyle name="Normal 4 6 2 4 4" xfId="24614"/>
    <cellStyle name="Normal 4 6 2 4 5" xfId="36858"/>
    <cellStyle name="Normal 4 6 2 4 6" xfId="49087"/>
    <cellStyle name="Normal 4 6 2 5" xfId="7478"/>
    <cellStyle name="Normal 4 6 2 5 2" xfId="18478"/>
    <cellStyle name="Normal 4 6 2 5 2 2" xfId="30733"/>
    <cellStyle name="Normal 4 6 2 5 2 3" xfId="42974"/>
    <cellStyle name="Normal 4 6 2 5 3" xfId="24616"/>
    <cellStyle name="Normal 4 6 2 5 4" xfId="36860"/>
    <cellStyle name="Normal 4 6 2 5 5" xfId="49089"/>
    <cellStyle name="Normal 4 6 2 6" xfId="18463"/>
    <cellStyle name="Normal 4 6 2 6 2" xfId="30718"/>
    <cellStyle name="Normal 4 6 2 6 3" xfId="42959"/>
    <cellStyle name="Normal 4 6 2 7" xfId="24601"/>
    <cellStyle name="Normal 4 6 2 8" xfId="36845"/>
    <cellStyle name="Normal 4 6 2 9" xfId="49074"/>
    <cellStyle name="Normal 4 6 3" xfId="7479"/>
    <cellStyle name="Normal 4 6 3 2" xfId="7480"/>
    <cellStyle name="Normal 4 6 3 2 2" xfId="7481"/>
    <cellStyle name="Normal 4 6 3 2 2 2" xfId="7482"/>
    <cellStyle name="Normal 4 6 3 2 2 2 2" xfId="18482"/>
    <cellStyle name="Normal 4 6 3 2 2 2 2 2" xfId="30737"/>
    <cellStyle name="Normal 4 6 3 2 2 2 2 3" xfId="42978"/>
    <cellStyle name="Normal 4 6 3 2 2 2 3" xfId="24620"/>
    <cellStyle name="Normal 4 6 3 2 2 2 4" xfId="36864"/>
    <cellStyle name="Normal 4 6 3 2 2 2 5" xfId="49093"/>
    <cellStyle name="Normal 4 6 3 2 2 3" xfId="18481"/>
    <cellStyle name="Normal 4 6 3 2 2 3 2" xfId="30736"/>
    <cellStyle name="Normal 4 6 3 2 2 3 3" xfId="42977"/>
    <cellStyle name="Normal 4 6 3 2 2 4" xfId="24619"/>
    <cellStyle name="Normal 4 6 3 2 2 5" xfId="36863"/>
    <cellStyle name="Normal 4 6 3 2 2 6" xfId="49092"/>
    <cellStyle name="Normal 4 6 3 2 3" xfId="7483"/>
    <cellStyle name="Normal 4 6 3 2 3 2" xfId="18483"/>
    <cellStyle name="Normal 4 6 3 2 3 2 2" xfId="30738"/>
    <cellStyle name="Normal 4 6 3 2 3 2 3" xfId="42979"/>
    <cellStyle name="Normal 4 6 3 2 3 3" xfId="24621"/>
    <cellStyle name="Normal 4 6 3 2 3 4" xfId="36865"/>
    <cellStyle name="Normal 4 6 3 2 3 5" xfId="49094"/>
    <cellStyle name="Normal 4 6 3 2 4" xfId="18480"/>
    <cellStyle name="Normal 4 6 3 2 4 2" xfId="30735"/>
    <cellStyle name="Normal 4 6 3 2 4 3" xfId="42976"/>
    <cellStyle name="Normal 4 6 3 2 5" xfId="24618"/>
    <cellStyle name="Normal 4 6 3 2 6" xfId="36862"/>
    <cellStyle name="Normal 4 6 3 2 7" xfId="49091"/>
    <cellStyle name="Normal 4 6 3 3" xfId="7484"/>
    <cellStyle name="Normal 4 6 3 3 2" xfId="7485"/>
    <cellStyle name="Normal 4 6 3 3 2 2" xfId="18485"/>
    <cellStyle name="Normal 4 6 3 3 2 2 2" xfId="30740"/>
    <cellStyle name="Normal 4 6 3 3 2 2 3" xfId="42981"/>
    <cellStyle name="Normal 4 6 3 3 2 3" xfId="24623"/>
    <cellStyle name="Normal 4 6 3 3 2 4" xfId="36867"/>
    <cellStyle name="Normal 4 6 3 3 2 5" xfId="49096"/>
    <cellStyle name="Normal 4 6 3 3 3" xfId="18484"/>
    <cellStyle name="Normal 4 6 3 3 3 2" xfId="30739"/>
    <cellStyle name="Normal 4 6 3 3 3 3" xfId="42980"/>
    <cellStyle name="Normal 4 6 3 3 4" xfId="24622"/>
    <cellStyle name="Normal 4 6 3 3 5" xfId="36866"/>
    <cellStyle name="Normal 4 6 3 3 6" xfId="49095"/>
    <cellStyle name="Normal 4 6 3 4" xfId="7486"/>
    <cellStyle name="Normal 4 6 3 4 2" xfId="18486"/>
    <cellStyle name="Normal 4 6 3 4 2 2" xfId="30741"/>
    <cellStyle name="Normal 4 6 3 4 2 3" xfId="42982"/>
    <cellStyle name="Normal 4 6 3 4 3" xfId="24624"/>
    <cellStyle name="Normal 4 6 3 4 4" xfId="36868"/>
    <cellStyle name="Normal 4 6 3 4 5" xfId="49097"/>
    <cellStyle name="Normal 4 6 3 5" xfId="18479"/>
    <cellStyle name="Normal 4 6 3 5 2" xfId="30734"/>
    <cellStyle name="Normal 4 6 3 5 3" xfId="42975"/>
    <cellStyle name="Normal 4 6 3 6" xfId="24617"/>
    <cellStyle name="Normal 4 6 3 7" xfId="36861"/>
    <cellStyle name="Normal 4 6 3 8" xfId="49090"/>
    <cellStyle name="Normal 4 6 4" xfId="7487"/>
    <cellStyle name="Normal 4 6 4 2" xfId="7488"/>
    <cellStyle name="Normal 4 6 4 2 2" xfId="7489"/>
    <cellStyle name="Normal 4 6 4 2 2 2" xfId="18489"/>
    <cellStyle name="Normal 4 6 4 2 2 2 2" xfId="30744"/>
    <cellStyle name="Normal 4 6 4 2 2 2 3" xfId="42985"/>
    <cellStyle name="Normal 4 6 4 2 2 3" xfId="24627"/>
    <cellStyle name="Normal 4 6 4 2 2 4" xfId="36871"/>
    <cellStyle name="Normal 4 6 4 2 2 5" xfId="49100"/>
    <cellStyle name="Normal 4 6 4 2 3" xfId="18488"/>
    <cellStyle name="Normal 4 6 4 2 3 2" xfId="30743"/>
    <cellStyle name="Normal 4 6 4 2 3 3" xfId="42984"/>
    <cellStyle name="Normal 4 6 4 2 4" xfId="24626"/>
    <cellStyle name="Normal 4 6 4 2 5" xfId="36870"/>
    <cellStyle name="Normal 4 6 4 2 6" xfId="49099"/>
    <cellStyle name="Normal 4 6 4 3" xfId="7490"/>
    <cellStyle name="Normal 4 6 4 3 2" xfId="18490"/>
    <cellStyle name="Normal 4 6 4 3 2 2" xfId="30745"/>
    <cellStyle name="Normal 4 6 4 3 2 3" xfId="42986"/>
    <cellStyle name="Normal 4 6 4 3 3" xfId="24628"/>
    <cellStyle name="Normal 4 6 4 3 4" xfId="36872"/>
    <cellStyle name="Normal 4 6 4 3 5" xfId="49101"/>
    <cellStyle name="Normal 4 6 4 4" xfId="18487"/>
    <cellStyle name="Normal 4 6 4 4 2" xfId="30742"/>
    <cellStyle name="Normal 4 6 4 4 3" xfId="42983"/>
    <cellStyle name="Normal 4 6 4 5" xfId="24625"/>
    <cellStyle name="Normal 4 6 4 6" xfId="36869"/>
    <cellStyle name="Normal 4 6 4 7" xfId="49098"/>
    <cellStyle name="Normal 4 6 5" xfId="7491"/>
    <cellStyle name="Normal 4 6 5 2" xfId="7492"/>
    <cellStyle name="Normal 4 6 5 2 2" xfId="18492"/>
    <cellStyle name="Normal 4 6 5 2 2 2" xfId="30747"/>
    <cellStyle name="Normal 4 6 5 2 2 3" xfId="42988"/>
    <cellStyle name="Normal 4 6 5 2 3" xfId="24630"/>
    <cellStyle name="Normal 4 6 5 2 4" xfId="36874"/>
    <cellStyle name="Normal 4 6 5 2 5" xfId="49103"/>
    <cellStyle name="Normal 4 6 5 3" xfId="18491"/>
    <cellStyle name="Normal 4 6 5 3 2" xfId="30746"/>
    <cellStyle name="Normal 4 6 5 3 3" xfId="42987"/>
    <cellStyle name="Normal 4 6 5 4" xfId="24629"/>
    <cellStyle name="Normal 4 6 5 5" xfId="36873"/>
    <cellStyle name="Normal 4 6 5 6" xfId="49102"/>
    <cellStyle name="Normal 4 6 6" xfId="7493"/>
    <cellStyle name="Normal 4 6 6 2" xfId="18493"/>
    <cellStyle name="Normal 4 6 6 2 2" xfId="30748"/>
    <cellStyle name="Normal 4 6 6 2 3" xfId="42989"/>
    <cellStyle name="Normal 4 6 6 3" xfId="24631"/>
    <cellStyle name="Normal 4 6 6 4" xfId="36875"/>
    <cellStyle name="Normal 4 6 6 5" xfId="49104"/>
    <cellStyle name="Normal 4 6 7" xfId="18462"/>
    <cellStyle name="Normal 4 6 7 2" xfId="30717"/>
    <cellStyle name="Normal 4 6 7 3" xfId="42958"/>
    <cellStyle name="Normal 4 6 8" xfId="24600"/>
    <cellStyle name="Normal 4 6 9" xfId="36844"/>
    <cellStyle name="Normal 4 7" xfId="7494"/>
    <cellStyle name="Normal 4 7 2" xfId="7495"/>
    <cellStyle name="Normal 4 7 2 2" xfId="7496"/>
    <cellStyle name="Normal 4 7 2 2 2" xfId="7497"/>
    <cellStyle name="Normal 4 7 2 2 2 2" xfId="7498"/>
    <cellStyle name="Normal 4 7 2 2 2 2 2" xfId="18498"/>
    <cellStyle name="Normal 4 7 2 2 2 2 2 2" xfId="30753"/>
    <cellStyle name="Normal 4 7 2 2 2 2 2 3" xfId="42994"/>
    <cellStyle name="Normal 4 7 2 2 2 2 3" xfId="24636"/>
    <cellStyle name="Normal 4 7 2 2 2 2 4" xfId="36880"/>
    <cellStyle name="Normal 4 7 2 2 2 2 5" xfId="49109"/>
    <cellStyle name="Normal 4 7 2 2 2 3" xfId="18497"/>
    <cellStyle name="Normal 4 7 2 2 2 3 2" xfId="30752"/>
    <cellStyle name="Normal 4 7 2 2 2 3 3" xfId="42993"/>
    <cellStyle name="Normal 4 7 2 2 2 4" xfId="24635"/>
    <cellStyle name="Normal 4 7 2 2 2 5" xfId="36879"/>
    <cellStyle name="Normal 4 7 2 2 2 6" xfId="49108"/>
    <cellStyle name="Normal 4 7 2 2 3" xfId="7499"/>
    <cellStyle name="Normal 4 7 2 2 3 2" xfId="18499"/>
    <cellStyle name="Normal 4 7 2 2 3 2 2" xfId="30754"/>
    <cellStyle name="Normal 4 7 2 2 3 2 3" xfId="42995"/>
    <cellStyle name="Normal 4 7 2 2 3 3" xfId="24637"/>
    <cellStyle name="Normal 4 7 2 2 3 4" xfId="36881"/>
    <cellStyle name="Normal 4 7 2 2 3 5" xfId="49110"/>
    <cellStyle name="Normal 4 7 2 2 4" xfId="18496"/>
    <cellStyle name="Normal 4 7 2 2 4 2" xfId="30751"/>
    <cellStyle name="Normal 4 7 2 2 4 3" xfId="42992"/>
    <cellStyle name="Normal 4 7 2 2 5" xfId="24634"/>
    <cellStyle name="Normal 4 7 2 2 6" xfId="36878"/>
    <cellStyle name="Normal 4 7 2 2 7" xfId="49107"/>
    <cellStyle name="Normal 4 7 2 3" xfId="7500"/>
    <cellStyle name="Normal 4 7 2 3 2" xfId="7501"/>
    <cellStyle name="Normal 4 7 2 3 2 2" xfId="18501"/>
    <cellStyle name="Normal 4 7 2 3 2 2 2" xfId="30756"/>
    <cellStyle name="Normal 4 7 2 3 2 2 3" xfId="42997"/>
    <cellStyle name="Normal 4 7 2 3 2 3" xfId="24639"/>
    <cellStyle name="Normal 4 7 2 3 2 4" xfId="36883"/>
    <cellStyle name="Normal 4 7 2 3 2 5" xfId="49112"/>
    <cellStyle name="Normal 4 7 2 3 3" xfId="18500"/>
    <cellStyle name="Normal 4 7 2 3 3 2" xfId="30755"/>
    <cellStyle name="Normal 4 7 2 3 3 3" xfId="42996"/>
    <cellStyle name="Normal 4 7 2 3 4" xfId="24638"/>
    <cellStyle name="Normal 4 7 2 3 5" xfId="36882"/>
    <cellStyle name="Normal 4 7 2 3 6" xfId="49111"/>
    <cellStyle name="Normal 4 7 2 4" xfId="7502"/>
    <cellStyle name="Normal 4 7 2 4 2" xfId="18502"/>
    <cellStyle name="Normal 4 7 2 4 2 2" xfId="30757"/>
    <cellStyle name="Normal 4 7 2 4 2 3" xfId="42998"/>
    <cellStyle name="Normal 4 7 2 4 3" xfId="24640"/>
    <cellStyle name="Normal 4 7 2 4 4" xfId="36884"/>
    <cellStyle name="Normal 4 7 2 4 5" xfId="49113"/>
    <cellStyle name="Normal 4 7 2 5" xfId="18495"/>
    <cellStyle name="Normal 4 7 2 5 2" xfId="30750"/>
    <cellStyle name="Normal 4 7 2 5 3" xfId="42991"/>
    <cellStyle name="Normal 4 7 2 6" xfId="24633"/>
    <cellStyle name="Normal 4 7 2 7" xfId="36877"/>
    <cellStyle name="Normal 4 7 2 8" xfId="49106"/>
    <cellStyle name="Normal 4 7 3" xfId="7503"/>
    <cellStyle name="Normal 4 7 3 2" xfId="7504"/>
    <cellStyle name="Normal 4 7 3 2 2" xfId="7505"/>
    <cellStyle name="Normal 4 7 3 2 2 2" xfId="18505"/>
    <cellStyle name="Normal 4 7 3 2 2 2 2" xfId="30760"/>
    <cellStyle name="Normal 4 7 3 2 2 2 3" xfId="43001"/>
    <cellStyle name="Normal 4 7 3 2 2 3" xfId="24643"/>
    <cellStyle name="Normal 4 7 3 2 2 4" xfId="36887"/>
    <cellStyle name="Normal 4 7 3 2 2 5" xfId="49116"/>
    <cellStyle name="Normal 4 7 3 2 3" xfId="18504"/>
    <cellStyle name="Normal 4 7 3 2 3 2" xfId="30759"/>
    <cellStyle name="Normal 4 7 3 2 3 3" xfId="43000"/>
    <cellStyle name="Normal 4 7 3 2 4" xfId="24642"/>
    <cellStyle name="Normal 4 7 3 2 5" xfId="36886"/>
    <cellStyle name="Normal 4 7 3 2 6" xfId="49115"/>
    <cellStyle name="Normal 4 7 3 3" xfId="7506"/>
    <cellStyle name="Normal 4 7 3 3 2" xfId="18506"/>
    <cellStyle name="Normal 4 7 3 3 2 2" xfId="30761"/>
    <cellStyle name="Normal 4 7 3 3 2 3" xfId="43002"/>
    <cellStyle name="Normal 4 7 3 3 3" xfId="24644"/>
    <cellStyle name="Normal 4 7 3 3 4" xfId="36888"/>
    <cellStyle name="Normal 4 7 3 3 5" xfId="49117"/>
    <cellStyle name="Normal 4 7 3 4" xfId="18503"/>
    <cellStyle name="Normal 4 7 3 4 2" xfId="30758"/>
    <cellStyle name="Normal 4 7 3 4 3" xfId="42999"/>
    <cellStyle name="Normal 4 7 3 5" xfId="24641"/>
    <cellStyle name="Normal 4 7 3 6" xfId="36885"/>
    <cellStyle name="Normal 4 7 3 7" xfId="49114"/>
    <cellStyle name="Normal 4 7 4" xfId="7507"/>
    <cellStyle name="Normal 4 7 4 2" xfId="7508"/>
    <cellStyle name="Normal 4 7 4 2 2" xfId="18508"/>
    <cellStyle name="Normal 4 7 4 2 2 2" xfId="30763"/>
    <cellStyle name="Normal 4 7 4 2 2 3" xfId="43004"/>
    <cellStyle name="Normal 4 7 4 2 3" xfId="24646"/>
    <cellStyle name="Normal 4 7 4 2 4" xfId="36890"/>
    <cellStyle name="Normal 4 7 4 2 5" xfId="49119"/>
    <cellStyle name="Normal 4 7 4 3" xfId="18507"/>
    <cellStyle name="Normal 4 7 4 3 2" xfId="30762"/>
    <cellStyle name="Normal 4 7 4 3 3" xfId="43003"/>
    <cellStyle name="Normal 4 7 4 4" xfId="24645"/>
    <cellStyle name="Normal 4 7 4 5" xfId="36889"/>
    <cellStyle name="Normal 4 7 4 6" xfId="49118"/>
    <cellStyle name="Normal 4 7 5" xfId="7509"/>
    <cellStyle name="Normal 4 7 5 2" xfId="18509"/>
    <cellStyle name="Normal 4 7 5 2 2" xfId="30764"/>
    <cellStyle name="Normal 4 7 5 2 3" xfId="43005"/>
    <cellStyle name="Normal 4 7 5 3" xfId="24647"/>
    <cellStyle name="Normal 4 7 5 4" xfId="36891"/>
    <cellStyle name="Normal 4 7 5 5" xfId="49120"/>
    <cellStyle name="Normal 4 7 6" xfId="18494"/>
    <cellStyle name="Normal 4 7 6 2" xfId="30749"/>
    <cellStyle name="Normal 4 7 6 3" xfId="42990"/>
    <cellStyle name="Normal 4 7 7" xfId="24632"/>
    <cellStyle name="Normal 4 7 8" xfId="36876"/>
    <cellStyle name="Normal 4 7 9" xfId="49105"/>
    <cellStyle name="Normal 4 8" xfId="7510"/>
    <cellStyle name="Normal 4 8 2" xfId="7511"/>
    <cellStyle name="Normal 4 8 2 2" xfId="7512"/>
    <cellStyle name="Normal 4 8 2 2 2" xfId="7513"/>
    <cellStyle name="Normal 4 8 2 2 2 2" xfId="18513"/>
    <cellStyle name="Normal 4 8 2 2 2 2 2" xfId="30768"/>
    <cellStyle name="Normal 4 8 2 2 2 2 3" xfId="43009"/>
    <cellStyle name="Normal 4 8 2 2 2 3" xfId="24651"/>
    <cellStyle name="Normal 4 8 2 2 2 4" xfId="36895"/>
    <cellStyle name="Normal 4 8 2 2 2 5" xfId="49124"/>
    <cellStyle name="Normal 4 8 2 2 3" xfId="18512"/>
    <cellStyle name="Normal 4 8 2 2 3 2" xfId="30767"/>
    <cellStyle name="Normal 4 8 2 2 3 3" xfId="43008"/>
    <cellStyle name="Normal 4 8 2 2 4" xfId="24650"/>
    <cellStyle name="Normal 4 8 2 2 5" xfId="36894"/>
    <cellStyle name="Normal 4 8 2 2 6" xfId="49123"/>
    <cellStyle name="Normal 4 8 2 3" xfId="7514"/>
    <cellStyle name="Normal 4 8 2 3 2" xfId="18514"/>
    <cellStyle name="Normal 4 8 2 3 2 2" xfId="30769"/>
    <cellStyle name="Normal 4 8 2 3 2 3" xfId="43010"/>
    <cellStyle name="Normal 4 8 2 3 3" xfId="24652"/>
    <cellStyle name="Normal 4 8 2 3 4" xfId="36896"/>
    <cellStyle name="Normal 4 8 2 3 5" xfId="49125"/>
    <cellStyle name="Normal 4 8 2 4" xfId="18511"/>
    <cellStyle name="Normal 4 8 2 4 2" xfId="30766"/>
    <cellStyle name="Normal 4 8 2 4 3" xfId="43007"/>
    <cellStyle name="Normal 4 8 2 5" xfId="24649"/>
    <cellStyle name="Normal 4 8 2 6" xfId="36893"/>
    <cellStyle name="Normal 4 8 2 7" xfId="49122"/>
    <cellStyle name="Normal 4 8 3" xfId="7515"/>
    <cellStyle name="Normal 4 8 3 2" xfId="7516"/>
    <cellStyle name="Normal 4 8 3 2 2" xfId="18516"/>
    <cellStyle name="Normal 4 8 3 2 2 2" xfId="30771"/>
    <cellStyle name="Normal 4 8 3 2 2 3" xfId="43012"/>
    <cellStyle name="Normal 4 8 3 2 3" xfId="24654"/>
    <cellStyle name="Normal 4 8 3 2 4" xfId="36898"/>
    <cellStyle name="Normal 4 8 3 2 5" xfId="49127"/>
    <cellStyle name="Normal 4 8 3 3" xfId="18515"/>
    <cellStyle name="Normal 4 8 3 3 2" xfId="30770"/>
    <cellStyle name="Normal 4 8 3 3 3" xfId="43011"/>
    <cellStyle name="Normal 4 8 3 4" xfId="24653"/>
    <cellStyle name="Normal 4 8 3 5" xfId="36897"/>
    <cellStyle name="Normal 4 8 3 6" xfId="49126"/>
    <cellStyle name="Normal 4 8 4" xfId="7517"/>
    <cellStyle name="Normal 4 8 4 2" xfId="18517"/>
    <cellStyle name="Normal 4 8 4 2 2" xfId="30772"/>
    <cellStyle name="Normal 4 8 4 2 3" xfId="43013"/>
    <cellStyle name="Normal 4 8 4 3" xfId="24655"/>
    <cellStyle name="Normal 4 8 4 4" xfId="36899"/>
    <cellStyle name="Normal 4 8 4 5" xfId="49128"/>
    <cellStyle name="Normal 4 8 5" xfId="18510"/>
    <cellStyle name="Normal 4 8 5 2" xfId="30765"/>
    <cellStyle name="Normal 4 8 5 3" xfId="43006"/>
    <cellStyle name="Normal 4 8 6" xfId="24648"/>
    <cellStyle name="Normal 4 8 7" xfId="36892"/>
    <cellStyle name="Normal 4 8 8" xfId="49121"/>
    <cellStyle name="Normal 4 9" xfId="7518"/>
    <cellStyle name="Normal 4 9 2" xfId="7519"/>
    <cellStyle name="Normal 4 9 2 2" xfId="7520"/>
    <cellStyle name="Normal 4 9 2 2 2" xfId="18520"/>
    <cellStyle name="Normal 4 9 2 2 2 2" xfId="30775"/>
    <cellStyle name="Normal 4 9 2 2 2 3" xfId="43016"/>
    <cellStyle name="Normal 4 9 2 2 3" xfId="24658"/>
    <cellStyle name="Normal 4 9 2 2 4" xfId="36902"/>
    <cellStyle name="Normal 4 9 2 2 5" xfId="49131"/>
    <cellStyle name="Normal 4 9 2 3" xfId="18519"/>
    <cellStyle name="Normal 4 9 2 3 2" xfId="30774"/>
    <cellStyle name="Normal 4 9 2 3 3" xfId="43015"/>
    <cellStyle name="Normal 4 9 2 4" xfId="24657"/>
    <cellStyle name="Normal 4 9 2 5" xfId="36901"/>
    <cellStyle name="Normal 4 9 2 6" xfId="49130"/>
    <cellStyle name="Normal 4 9 3" xfId="7521"/>
    <cellStyle name="Normal 4 9 3 2" xfId="18521"/>
    <cellStyle name="Normal 4 9 3 2 2" xfId="30776"/>
    <cellStyle name="Normal 4 9 3 2 3" xfId="43017"/>
    <cellStyle name="Normal 4 9 3 3" xfId="24659"/>
    <cellStyle name="Normal 4 9 3 4" xfId="36903"/>
    <cellStyle name="Normal 4 9 3 5" xfId="49132"/>
    <cellStyle name="Normal 4 9 4" xfId="18518"/>
    <cellStyle name="Normal 4 9 4 2" xfId="30773"/>
    <cellStyle name="Normal 4 9 4 3" xfId="43014"/>
    <cellStyle name="Normal 4 9 5" xfId="24656"/>
    <cellStyle name="Normal 4 9 6" xfId="36900"/>
    <cellStyle name="Normal 4 9 7" xfId="49129"/>
    <cellStyle name="Normal 40" xfId="14225"/>
    <cellStyle name="Normal 40 2" xfId="20340"/>
    <cellStyle name="Normal 40 2 2" xfId="32594"/>
    <cellStyle name="Normal 40 2 3" xfId="44835"/>
    <cellStyle name="Normal 40 3" xfId="26480"/>
    <cellStyle name="Normal 40 4" xfId="38721"/>
    <cellStyle name="Normal 41" xfId="20343"/>
    <cellStyle name="Normal 41 2" xfId="32597"/>
    <cellStyle name="Normal 42" xfId="20344"/>
    <cellStyle name="Normal 42 2" xfId="32598"/>
    <cellStyle name="Normal 43" xfId="20345"/>
    <cellStyle name="Normal 43 2" xfId="32599"/>
    <cellStyle name="Normal 43 3" xfId="44838"/>
    <cellStyle name="Normal 44" xfId="20349"/>
    <cellStyle name="Normal 45" xfId="32600"/>
    <cellStyle name="Normal 5" xfId="36"/>
    <cellStyle name="Normal 5 10" xfId="7522"/>
    <cellStyle name="Normal 5 10 2" xfId="7523"/>
    <cellStyle name="Normal 5 10 2 2" xfId="18523"/>
    <cellStyle name="Normal 5 10 2 2 2" xfId="30778"/>
    <cellStyle name="Normal 5 10 2 2 3" xfId="43019"/>
    <cellStyle name="Normal 5 10 2 3" xfId="24661"/>
    <cellStyle name="Normal 5 10 2 4" xfId="36905"/>
    <cellStyle name="Normal 5 10 2 5" xfId="49134"/>
    <cellStyle name="Normal 5 10 3" xfId="18522"/>
    <cellStyle name="Normal 5 10 3 2" xfId="30777"/>
    <cellStyle name="Normal 5 10 3 3" xfId="43018"/>
    <cellStyle name="Normal 5 10 4" xfId="24660"/>
    <cellStyle name="Normal 5 10 5" xfId="36904"/>
    <cellStyle name="Normal 5 10 6" xfId="49133"/>
    <cellStyle name="Normal 5 11" xfId="7524"/>
    <cellStyle name="Normal 5 11 2" xfId="18524"/>
    <cellStyle name="Normal 5 11 2 2" xfId="30779"/>
    <cellStyle name="Normal 5 11 2 3" xfId="43020"/>
    <cellStyle name="Normal 5 11 3" xfId="24662"/>
    <cellStyle name="Normal 5 11 4" xfId="36906"/>
    <cellStyle name="Normal 5 11 5" xfId="49135"/>
    <cellStyle name="Normal 5 12" xfId="20376"/>
    <cellStyle name="Normal 5 13" xfId="20353"/>
    <cellStyle name="Normal 5 14" xfId="32604"/>
    <cellStyle name="Normal 5 2" xfId="7525"/>
    <cellStyle name="Normal 5 2 10" xfId="18525"/>
    <cellStyle name="Normal 5 2 10 2" xfId="30780"/>
    <cellStyle name="Normal 5 2 10 3" xfId="43021"/>
    <cellStyle name="Normal 5 2 11" xfId="24663"/>
    <cellStyle name="Normal 5 2 12" xfId="36907"/>
    <cellStyle name="Normal 5 2 13" xfId="49136"/>
    <cellStyle name="Normal 5 2 2" xfId="7526"/>
    <cellStyle name="Normal 5 2 2 10" xfId="24664"/>
    <cellStyle name="Normal 5 2 2 11" xfId="36908"/>
    <cellStyle name="Normal 5 2 2 12" xfId="49137"/>
    <cellStyle name="Normal 5 2 2 2" xfId="7527"/>
    <cellStyle name="Normal 5 2 2 2 10" xfId="36909"/>
    <cellStyle name="Normal 5 2 2 2 11" xfId="49138"/>
    <cellStyle name="Normal 5 2 2 2 2" xfId="7528"/>
    <cellStyle name="Normal 5 2 2 2 2 10" xfId="49139"/>
    <cellStyle name="Normal 5 2 2 2 2 2" xfId="7529"/>
    <cellStyle name="Normal 5 2 2 2 2 2 2" xfId="7530"/>
    <cellStyle name="Normal 5 2 2 2 2 2 2 2" xfId="7531"/>
    <cellStyle name="Normal 5 2 2 2 2 2 2 2 2" xfId="7532"/>
    <cellStyle name="Normal 5 2 2 2 2 2 2 2 2 2" xfId="7533"/>
    <cellStyle name="Normal 5 2 2 2 2 2 2 2 2 2 2" xfId="18533"/>
    <cellStyle name="Normal 5 2 2 2 2 2 2 2 2 2 2 2" xfId="30788"/>
    <cellStyle name="Normal 5 2 2 2 2 2 2 2 2 2 2 3" xfId="43029"/>
    <cellStyle name="Normal 5 2 2 2 2 2 2 2 2 2 3" xfId="24671"/>
    <cellStyle name="Normal 5 2 2 2 2 2 2 2 2 2 4" xfId="36915"/>
    <cellStyle name="Normal 5 2 2 2 2 2 2 2 2 2 5" xfId="49144"/>
    <cellStyle name="Normal 5 2 2 2 2 2 2 2 2 3" xfId="18532"/>
    <cellStyle name="Normal 5 2 2 2 2 2 2 2 2 3 2" xfId="30787"/>
    <cellStyle name="Normal 5 2 2 2 2 2 2 2 2 3 3" xfId="43028"/>
    <cellStyle name="Normal 5 2 2 2 2 2 2 2 2 4" xfId="24670"/>
    <cellStyle name="Normal 5 2 2 2 2 2 2 2 2 5" xfId="36914"/>
    <cellStyle name="Normal 5 2 2 2 2 2 2 2 2 6" xfId="49143"/>
    <cellStyle name="Normal 5 2 2 2 2 2 2 2 3" xfId="7534"/>
    <cellStyle name="Normal 5 2 2 2 2 2 2 2 3 2" xfId="18534"/>
    <cellStyle name="Normal 5 2 2 2 2 2 2 2 3 2 2" xfId="30789"/>
    <cellStyle name="Normal 5 2 2 2 2 2 2 2 3 2 3" xfId="43030"/>
    <cellStyle name="Normal 5 2 2 2 2 2 2 2 3 3" xfId="24672"/>
    <cellStyle name="Normal 5 2 2 2 2 2 2 2 3 4" xfId="36916"/>
    <cellStyle name="Normal 5 2 2 2 2 2 2 2 3 5" xfId="49145"/>
    <cellStyle name="Normal 5 2 2 2 2 2 2 2 4" xfId="18531"/>
    <cellStyle name="Normal 5 2 2 2 2 2 2 2 4 2" xfId="30786"/>
    <cellStyle name="Normal 5 2 2 2 2 2 2 2 4 3" xfId="43027"/>
    <cellStyle name="Normal 5 2 2 2 2 2 2 2 5" xfId="24669"/>
    <cellStyle name="Normal 5 2 2 2 2 2 2 2 6" xfId="36913"/>
    <cellStyle name="Normal 5 2 2 2 2 2 2 2 7" xfId="49142"/>
    <cellStyle name="Normal 5 2 2 2 2 2 2 3" xfId="7535"/>
    <cellStyle name="Normal 5 2 2 2 2 2 2 3 2" xfId="7536"/>
    <cellStyle name="Normal 5 2 2 2 2 2 2 3 2 2" xfId="18536"/>
    <cellStyle name="Normal 5 2 2 2 2 2 2 3 2 2 2" xfId="30791"/>
    <cellStyle name="Normal 5 2 2 2 2 2 2 3 2 2 3" xfId="43032"/>
    <cellStyle name="Normal 5 2 2 2 2 2 2 3 2 3" xfId="24674"/>
    <cellStyle name="Normal 5 2 2 2 2 2 2 3 2 4" xfId="36918"/>
    <cellStyle name="Normal 5 2 2 2 2 2 2 3 2 5" xfId="49147"/>
    <cellStyle name="Normal 5 2 2 2 2 2 2 3 3" xfId="18535"/>
    <cellStyle name="Normal 5 2 2 2 2 2 2 3 3 2" xfId="30790"/>
    <cellStyle name="Normal 5 2 2 2 2 2 2 3 3 3" xfId="43031"/>
    <cellStyle name="Normal 5 2 2 2 2 2 2 3 4" xfId="24673"/>
    <cellStyle name="Normal 5 2 2 2 2 2 2 3 5" xfId="36917"/>
    <cellStyle name="Normal 5 2 2 2 2 2 2 3 6" xfId="49146"/>
    <cellStyle name="Normal 5 2 2 2 2 2 2 4" xfId="7537"/>
    <cellStyle name="Normal 5 2 2 2 2 2 2 4 2" xfId="18537"/>
    <cellStyle name="Normal 5 2 2 2 2 2 2 4 2 2" xfId="30792"/>
    <cellStyle name="Normal 5 2 2 2 2 2 2 4 2 3" xfId="43033"/>
    <cellStyle name="Normal 5 2 2 2 2 2 2 4 3" xfId="24675"/>
    <cellStyle name="Normal 5 2 2 2 2 2 2 4 4" xfId="36919"/>
    <cellStyle name="Normal 5 2 2 2 2 2 2 4 5" xfId="49148"/>
    <cellStyle name="Normal 5 2 2 2 2 2 2 5" xfId="18530"/>
    <cellStyle name="Normal 5 2 2 2 2 2 2 5 2" xfId="30785"/>
    <cellStyle name="Normal 5 2 2 2 2 2 2 5 3" xfId="43026"/>
    <cellStyle name="Normal 5 2 2 2 2 2 2 6" xfId="24668"/>
    <cellStyle name="Normal 5 2 2 2 2 2 2 7" xfId="36912"/>
    <cellStyle name="Normal 5 2 2 2 2 2 2 8" xfId="49141"/>
    <cellStyle name="Normal 5 2 2 2 2 2 3" xfId="7538"/>
    <cellStyle name="Normal 5 2 2 2 2 2 3 2" xfId="7539"/>
    <cellStyle name="Normal 5 2 2 2 2 2 3 2 2" xfId="7540"/>
    <cellStyle name="Normal 5 2 2 2 2 2 3 2 2 2" xfId="18540"/>
    <cellStyle name="Normal 5 2 2 2 2 2 3 2 2 2 2" xfId="30795"/>
    <cellStyle name="Normal 5 2 2 2 2 2 3 2 2 2 3" xfId="43036"/>
    <cellStyle name="Normal 5 2 2 2 2 2 3 2 2 3" xfId="24678"/>
    <cellStyle name="Normal 5 2 2 2 2 2 3 2 2 4" xfId="36922"/>
    <cellStyle name="Normal 5 2 2 2 2 2 3 2 2 5" xfId="49151"/>
    <cellStyle name="Normal 5 2 2 2 2 2 3 2 3" xfId="18539"/>
    <cellStyle name="Normal 5 2 2 2 2 2 3 2 3 2" xfId="30794"/>
    <cellStyle name="Normal 5 2 2 2 2 2 3 2 3 3" xfId="43035"/>
    <cellStyle name="Normal 5 2 2 2 2 2 3 2 4" xfId="24677"/>
    <cellStyle name="Normal 5 2 2 2 2 2 3 2 5" xfId="36921"/>
    <cellStyle name="Normal 5 2 2 2 2 2 3 2 6" xfId="49150"/>
    <cellStyle name="Normal 5 2 2 2 2 2 3 3" xfId="7541"/>
    <cellStyle name="Normal 5 2 2 2 2 2 3 3 2" xfId="18541"/>
    <cellStyle name="Normal 5 2 2 2 2 2 3 3 2 2" xfId="30796"/>
    <cellStyle name="Normal 5 2 2 2 2 2 3 3 2 3" xfId="43037"/>
    <cellStyle name="Normal 5 2 2 2 2 2 3 3 3" xfId="24679"/>
    <cellStyle name="Normal 5 2 2 2 2 2 3 3 4" xfId="36923"/>
    <cellStyle name="Normal 5 2 2 2 2 2 3 3 5" xfId="49152"/>
    <cellStyle name="Normal 5 2 2 2 2 2 3 4" xfId="18538"/>
    <cellStyle name="Normal 5 2 2 2 2 2 3 4 2" xfId="30793"/>
    <cellStyle name="Normal 5 2 2 2 2 2 3 4 3" xfId="43034"/>
    <cellStyle name="Normal 5 2 2 2 2 2 3 5" xfId="24676"/>
    <cellStyle name="Normal 5 2 2 2 2 2 3 6" xfId="36920"/>
    <cellStyle name="Normal 5 2 2 2 2 2 3 7" xfId="49149"/>
    <cellStyle name="Normal 5 2 2 2 2 2 4" xfId="7542"/>
    <cellStyle name="Normal 5 2 2 2 2 2 4 2" xfId="7543"/>
    <cellStyle name="Normal 5 2 2 2 2 2 4 2 2" xfId="18543"/>
    <cellStyle name="Normal 5 2 2 2 2 2 4 2 2 2" xfId="30798"/>
    <cellStyle name="Normal 5 2 2 2 2 2 4 2 2 3" xfId="43039"/>
    <cellStyle name="Normal 5 2 2 2 2 2 4 2 3" xfId="24681"/>
    <cellStyle name="Normal 5 2 2 2 2 2 4 2 4" xfId="36925"/>
    <cellStyle name="Normal 5 2 2 2 2 2 4 2 5" xfId="49154"/>
    <cellStyle name="Normal 5 2 2 2 2 2 4 3" xfId="18542"/>
    <cellStyle name="Normal 5 2 2 2 2 2 4 3 2" xfId="30797"/>
    <cellStyle name="Normal 5 2 2 2 2 2 4 3 3" xfId="43038"/>
    <cellStyle name="Normal 5 2 2 2 2 2 4 4" xfId="24680"/>
    <cellStyle name="Normal 5 2 2 2 2 2 4 5" xfId="36924"/>
    <cellStyle name="Normal 5 2 2 2 2 2 4 6" xfId="49153"/>
    <cellStyle name="Normal 5 2 2 2 2 2 5" xfId="7544"/>
    <cellStyle name="Normal 5 2 2 2 2 2 5 2" xfId="18544"/>
    <cellStyle name="Normal 5 2 2 2 2 2 5 2 2" xfId="30799"/>
    <cellStyle name="Normal 5 2 2 2 2 2 5 2 3" xfId="43040"/>
    <cellStyle name="Normal 5 2 2 2 2 2 5 3" xfId="24682"/>
    <cellStyle name="Normal 5 2 2 2 2 2 5 4" xfId="36926"/>
    <cellStyle name="Normal 5 2 2 2 2 2 5 5" xfId="49155"/>
    <cellStyle name="Normal 5 2 2 2 2 2 6" xfId="18529"/>
    <cellStyle name="Normal 5 2 2 2 2 2 6 2" xfId="30784"/>
    <cellStyle name="Normal 5 2 2 2 2 2 6 3" xfId="43025"/>
    <cellStyle name="Normal 5 2 2 2 2 2 7" xfId="24667"/>
    <cellStyle name="Normal 5 2 2 2 2 2 8" xfId="36911"/>
    <cellStyle name="Normal 5 2 2 2 2 2 9" xfId="49140"/>
    <cellStyle name="Normal 5 2 2 2 2 3" xfId="7545"/>
    <cellStyle name="Normal 5 2 2 2 2 3 2" xfId="7546"/>
    <cellStyle name="Normal 5 2 2 2 2 3 2 2" xfId="7547"/>
    <cellStyle name="Normal 5 2 2 2 2 3 2 2 2" xfId="7548"/>
    <cellStyle name="Normal 5 2 2 2 2 3 2 2 2 2" xfId="18548"/>
    <cellStyle name="Normal 5 2 2 2 2 3 2 2 2 2 2" xfId="30803"/>
    <cellStyle name="Normal 5 2 2 2 2 3 2 2 2 2 3" xfId="43044"/>
    <cellStyle name="Normal 5 2 2 2 2 3 2 2 2 3" xfId="24686"/>
    <cellStyle name="Normal 5 2 2 2 2 3 2 2 2 4" xfId="36930"/>
    <cellStyle name="Normal 5 2 2 2 2 3 2 2 2 5" xfId="49159"/>
    <cellStyle name="Normal 5 2 2 2 2 3 2 2 3" xfId="18547"/>
    <cellStyle name="Normal 5 2 2 2 2 3 2 2 3 2" xfId="30802"/>
    <cellStyle name="Normal 5 2 2 2 2 3 2 2 3 3" xfId="43043"/>
    <cellStyle name="Normal 5 2 2 2 2 3 2 2 4" xfId="24685"/>
    <cellStyle name="Normal 5 2 2 2 2 3 2 2 5" xfId="36929"/>
    <cellStyle name="Normal 5 2 2 2 2 3 2 2 6" xfId="49158"/>
    <cellStyle name="Normal 5 2 2 2 2 3 2 3" xfId="7549"/>
    <cellStyle name="Normal 5 2 2 2 2 3 2 3 2" xfId="18549"/>
    <cellStyle name="Normal 5 2 2 2 2 3 2 3 2 2" xfId="30804"/>
    <cellStyle name="Normal 5 2 2 2 2 3 2 3 2 3" xfId="43045"/>
    <cellStyle name="Normal 5 2 2 2 2 3 2 3 3" xfId="24687"/>
    <cellStyle name="Normal 5 2 2 2 2 3 2 3 4" xfId="36931"/>
    <cellStyle name="Normal 5 2 2 2 2 3 2 3 5" xfId="49160"/>
    <cellStyle name="Normal 5 2 2 2 2 3 2 4" xfId="18546"/>
    <cellStyle name="Normal 5 2 2 2 2 3 2 4 2" xfId="30801"/>
    <cellStyle name="Normal 5 2 2 2 2 3 2 4 3" xfId="43042"/>
    <cellStyle name="Normal 5 2 2 2 2 3 2 5" xfId="24684"/>
    <cellStyle name="Normal 5 2 2 2 2 3 2 6" xfId="36928"/>
    <cellStyle name="Normal 5 2 2 2 2 3 2 7" xfId="49157"/>
    <cellStyle name="Normal 5 2 2 2 2 3 3" xfId="7550"/>
    <cellStyle name="Normal 5 2 2 2 2 3 3 2" xfId="7551"/>
    <cellStyle name="Normal 5 2 2 2 2 3 3 2 2" xfId="18551"/>
    <cellStyle name="Normal 5 2 2 2 2 3 3 2 2 2" xfId="30806"/>
    <cellStyle name="Normal 5 2 2 2 2 3 3 2 2 3" xfId="43047"/>
    <cellStyle name="Normal 5 2 2 2 2 3 3 2 3" xfId="24689"/>
    <cellStyle name="Normal 5 2 2 2 2 3 3 2 4" xfId="36933"/>
    <cellStyle name="Normal 5 2 2 2 2 3 3 2 5" xfId="49162"/>
    <cellStyle name="Normal 5 2 2 2 2 3 3 3" xfId="18550"/>
    <cellStyle name="Normal 5 2 2 2 2 3 3 3 2" xfId="30805"/>
    <cellStyle name="Normal 5 2 2 2 2 3 3 3 3" xfId="43046"/>
    <cellStyle name="Normal 5 2 2 2 2 3 3 4" xfId="24688"/>
    <cellStyle name="Normal 5 2 2 2 2 3 3 5" xfId="36932"/>
    <cellStyle name="Normal 5 2 2 2 2 3 3 6" xfId="49161"/>
    <cellStyle name="Normal 5 2 2 2 2 3 4" xfId="7552"/>
    <cellStyle name="Normal 5 2 2 2 2 3 4 2" xfId="18552"/>
    <cellStyle name="Normal 5 2 2 2 2 3 4 2 2" xfId="30807"/>
    <cellStyle name="Normal 5 2 2 2 2 3 4 2 3" xfId="43048"/>
    <cellStyle name="Normal 5 2 2 2 2 3 4 3" xfId="24690"/>
    <cellStyle name="Normal 5 2 2 2 2 3 4 4" xfId="36934"/>
    <cellStyle name="Normal 5 2 2 2 2 3 4 5" xfId="49163"/>
    <cellStyle name="Normal 5 2 2 2 2 3 5" xfId="18545"/>
    <cellStyle name="Normal 5 2 2 2 2 3 5 2" xfId="30800"/>
    <cellStyle name="Normal 5 2 2 2 2 3 5 3" xfId="43041"/>
    <cellStyle name="Normal 5 2 2 2 2 3 6" xfId="24683"/>
    <cellStyle name="Normal 5 2 2 2 2 3 7" xfId="36927"/>
    <cellStyle name="Normal 5 2 2 2 2 3 8" xfId="49156"/>
    <cellStyle name="Normal 5 2 2 2 2 4" xfId="7553"/>
    <cellStyle name="Normal 5 2 2 2 2 4 2" xfId="7554"/>
    <cellStyle name="Normal 5 2 2 2 2 4 2 2" xfId="7555"/>
    <cellStyle name="Normal 5 2 2 2 2 4 2 2 2" xfId="18555"/>
    <cellStyle name="Normal 5 2 2 2 2 4 2 2 2 2" xfId="30810"/>
    <cellStyle name="Normal 5 2 2 2 2 4 2 2 2 3" xfId="43051"/>
    <cellStyle name="Normal 5 2 2 2 2 4 2 2 3" xfId="24693"/>
    <cellStyle name="Normal 5 2 2 2 2 4 2 2 4" xfId="36937"/>
    <cellStyle name="Normal 5 2 2 2 2 4 2 2 5" xfId="49166"/>
    <cellStyle name="Normal 5 2 2 2 2 4 2 3" xfId="18554"/>
    <cellStyle name="Normal 5 2 2 2 2 4 2 3 2" xfId="30809"/>
    <cellStyle name="Normal 5 2 2 2 2 4 2 3 3" xfId="43050"/>
    <cellStyle name="Normal 5 2 2 2 2 4 2 4" xfId="24692"/>
    <cellStyle name="Normal 5 2 2 2 2 4 2 5" xfId="36936"/>
    <cellStyle name="Normal 5 2 2 2 2 4 2 6" xfId="49165"/>
    <cellStyle name="Normal 5 2 2 2 2 4 3" xfId="7556"/>
    <cellStyle name="Normal 5 2 2 2 2 4 3 2" xfId="18556"/>
    <cellStyle name="Normal 5 2 2 2 2 4 3 2 2" xfId="30811"/>
    <cellStyle name="Normal 5 2 2 2 2 4 3 2 3" xfId="43052"/>
    <cellStyle name="Normal 5 2 2 2 2 4 3 3" xfId="24694"/>
    <cellStyle name="Normal 5 2 2 2 2 4 3 4" xfId="36938"/>
    <cellStyle name="Normal 5 2 2 2 2 4 3 5" xfId="49167"/>
    <cellStyle name="Normal 5 2 2 2 2 4 4" xfId="18553"/>
    <cellStyle name="Normal 5 2 2 2 2 4 4 2" xfId="30808"/>
    <cellStyle name="Normal 5 2 2 2 2 4 4 3" xfId="43049"/>
    <cellStyle name="Normal 5 2 2 2 2 4 5" xfId="24691"/>
    <cellStyle name="Normal 5 2 2 2 2 4 6" xfId="36935"/>
    <cellStyle name="Normal 5 2 2 2 2 4 7" xfId="49164"/>
    <cellStyle name="Normal 5 2 2 2 2 5" xfId="7557"/>
    <cellStyle name="Normal 5 2 2 2 2 5 2" xfId="7558"/>
    <cellStyle name="Normal 5 2 2 2 2 5 2 2" xfId="18558"/>
    <cellStyle name="Normal 5 2 2 2 2 5 2 2 2" xfId="30813"/>
    <cellStyle name="Normal 5 2 2 2 2 5 2 2 3" xfId="43054"/>
    <cellStyle name="Normal 5 2 2 2 2 5 2 3" xfId="24696"/>
    <cellStyle name="Normal 5 2 2 2 2 5 2 4" xfId="36940"/>
    <cellStyle name="Normal 5 2 2 2 2 5 2 5" xfId="49169"/>
    <cellStyle name="Normal 5 2 2 2 2 5 3" xfId="18557"/>
    <cellStyle name="Normal 5 2 2 2 2 5 3 2" xfId="30812"/>
    <cellStyle name="Normal 5 2 2 2 2 5 3 3" xfId="43053"/>
    <cellStyle name="Normal 5 2 2 2 2 5 4" xfId="24695"/>
    <cellStyle name="Normal 5 2 2 2 2 5 5" xfId="36939"/>
    <cellStyle name="Normal 5 2 2 2 2 5 6" xfId="49168"/>
    <cellStyle name="Normal 5 2 2 2 2 6" xfId="7559"/>
    <cellStyle name="Normal 5 2 2 2 2 6 2" xfId="18559"/>
    <cellStyle name="Normal 5 2 2 2 2 6 2 2" xfId="30814"/>
    <cellStyle name="Normal 5 2 2 2 2 6 2 3" xfId="43055"/>
    <cellStyle name="Normal 5 2 2 2 2 6 3" xfId="24697"/>
    <cellStyle name="Normal 5 2 2 2 2 6 4" xfId="36941"/>
    <cellStyle name="Normal 5 2 2 2 2 6 5" xfId="49170"/>
    <cellStyle name="Normal 5 2 2 2 2 7" xfId="18528"/>
    <cellStyle name="Normal 5 2 2 2 2 7 2" xfId="30783"/>
    <cellStyle name="Normal 5 2 2 2 2 7 3" xfId="43024"/>
    <cellStyle name="Normal 5 2 2 2 2 8" xfId="24666"/>
    <cellStyle name="Normal 5 2 2 2 2 9" xfId="36910"/>
    <cellStyle name="Normal 5 2 2 2 3" xfId="7560"/>
    <cellStyle name="Normal 5 2 2 2 3 2" xfId="7561"/>
    <cellStyle name="Normal 5 2 2 2 3 2 2" xfId="7562"/>
    <cellStyle name="Normal 5 2 2 2 3 2 2 2" xfId="7563"/>
    <cellStyle name="Normal 5 2 2 2 3 2 2 2 2" xfId="7564"/>
    <cellStyle name="Normal 5 2 2 2 3 2 2 2 2 2" xfId="18564"/>
    <cellStyle name="Normal 5 2 2 2 3 2 2 2 2 2 2" xfId="30819"/>
    <cellStyle name="Normal 5 2 2 2 3 2 2 2 2 2 3" xfId="43060"/>
    <cellStyle name="Normal 5 2 2 2 3 2 2 2 2 3" xfId="24702"/>
    <cellStyle name="Normal 5 2 2 2 3 2 2 2 2 4" xfId="36946"/>
    <cellStyle name="Normal 5 2 2 2 3 2 2 2 2 5" xfId="49175"/>
    <cellStyle name="Normal 5 2 2 2 3 2 2 2 3" xfId="18563"/>
    <cellStyle name="Normal 5 2 2 2 3 2 2 2 3 2" xfId="30818"/>
    <cellStyle name="Normal 5 2 2 2 3 2 2 2 3 3" xfId="43059"/>
    <cellStyle name="Normal 5 2 2 2 3 2 2 2 4" xfId="24701"/>
    <cellStyle name="Normal 5 2 2 2 3 2 2 2 5" xfId="36945"/>
    <cellStyle name="Normal 5 2 2 2 3 2 2 2 6" xfId="49174"/>
    <cellStyle name="Normal 5 2 2 2 3 2 2 3" xfId="7565"/>
    <cellStyle name="Normal 5 2 2 2 3 2 2 3 2" xfId="18565"/>
    <cellStyle name="Normal 5 2 2 2 3 2 2 3 2 2" xfId="30820"/>
    <cellStyle name="Normal 5 2 2 2 3 2 2 3 2 3" xfId="43061"/>
    <cellStyle name="Normal 5 2 2 2 3 2 2 3 3" xfId="24703"/>
    <cellStyle name="Normal 5 2 2 2 3 2 2 3 4" xfId="36947"/>
    <cellStyle name="Normal 5 2 2 2 3 2 2 3 5" xfId="49176"/>
    <cellStyle name="Normal 5 2 2 2 3 2 2 4" xfId="18562"/>
    <cellStyle name="Normal 5 2 2 2 3 2 2 4 2" xfId="30817"/>
    <cellStyle name="Normal 5 2 2 2 3 2 2 4 3" xfId="43058"/>
    <cellStyle name="Normal 5 2 2 2 3 2 2 5" xfId="24700"/>
    <cellStyle name="Normal 5 2 2 2 3 2 2 6" xfId="36944"/>
    <cellStyle name="Normal 5 2 2 2 3 2 2 7" xfId="49173"/>
    <cellStyle name="Normal 5 2 2 2 3 2 3" xfId="7566"/>
    <cellStyle name="Normal 5 2 2 2 3 2 3 2" xfId="7567"/>
    <cellStyle name="Normal 5 2 2 2 3 2 3 2 2" xfId="18567"/>
    <cellStyle name="Normal 5 2 2 2 3 2 3 2 2 2" xfId="30822"/>
    <cellStyle name="Normal 5 2 2 2 3 2 3 2 2 3" xfId="43063"/>
    <cellStyle name="Normal 5 2 2 2 3 2 3 2 3" xfId="24705"/>
    <cellStyle name="Normal 5 2 2 2 3 2 3 2 4" xfId="36949"/>
    <cellStyle name="Normal 5 2 2 2 3 2 3 2 5" xfId="49178"/>
    <cellStyle name="Normal 5 2 2 2 3 2 3 3" xfId="18566"/>
    <cellStyle name="Normal 5 2 2 2 3 2 3 3 2" xfId="30821"/>
    <cellStyle name="Normal 5 2 2 2 3 2 3 3 3" xfId="43062"/>
    <cellStyle name="Normal 5 2 2 2 3 2 3 4" xfId="24704"/>
    <cellStyle name="Normal 5 2 2 2 3 2 3 5" xfId="36948"/>
    <cellStyle name="Normal 5 2 2 2 3 2 3 6" xfId="49177"/>
    <cellStyle name="Normal 5 2 2 2 3 2 4" xfId="7568"/>
    <cellStyle name="Normal 5 2 2 2 3 2 4 2" xfId="18568"/>
    <cellStyle name="Normal 5 2 2 2 3 2 4 2 2" xfId="30823"/>
    <cellStyle name="Normal 5 2 2 2 3 2 4 2 3" xfId="43064"/>
    <cellStyle name="Normal 5 2 2 2 3 2 4 3" xfId="24706"/>
    <cellStyle name="Normal 5 2 2 2 3 2 4 4" xfId="36950"/>
    <cellStyle name="Normal 5 2 2 2 3 2 4 5" xfId="49179"/>
    <cellStyle name="Normal 5 2 2 2 3 2 5" xfId="18561"/>
    <cellStyle name="Normal 5 2 2 2 3 2 5 2" xfId="30816"/>
    <cellStyle name="Normal 5 2 2 2 3 2 5 3" xfId="43057"/>
    <cellStyle name="Normal 5 2 2 2 3 2 6" xfId="24699"/>
    <cellStyle name="Normal 5 2 2 2 3 2 7" xfId="36943"/>
    <cellStyle name="Normal 5 2 2 2 3 2 8" xfId="49172"/>
    <cellStyle name="Normal 5 2 2 2 3 3" xfId="7569"/>
    <cellStyle name="Normal 5 2 2 2 3 3 2" xfId="7570"/>
    <cellStyle name="Normal 5 2 2 2 3 3 2 2" xfId="7571"/>
    <cellStyle name="Normal 5 2 2 2 3 3 2 2 2" xfId="18571"/>
    <cellStyle name="Normal 5 2 2 2 3 3 2 2 2 2" xfId="30826"/>
    <cellStyle name="Normal 5 2 2 2 3 3 2 2 2 3" xfId="43067"/>
    <cellStyle name="Normal 5 2 2 2 3 3 2 2 3" xfId="24709"/>
    <cellStyle name="Normal 5 2 2 2 3 3 2 2 4" xfId="36953"/>
    <cellStyle name="Normal 5 2 2 2 3 3 2 2 5" xfId="49182"/>
    <cellStyle name="Normal 5 2 2 2 3 3 2 3" xfId="18570"/>
    <cellStyle name="Normal 5 2 2 2 3 3 2 3 2" xfId="30825"/>
    <cellStyle name="Normal 5 2 2 2 3 3 2 3 3" xfId="43066"/>
    <cellStyle name="Normal 5 2 2 2 3 3 2 4" xfId="24708"/>
    <cellStyle name="Normal 5 2 2 2 3 3 2 5" xfId="36952"/>
    <cellStyle name="Normal 5 2 2 2 3 3 2 6" xfId="49181"/>
    <cellStyle name="Normal 5 2 2 2 3 3 3" xfId="7572"/>
    <cellStyle name="Normal 5 2 2 2 3 3 3 2" xfId="18572"/>
    <cellStyle name="Normal 5 2 2 2 3 3 3 2 2" xfId="30827"/>
    <cellStyle name="Normal 5 2 2 2 3 3 3 2 3" xfId="43068"/>
    <cellStyle name="Normal 5 2 2 2 3 3 3 3" xfId="24710"/>
    <cellStyle name="Normal 5 2 2 2 3 3 3 4" xfId="36954"/>
    <cellStyle name="Normal 5 2 2 2 3 3 3 5" xfId="49183"/>
    <cellStyle name="Normal 5 2 2 2 3 3 4" xfId="18569"/>
    <cellStyle name="Normal 5 2 2 2 3 3 4 2" xfId="30824"/>
    <cellStyle name="Normal 5 2 2 2 3 3 4 3" xfId="43065"/>
    <cellStyle name="Normal 5 2 2 2 3 3 5" xfId="24707"/>
    <cellStyle name="Normal 5 2 2 2 3 3 6" xfId="36951"/>
    <cellStyle name="Normal 5 2 2 2 3 3 7" xfId="49180"/>
    <cellStyle name="Normal 5 2 2 2 3 4" xfId="7573"/>
    <cellStyle name="Normal 5 2 2 2 3 4 2" xfId="7574"/>
    <cellStyle name="Normal 5 2 2 2 3 4 2 2" xfId="18574"/>
    <cellStyle name="Normal 5 2 2 2 3 4 2 2 2" xfId="30829"/>
    <cellStyle name="Normal 5 2 2 2 3 4 2 2 3" xfId="43070"/>
    <cellStyle name="Normal 5 2 2 2 3 4 2 3" xfId="24712"/>
    <cellStyle name="Normal 5 2 2 2 3 4 2 4" xfId="36956"/>
    <cellStyle name="Normal 5 2 2 2 3 4 2 5" xfId="49185"/>
    <cellStyle name="Normal 5 2 2 2 3 4 3" xfId="18573"/>
    <cellStyle name="Normal 5 2 2 2 3 4 3 2" xfId="30828"/>
    <cellStyle name="Normal 5 2 2 2 3 4 3 3" xfId="43069"/>
    <cellStyle name="Normal 5 2 2 2 3 4 4" xfId="24711"/>
    <cellStyle name="Normal 5 2 2 2 3 4 5" xfId="36955"/>
    <cellStyle name="Normal 5 2 2 2 3 4 6" xfId="49184"/>
    <cellStyle name="Normal 5 2 2 2 3 5" xfId="7575"/>
    <cellStyle name="Normal 5 2 2 2 3 5 2" xfId="18575"/>
    <cellStyle name="Normal 5 2 2 2 3 5 2 2" xfId="30830"/>
    <cellStyle name="Normal 5 2 2 2 3 5 2 3" xfId="43071"/>
    <cellStyle name="Normal 5 2 2 2 3 5 3" xfId="24713"/>
    <cellStyle name="Normal 5 2 2 2 3 5 4" xfId="36957"/>
    <cellStyle name="Normal 5 2 2 2 3 5 5" xfId="49186"/>
    <cellStyle name="Normal 5 2 2 2 3 6" xfId="18560"/>
    <cellStyle name="Normal 5 2 2 2 3 6 2" xfId="30815"/>
    <cellStyle name="Normal 5 2 2 2 3 6 3" xfId="43056"/>
    <cellStyle name="Normal 5 2 2 2 3 7" xfId="24698"/>
    <cellStyle name="Normal 5 2 2 2 3 8" xfId="36942"/>
    <cellStyle name="Normal 5 2 2 2 3 9" xfId="49171"/>
    <cellStyle name="Normal 5 2 2 2 4" xfId="7576"/>
    <cellStyle name="Normal 5 2 2 2 4 2" xfId="7577"/>
    <cellStyle name="Normal 5 2 2 2 4 2 2" xfId="7578"/>
    <cellStyle name="Normal 5 2 2 2 4 2 2 2" xfId="7579"/>
    <cellStyle name="Normal 5 2 2 2 4 2 2 2 2" xfId="18579"/>
    <cellStyle name="Normal 5 2 2 2 4 2 2 2 2 2" xfId="30834"/>
    <cellStyle name="Normal 5 2 2 2 4 2 2 2 2 3" xfId="43075"/>
    <cellStyle name="Normal 5 2 2 2 4 2 2 2 3" xfId="24717"/>
    <cellStyle name="Normal 5 2 2 2 4 2 2 2 4" xfId="36961"/>
    <cellStyle name="Normal 5 2 2 2 4 2 2 2 5" xfId="49190"/>
    <cellStyle name="Normal 5 2 2 2 4 2 2 3" xfId="18578"/>
    <cellStyle name="Normal 5 2 2 2 4 2 2 3 2" xfId="30833"/>
    <cellStyle name="Normal 5 2 2 2 4 2 2 3 3" xfId="43074"/>
    <cellStyle name="Normal 5 2 2 2 4 2 2 4" xfId="24716"/>
    <cellStyle name="Normal 5 2 2 2 4 2 2 5" xfId="36960"/>
    <cellStyle name="Normal 5 2 2 2 4 2 2 6" xfId="49189"/>
    <cellStyle name="Normal 5 2 2 2 4 2 3" xfId="7580"/>
    <cellStyle name="Normal 5 2 2 2 4 2 3 2" xfId="18580"/>
    <cellStyle name="Normal 5 2 2 2 4 2 3 2 2" xfId="30835"/>
    <cellStyle name="Normal 5 2 2 2 4 2 3 2 3" xfId="43076"/>
    <cellStyle name="Normal 5 2 2 2 4 2 3 3" xfId="24718"/>
    <cellStyle name="Normal 5 2 2 2 4 2 3 4" xfId="36962"/>
    <cellStyle name="Normal 5 2 2 2 4 2 3 5" xfId="49191"/>
    <cellStyle name="Normal 5 2 2 2 4 2 4" xfId="18577"/>
    <cellStyle name="Normal 5 2 2 2 4 2 4 2" xfId="30832"/>
    <cellStyle name="Normal 5 2 2 2 4 2 4 3" xfId="43073"/>
    <cellStyle name="Normal 5 2 2 2 4 2 5" xfId="24715"/>
    <cellStyle name="Normal 5 2 2 2 4 2 6" xfId="36959"/>
    <cellStyle name="Normal 5 2 2 2 4 2 7" xfId="49188"/>
    <cellStyle name="Normal 5 2 2 2 4 3" xfId="7581"/>
    <cellStyle name="Normal 5 2 2 2 4 3 2" xfId="7582"/>
    <cellStyle name="Normal 5 2 2 2 4 3 2 2" xfId="18582"/>
    <cellStyle name="Normal 5 2 2 2 4 3 2 2 2" xfId="30837"/>
    <cellStyle name="Normal 5 2 2 2 4 3 2 2 3" xfId="43078"/>
    <cellStyle name="Normal 5 2 2 2 4 3 2 3" xfId="24720"/>
    <cellStyle name="Normal 5 2 2 2 4 3 2 4" xfId="36964"/>
    <cellStyle name="Normal 5 2 2 2 4 3 2 5" xfId="49193"/>
    <cellStyle name="Normal 5 2 2 2 4 3 3" xfId="18581"/>
    <cellStyle name="Normal 5 2 2 2 4 3 3 2" xfId="30836"/>
    <cellStyle name="Normal 5 2 2 2 4 3 3 3" xfId="43077"/>
    <cellStyle name="Normal 5 2 2 2 4 3 4" xfId="24719"/>
    <cellStyle name="Normal 5 2 2 2 4 3 5" xfId="36963"/>
    <cellStyle name="Normal 5 2 2 2 4 3 6" xfId="49192"/>
    <cellStyle name="Normal 5 2 2 2 4 4" xfId="7583"/>
    <cellStyle name="Normal 5 2 2 2 4 4 2" xfId="18583"/>
    <cellStyle name="Normal 5 2 2 2 4 4 2 2" xfId="30838"/>
    <cellStyle name="Normal 5 2 2 2 4 4 2 3" xfId="43079"/>
    <cellStyle name="Normal 5 2 2 2 4 4 3" xfId="24721"/>
    <cellStyle name="Normal 5 2 2 2 4 4 4" xfId="36965"/>
    <cellStyle name="Normal 5 2 2 2 4 4 5" xfId="49194"/>
    <cellStyle name="Normal 5 2 2 2 4 5" xfId="18576"/>
    <cellStyle name="Normal 5 2 2 2 4 5 2" xfId="30831"/>
    <cellStyle name="Normal 5 2 2 2 4 5 3" xfId="43072"/>
    <cellStyle name="Normal 5 2 2 2 4 6" xfId="24714"/>
    <cellStyle name="Normal 5 2 2 2 4 7" xfId="36958"/>
    <cellStyle name="Normal 5 2 2 2 4 8" xfId="49187"/>
    <cellStyle name="Normal 5 2 2 2 5" xfId="7584"/>
    <cellStyle name="Normal 5 2 2 2 5 2" xfId="7585"/>
    <cellStyle name="Normal 5 2 2 2 5 2 2" xfId="7586"/>
    <cellStyle name="Normal 5 2 2 2 5 2 2 2" xfId="18586"/>
    <cellStyle name="Normal 5 2 2 2 5 2 2 2 2" xfId="30841"/>
    <cellStyle name="Normal 5 2 2 2 5 2 2 2 3" xfId="43082"/>
    <cellStyle name="Normal 5 2 2 2 5 2 2 3" xfId="24724"/>
    <cellStyle name="Normal 5 2 2 2 5 2 2 4" xfId="36968"/>
    <cellStyle name="Normal 5 2 2 2 5 2 2 5" xfId="49197"/>
    <cellStyle name="Normal 5 2 2 2 5 2 3" xfId="18585"/>
    <cellStyle name="Normal 5 2 2 2 5 2 3 2" xfId="30840"/>
    <cellStyle name="Normal 5 2 2 2 5 2 3 3" xfId="43081"/>
    <cellStyle name="Normal 5 2 2 2 5 2 4" xfId="24723"/>
    <cellStyle name="Normal 5 2 2 2 5 2 5" xfId="36967"/>
    <cellStyle name="Normal 5 2 2 2 5 2 6" xfId="49196"/>
    <cellStyle name="Normal 5 2 2 2 5 3" xfId="7587"/>
    <cellStyle name="Normal 5 2 2 2 5 3 2" xfId="18587"/>
    <cellStyle name="Normal 5 2 2 2 5 3 2 2" xfId="30842"/>
    <cellStyle name="Normal 5 2 2 2 5 3 2 3" xfId="43083"/>
    <cellStyle name="Normal 5 2 2 2 5 3 3" xfId="24725"/>
    <cellStyle name="Normal 5 2 2 2 5 3 4" xfId="36969"/>
    <cellStyle name="Normal 5 2 2 2 5 3 5" xfId="49198"/>
    <cellStyle name="Normal 5 2 2 2 5 4" xfId="18584"/>
    <cellStyle name="Normal 5 2 2 2 5 4 2" xfId="30839"/>
    <cellStyle name="Normal 5 2 2 2 5 4 3" xfId="43080"/>
    <cellStyle name="Normal 5 2 2 2 5 5" xfId="24722"/>
    <cellStyle name="Normal 5 2 2 2 5 6" xfId="36966"/>
    <cellStyle name="Normal 5 2 2 2 5 7" xfId="49195"/>
    <cellStyle name="Normal 5 2 2 2 6" xfId="7588"/>
    <cellStyle name="Normal 5 2 2 2 6 2" xfId="7589"/>
    <cellStyle name="Normal 5 2 2 2 6 2 2" xfId="18589"/>
    <cellStyle name="Normal 5 2 2 2 6 2 2 2" xfId="30844"/>
    <cellStyle name="Normal 5 2 2 2 6 2 2 3" xfId="43085"/>
    <cellStyle name="Normal 5 2 2 2 6 2 3" xfId="24727"/>
    <cellStyle name="Normal 5 2 2 2 6 2 4" xfId="36971"/>
    <cellStyle name="Normal 5 2 2 2 6 2 5" xfId="49200"/>
    <cellStyle name="Normal 5 2 2 2 6 3" xfId="18588"/>
    <cellStyle name="Normal 5 2 2 2 6 3 2" xfId="30843"/>
    <cellStyle name="Normal 5 2 2 2 6 3 3" xfId="43084"/>
    <cellStyle name="Normal 5 2 2 2 6 4" xfId="24726"/>
    <cellStyle name="Normal 5 2 2 2 6 5" xfId="36970"/>
    <cellStyle name="Normal 5 2 2 2 6 6" xfId="49199"/>
    <cellStyle name="Normal 5 2 2 2 7" xfId="7590"/>
    <cellStyle name="Normal 5 2 2 2 7 2" xfId="18590"/>
    <cellStyle name="Normal 5 2 2 2 7 2 2" xfId="30845"/>
    <cellStyle name="Normal 5 2 2 2 7 2 3" xfId="43086"/>
    <cellStyle name="Normal 5 2 2 2 7 3" xfId="24728"/>
    <cellStyle name="Normal 5 2 2 2 7 4" xfId="36972"/>
    <cellStyle name="Normal 5 2 2 2 7 5" xfId="49201"/>
    <cellStyle name="Normal 5 2 2 2 8" xfId="18527"/>
    <cellStyle name="Normal 5 2 2 2 8 2" xfId="30782"/>
    <cellStyle name="Normal 5 2 2 2 8 3" xfId="43023"/>
    <cellStyle name="Normal 5 2 2 2 9" xfId="24665"/>
    <cellStyle name="Normal 5 2 2 3" xfId="7591"/>
    <cellStyle name="Normal 5 2 2 3 10" xfId="49202"/>
    <cellStyle name="Normal 5 2 2 3 2" xfId="7592"/>
    <cellStyle name="Normal 5 2 2 3 2 2" xfId="7593"/>
    <cellStyle name="Normal 5 2 2 3 2 2 2" xfId="7594"/>
    <cellStyle name="Normal 5 2 2 3 2 2 2 2" xfId="7595"/>
    <cellStyle name="Normal 5 2 2 3 2 2 2 2 2" xfId="7596"/>
    <cellStyle name="Normal 5 2 2 3 2 2 2 2 2 2" xfId="18596"/>
    <cellStyle name="Normal 5 2 2 3 2 2 2 2 2 2 2" xfId="30851"/>
    <cellStyle name="Normal 5 2 2 3 2 2 2 2 2 2 3" xfId="43092"/>
    <cellStyle name="Normal 5 2 2 3 2 2 2 2 2 3" xfId="24734"/>
    <cellStyle name="Normal 5 2 2 3 2 2 2 2 2 4" xfId="36978"/>
    <cellStyle name="Normal 5 2 2 3 2 2 2 2 2 5" xfId="49207"/>
    <cellStyle name="Normal 5 2 2 3 2 2 2 2 3" xfId="18595"/>
    <cellStyle name="Normal 5 2 2 3 2 2 2 2 3 2" xfId="30850"/>
    <cellStyle name="Normal 5 2 2 3 2 2 2 2 3 3" xfId="43091"/>
    <cellStyle name="Normal 5 2 2 3 2 2 2 2 4" xfId="24733"/>
    <cellStyle name="Normal 5 2 2 3 2 2 2 2 5" xfId="36977"/>
    <cellStyle name="Normal 5 2 2 3 2 2 2 2 6" xfId="49206"/>
    <cellStyle name="Normal 5 2 2 3 2 2 2 3" xfId="7597"/>
    <cellStyle name="Normal 5 2 2 3 2 2 2 3 2" xfId="18597"/>
    <cellStyle name="Normal 5 2 2 3 2 2 2 3 2 2" xfId="30852"/>
    <cellStyle name="Normal 5 2 2 3 2 2 2 3 2 3" xfId="43093"/>
    <cellStyle name="Normal 5 2 2 3 2 2 2 3 3" xfId="24735"/>
    <cellStyle name="Normal 5 2 2 3 2 2 2 3 4" xfId="36979"/>
    <cellStyle name="Normal 5 2 2 3 2 2 2 3 5" xfId="49208"/>
    <cellStyle name="Normal 5 2 2 3 2 2 2 4" xfId="18594"/>
    <cellStyle name="Normal 5 2 2 3 2 2 2 4 2" xfId="30849"/>
    <cellStyle name="Normal 5 2 2 3 2 2 2 4 3" xfId="43090"/>
    <cellStyle name="Normal 5 2 2 3 2 2 2 5" xfId="24732"/>
    <cellStyle name="Normal 5 2 2 3 2 2 2 6" xfId="36976"/>
    <cellStyle name="Normal 5 2 2 3 2 2 2 7" xfId="49205"/>
    <cellStyle name="Normal 5 2 2 3 2 2 3" xfId="7598"/>
    <cellStyle name="Normal 5 2 2 3 2 2 3 2" xfId="7599"/>
    <cellStyle name="Normal 5 2 2 3 2 2 3 2 2" xfId="18599"/>
    <cellStyle name="Normal 5 2 2 3 2 2 3 2 2 2" xfId="30854"/>
    <cellStyle name="Normal 5 2 2 3 2 2 3 2 2 3" xfId="43095"/>
    <cellStyle name="Normal 5 2 2 3 2 2 3 2 3" xfId="24737"/>
    <cellStyle name="Normal 5 2 2 3 2 2 3 2 4" xfId="36981"/>
    <cellStyle name="Normal 5 2 2 3 2 2 3 2 5" xfId="49210"/>
    <cellStyle name="Normal 5 2 2 3 2 2 3 3" xfId="18598"/>
    <cellStyle name="Normal 5 2 2 3 2 2 3 3 2" xfId="30853"/>
    <cellStyle name="Normal 5 2 2 3 2 2 3 3 3" xfId="43094"/>
    <cellStyle name="Normal 5 2 2 3 2 2 3 4" xfId="24736"/>
    <cellStyle name="Normal 5 2 2 3 2 2 3 5" xfId="36980"/>
    <cellStyle name="Normal 5 2 2 3 2 2 3 6" xfId="49209"/>
    <cellStyle name="Normal 5 2 2 3 2 2 4" xfId="7600"/>
    <cellStyle name="Normal 5 2 2 3 2 2 4 2" xfId="18600"/>
    <cellStyle name="Normal 5 2 2 3 2 2 4 2 2" xfId="30855"/>
    <cellStyle name="Normal 5 2 2 3 2 2 4 2 3" xfId="43096"/>
    <cellStyle name="Normal 5 2 2 3 2 2 4 3" xfId="24738"/>
    <cellStyle name="Normal 5 2 2 3 2 2 4 4" xfId="36982"/>
    <cellStyle name="Normal 5 2 2 3 2 2 4 5" xfId="49211"/>
    <cellStyle name="Normal 5 2 2 3 2 2 5" xfId="18593"/>
    <cellStyle name="Normal 5 2 2 3 2 2 5 2" xfId="30848"/>
    <cellStyle name="Normal 5 2 2 3 2 2 5 3" xfId="43089"/>
    <cellStyle name="Normal 5 2 2 3 2 2 6" xfId="24731"/>
    <cellStyle name="Normal 5 2 2 3 2 2 7" xfId="36975"/>
    <cellStyle name="Normal 5 2 2 3 2 2 8" xfId="49204"/>
    <cellStyle name="Normal 5 2 2 3 2 3" xfId="7601"/>
    <cellStyle name="Normal 5 2 2 3 2 3 2" xfId="7602"/>
    <cellStyle name="Normal 5 2 2 3 2 3 2 2" xfId="7603"/>
    <cellStyle name="Normal 5 2 2 3 2 3 2 2 2" xfId="18603"/>
    <cellStyle name="Normal 5 2 2 3 2 3 2 2 2 2" xfId="30858"/>
    <cellStyle name="Normal 5 2 2 3 2 3 2 2 2 3" xfId="43099"/>
    <cellStyle name="Normal 5 2 2 3 2 3 2 2 3" xfId="24741"/>
    <cellStyle name="Normal 5 2 2 3 2 3 2 2 4" xfId="36985"/>
    <cellStyle name="Normal 5 2 2 3 2 3 2 2 5" xfId="49214"/>
    <cellStyle name="Normal 5 2 2 3 2 3 2 3" xfId="18602"/>
    <cellStyle name="Normal 5 2 2 3 2 3 2 3 2" xfId="30857"/>
    <cellStyle name="Normal 5 2 2 3 2 3 2 3 3" xfId="43098"/>
    <cellStyle name="Normal 5 2 2 3 2 3 2 4" xfId="24740"/>
    <cellStyle name="Normal 5 2 2 3 2 3 2 5" xfId="36984"/>
    <cellStyle name="Normal 5 2 2 3 2 3 2 6" xfId="49213"/>
    <cellStyle name="Normal 5 2 2 3 2 3 3" xfId="7604"/>
    <cellStyle name="Normal 5 2 2 3 2 3 3 2" xfId="18604"/>
    <cellStyle name="Normal 5 2 2 3 2 3 3 2 2" xfId="30859"/>
    <cellStyle name="Normal 5 2 2 3 2 3 3 2 3" xfId="43100"/>
    <cellStyle name="Normal 5 2 2 3 2 3 3 3" xfId="24742"/>
    <cellStyle name="Normal 5 2 2 3 2 3 3 4" xfId="36986"/>
    <cellStyle name="Normal 5 2 2 3 2 3 3 5" xfId="49215"/>
    <cellStyle name="Normal 5 2 2 3 2 3 4" xfId="18601"/>
    <cellStyle name="Normal 5 2 2 3 2 3 4 2" xfId="30856"/>
    <cellStyle name="Normal 5 2 2 3 2 3 4 3" xfId="43097"/>
    <cellStyle name="Normal 5 2 2 3 2 3 5" xfId="24739"/>
    <cellStyle name="Normal 5 2 2 3 2 3 6" xfId="36983"/>
    <cellStyle name="Normal 5 2 2 3 2 3 7" xfId="49212"/>
    <cellStyle name="Normal 5 2 2 3 2 4" xfId="7605"/>
    <cellStyle name="Normal 5 2 2 3 2 4 2" xfId="7606"/>
    <cellStyle name="Normal 5 2 2 3 2 4 2 2" xfId="18606"/>
    <cellStyle name="Normal 5 2 2 3 2 4 2 2 2" xfId="30861"/>
    <cellStyle name="Normal 5 2 2 3 2 4 2 2 3" xfId="43102"/>
    <cellStyle name="Normal 5 2 2 3 2 4 2 3" xfId="24744"/>
    <cellStyle name="Normal 5 2 2 3 2 4 2 4" xfId="36988"/>
    <cellStyle name="Normal 5 2 2 3 2 4 2 5" xfId="49217"/>
    <cellStyle name="Normal 5 2 2 3 2 4 3" xfId="18605"/>
    <cellStyle name="Normal 5 2 2 3 2 4 3 2" xfId="30860"/>
    <cellStyle name="Normal 5 2 2 3 2 4 3 3" xfId="43101"/>
    <cellStyle name="Normal 5 2 2 3 2 4 4" xfId="24743"/>
    <cellStyle name="Normal 5 2 2 3 2 4 5" xfId="36987"/>
    <cellStyle name="Normal 5 2 2 3 2 4 6" xfId="49216"/>
    <cellStyle name="Normal 5 2 2 3 2 5" xfId="7607"/>
    <cellStyle name="Normal 5 2 2 3 2 5 2" xfId="18607"/>
    <cellStyle name="Normal 5 2 2 3 2 5 2 2" xfId="30862"/>
    <cellStyle name="Normal 5 2 2 3 2 5 2 3" xfId="43103"/>
    <cellStyle name="Normal 5 2 2 3 2 5 3" xfId="24745"/>
    <cellStyle name="Normal 5 2 2 3 2 5 4" xfId="36989"/>
    <cellStyle name="Normal 5 2 2 3 2 5 5" xfId="49218"/>
    <cellStyle name="Normal 5 2 2 3 2 6" xfId="18592"/>
    <cellStyle name="Normal 5 2 2 3 2 6 2" xfId="30847"/>
    <cellStyle name="Normal 5 2 2 3 2 6 3" xfId="43088"/>
    <cellStyle name="Normal 5 2 2 3 2 7" xfId="24730"/>
    <cellStyle name="Normal 5 2 2 3 2 8" xfId="36974"/>
    <cellStyle name="Normal 5 2 2 3 2 9" xfId="49203"/>
    <cellStyle name="Normal 5 2 2 3 3" xfId="7608"/>
    <cellStyle name="Normal 5 2 2 3 3 2" xfId="7609"/>
    <cellStyle name="Normal 5 2 2 3 3 2 2" xfId="7610"/>
    <cellStyle name="Normal 5 2 2 3 3 2 2 2" xfId="7611"/>
    <cellStyle name="Normal 5 2 2 3 3 2 2 2 2" xfId="18611"/>
    <cellStyle name="Normal 5 2 2 3 3 2 2 2 2 2" xfId="30866"/>
    <cellStyle name="Normal 5 2 2 3 3 2 2 2 2 3" xfId="43107"/>
    <cellStyle name="Normal 5 2 2 3 3 2 2 2 3" xfId="24749"/>
    <cellStyle name="Normal 5 2 2 3 3 2 2 2 4" xfId="36993"/>
    <cellStyle name="Normal 5 2 2 3 3 2 2 2 5" xfId="49222"/>
    <cellStyle name="Normal 5 2 2 3 3 2 2 3" xfId="18610"/>
    <cellStyle name="Normal 5 2 2 3 3 2 2 3 2" xfId="30865"/>
    <cellStyle name="Normal 5 2 2 3 3 2 2 3 3" xfId="43106"/>
    <cellStyle name="Normal 5 2 2 3 3 2 2 4" xfId="24748"/>
    <cellStyle name="Normal 5 2 2 3 3 2 2 5" xfId="36992"/>
    <cellStyle name="Normal 5 2 2 3 3 2 2 6" xfId="49221"/>
    <cellStyle name="Normal 5 2 2 3 3 2 3" xfId="7612"/>
    <cellStyle name="Normal 5 2 2 3 3 2 3 2" xfId="18612"/>
    <cellStyle name="Normal 5 2 2 3 3 2 3 2 2" xfId="30867"/>
    <cellStyle name="Normal 5 2 2 3 3 2 3 2 3" xfId="43108"/>
    <cellStyle name="Normal 5 2 2 3 3 2 3 3" xfId="24750"/>
    <cellStyle name="Normal 5 2 2 3 3 2 3 4" xfId="36994"/>
    <cellStyle name="Normal 5 2 2 3 3 2 3 5" xfId="49223"/>
    <cellStyle name="Normal 5 2 2 3 3 2 4" xfId="18609"/>
    <cellStyle name="Normal 5 2 2 3 3 2 4 2" xfId="30864"/>
    <cellStyle name="Normal 5 2 2 3 3 2 4 3" xfId="43105"/>
    <cellStyle name="Normal 5 2 2 3 3 2 5" xfId="24747"/>
    <cellStyle name="Normal 5 2 2 3 3 2 6" xfId="36991"/>
    <cellStyle name="Normal 5 2 2 3 3 2 7" xfId="49220"/>
    <cellStyle name="Normal 5 2 2 3 3 3" xfId="7613"/>
    <cellStyle name="Normal 5 2 2 3 3 3 2" xfId="7614"/>
    <cellStyle name="Normal 5 2 2 3 3 3 2 2" xfId="18614"/>
    <cellStyle name="Normal 5 2 2 3 3 3 2 2 2" xfId="30869"/>
    <cellStyle name="Normal 5 2 2 3 3 3 2 2 3" xfId="43110"/>
    <cellStyle name="Normal 5 2 2 3 3 3 2 3" xfId="24752"/>
    <cellStyle name="Normal 5 2 2 3 3 3 2 4" xfId="36996"/>
    <cellStyle name="Normal 5 2 2 3 3 3 2 5" xfId="49225"/>
    <cellStyle name="Normal 5 2 2 3 3 3 3" xfId="18613"/>
    <cellStyle name="Normal 5 2 2 3 3 3 3 2" xfId="30868"/>
    <cellStyle name="Normal 5 2 2 3 3 3 3 3" xfId="43109"/>
    <cellStyle name="Normal 5 2 2 3 3 3 4" xfId="24751"/>
    <cellStyle name="Normal 5 2 2 3 3 3 5" xfId="36995"/>
    <cellStyle name="Normal 5 2 2 3 3 3 6" xfId="49224"/>
    <cellStyle name="Normal 5 2 2 3 3 4" xfId="7615"/>
    <cellStyle name="Normal 5 2 2 3 3 4 2" xfId="18615"/>
    <cellStyle name="Normal 5 2 2 3 3 4 2 2" xfId="30870"/>
    <cellStyle name="Normal 5 2 2 3 3 4 2 3" xfId="43111"/>
    <cellStyle name="Normal 5 2 2 3 3 4 3" xfId="24753"/>
    <cellStyle name="Normal 5 2 2 3 3 4 4" xfId="36997"/>
    <cellStyle name="Normal 5 2 2 3 3 4 5" xfId="49226"/>
    <cellStyle name="Normal 5 2 2 3 3 5" xfId="18608"/>
    <cellStyle name="Normal 5 2 2 3 3 5 2" xfId="30863"/>
    <cellStyle name="Normal 5 2 2 3 3 5 3" xfId="43104"/>
    <cellStyle name="Normal 5 2 2 3 3 6" xfId="24746"/>
    <cellStyle name="Normal 5 2 2 3 3 7" xfId="36990"/>
    <cellStyle name="Normal 5 2 2 3 3 8" xfId="49219"/>
    <cellStyle name="Normal 5 2 2 3 4" xfId="7616"/>
    <cellStyle name="Normal 5 2 2 3 4 2" xfId="7617"/>
    <cellStyle name="Normal 5 2 2 3 4 2 2" xfId="7618"/>
    <cellStyle name="Normal 5 2 2 3 4 2 2 2" xfId="18618"/>
    <cellStyle name="Normal 5 2 2 3 4 2 2 2 2" xfId="30873"/>
    <cellStyle name="Normal 5 2 2 3 4 2 2 2 3" xfId="43114"/>
    <cellStyle name="Normal 5 2 2 3 4 2 2 3" xfId="24756"/>
    <cellStyle name="Normal 5 2 2 3 4 2 2 4" xfId="37000"/>
    <cellStyle name="Normal 5 2 2 3 4 2 2 5" xfId="49229"/>
    <cellStyle name="Normal 5 2 2 3 4 2 3" xfId="18617"/>
    <cellStyle name="Normal 5 2 2 3 4 2 3 2" xfId="30872"/>
    <cellStyle name="Normal 5 2 2 3 4 2 3 3" xfId="43113"/>
    <cellStyle name="Normal 5 2 2 3 4 2 4" xfId="24755"/>
    <cellStyle name="Normal 5 2 2 3 4 2 5" xfId="36999"/>
    <cellStyle name="Normal 5 2 2 3 4 2 6" xfId="49228"/>
    <cellStyle name="Normal 5 2 2 3 4 3" xfId="7619"/>
    <cellStyle name="Normal 5 2 2 3 4 3 2" xfId="18619"/>
    <cellStyle name="Normal 5 2 2 3 4 3 2 2" xfId="30874"/>
    <cellStyle name="Normal 5 2 2 3 4 3 2 3" xfId="43115"/>
    <cellStyle name="Normal 5 2 2 3 4 3 3" xfId="24757"/>
    <cellStyle name="Normal 5 2 2 3 4 3 4" xfId="37001"/>
    <cellStyle name="Normal 5 2 2 3 4 3 5" xfId="49230"/>
    <cellStyle name="Normal 5 2 2 3 4 4" xfId="18616"/>
    <cellStyle name="Normal 5 2 2 3 4 4 2" xfId="30871"/>
    <cellStyle name="Normal 5 2 2 3 4 4 3" xfId="43112"/>
    <cellStyle name="Normal 5 2 2 3 4 5" xfId="24754"/>
    <cellStyle name="Normal 5 2 2 3 4 6" xfId="36998"/>
    <cellStyle name="Normal 5 2 2 3 4 7" xfId="49227"/>
    <cellStyle name="Normal 5 2 2 3 5" xfId="7620"/>
    <cellStyle name="Normal 5 2 2 3 5 2" xfId="7621"/>
    <cellStyle name="Normal 5 2 2 3 5 2 2" xfId="18621"/>
    <cellStyle name="Normal 5 2 2 3 5 2 2 2" xfId="30876"/>
    <cellStyle name="Normal 5 2 2 3 5 2 2 3" xfId="43117"/>
    <cellStyle name="Normal 5 2 2 3 5 2 3" xfId="24759"/>
    <cellStyle name="Normal 5 2 2 3 5 2 4" xfId="37003"/>
    <cellStyle name="Normal 5 2 2 3 5 2 5" xfId="49232"/>
    <cellStyle name="Normal 5 2 2 3 5 3" xfId="18620"/>
    <cellStyle name="Normal 5 2 2 3 5 3 2" xfId="30875"/>
    <cellStyle name="Normal 5 2 2 3 5 3 3" xfId="43116"/>
    <cellStyle name="Normal 5 2 2 3 5 4" xfId="24758"/>
    <cellStyle name="Normal 5 2 2 3 5 5" xfId="37002"/>
    <cellStyle name="Normal 5 2 2 3 5 6" xfId="49231"/>
    <cellStyle name="Normal 5 2 2 3 6" xfId="7622"/>
    <cellStyle name="Normal 5 2 2 3 6 2" xfId="18622"/>
    <cellStyle name="Normal 5 2 2 3 6 2 2" xfId="30877"/>
    <cellStyle name="Normal 5 2 2 3 6 2 3" xfId="43118"/>
    <cellStyle name="Normal 5 2 2 3 6 3" xfId="24760"/>
    <cellStyle name="Normal 5 2 2 3 6 4" xfId="37004"/>
    <cellStyle name="Normal 5 2 2 3 6 5" xfId="49233"/>
    <cellStyle name="Normal 5 2 2 3 7" xfId="18591"/>
    <cellStyle name="Normal 5 2 2 3 7 2" xfId="30846"/>
    <cellStyle name="Normal 5 2 2 3 7 3" xfId="43087"/>
    <cellStyle name="Normal 5 2 2 3 8" xfId="24729"/>
    <cellStyle name="Normal 5 2 2 3 9" xfId="36973"/>
    <cellStyle name="Normal 5 2 2 4" xfId="7623"/>
    <cellStyle name="Normal 5 2 2 4 2" xfId="7624"/>
    <cellStyle name="Normal 5 2 2 4 2 2" xfId="7625"/>
    <cellStyle name="Normal 5 2 2 4 2 2 2" xfId="7626"/>
    <cellStyle name="Normal 5 2 2 4 2 2 2 2" xfId="7627"/>
    <cellStyle name="Normal 5 2 2 4 2 2 2 2 2" xfId="18627"/>
    <cellStyle name="Normal 5 2 2 4 2 2 2 2 2 2" xfId="30882"/>
    <cellStyle name="Normal 5 2 2 4 2 2 2 2 2 3" xfId="43123"/>
    <cellStyle name="Normal 5 2 2 4 2 2 2 2 3" xfId="24765"/>
    <cellStyle name="Normal 5 2 2 4 2 2 2 2 4" xfId="37009"/>
    <cellStyle name="Normal 5 2 2 4 2 2 2 2 5" xfId="49238"/>
    <cellStyle name="Normal 5 2 2 4 2 2 2 3" xfId="18626"/>
    <cellStyle name="Normal 5 2 2 4 2 2 2 3 2" xfId="30881"/>
    <cellStyle name="Normal 5 2 2 4 2 2 2 3 3" xfId="43122"/>
    <cellStyle name="Normal 5 2 2 4 2 2 2 4" xfId="24764"/>
    <cellStyle name="Normal 5 2 2 4 2 2 2 5" xfId="37008"/>
    <cellStyle name="Normal 5 2 2 4 2 2 2 6" xfId="49237"/>
    <cellStyle name="Normal 5 2 2 4 2 2 3" xfId="7628"/>
    <cellStyle name="Normal 5 2 2 4 2 2 3 2" xfId="18628"/>
    <cellStyle name="Normal 5 2 2 4 2 2 3 2 2" xfId="30883"/>
    <cellStyle name="Normal 5 2 2 4 2 2 3 2 3" xfId="43124"/>
    <cellStyle name="Normal 5 2 2 4 2 2 3 3" xfId="24766"/>
    <cellStyle name="Normal 5 2 2 4 2 2 3 4" xfId="37010"/>
    <cellStyle name="Normal 5 2 2 4 2 2 3 5" xfId="49239"/>
    <cellStyle name="Normal 5 2 2 4 2 2 4" xfId="18625"/>
    <cellStyle name="Normal 5 2 2 4 2 2 4 2" xfId="30880"/>
    <cellStyle name="Normal 5 2 2 4 2 2 4 3" xfId="43121"/>
    <cellStyle name="Normal 5 2 2 4 2 2 5" xfId="24763"/>
    <cellStyle name="Normal 5 2 2 4 2 2 6" xfId="37007"/>
    <cellStyle name="Normal 5 2 2 4 2 2 7" xfId="49236"/>
    <cellStyle name="Normal 5 2 2 4 2 3" xfId="7629"/>
    <cellStyle name="Normal 5 2 2 4 2 3 2" xfId="7630"/>
    <cellStyle name="Normal 5 2 2 4 2 3 2 2" xfId="18630"/>
    <cellStyle name="Normal 5 2 2 4 2 3 2 2 2" xfId="30885"/>
    <cellStyle name="Normal 5 2 2 4 2 3 2 2 3" xfId="43126"/>
    <cellStyle name="Normal 5 2 2 4 2 3 2 3" xfId="24768"/>
    <cellStyle name="Normal 5 2 2 4 2 3 2 4" xfId="37012"/>
    <cellStyle name="Normal 5 2 2 4 2 3 2 5" xfId="49241"/>
    <cellStyle name="Normal 5 2 2 4 2 3 3" xfId="18629"/>
    <cellStyle name="Normal 5 2 2 4 2 3 3 2" xfId="30884"/>
    <cellStyle name="Normal 5 2 2 4 2 3 3 3" xfId="43125"/>
    <cellStyle name="Normal 5 2 2 4 2 3 4" xfId="24767"/>
    <cellStyle name="Normal 5 2 2 4 2 3 5" xfId="37011"/>
    <cellStyle name="Normal 5 2 2 4 2 3 6" xfId="49240"/>
    <cellStyle name="Normal 5 2 2 4 2 4" xfId="7631"/>
    <cellStyle name="Normal 5 2 2 4 2 4 2" xfId="18631"/>
    <cellStyle name="Normal 5 2 2 4 2 4 2 2" xfId="30886"/>
    <cellStyle name="Normal 5 2 2 4 2 4 2 3" xfId="43127"/>
    <cellStyle name="Normal 5 2 2 4 2 4 3" xfId="24769"/>
    <cellStyle name="Normal 5 2 2 4 2 4 4" xfId="37013"/>
    <cellStyle name="Normal 5 2 2 4 2 4 5" xfId="49242"/>
    <cellStyle name="Normal 5 2 2 4 2 5" xfId="18624"/>
    <cellStyle name="Normal 5 2 2 4 2 5 2" xfId="30879"/>
    <cellStyle name="Normal 5 2 2 4 2 5 3" xfId="43120"/>
    <cellStyle name="Normal 5 2 2 4 2 6" xfId="24762"/>
    <cellStyle name="Normal 5 2 2 4 2 7" xfId="37006"/>
    <cellStyle name="Normal 5 2 2 4 2 8" xfId="49235"/>
    <cellStyle name="Normal 5 2 2 4 3" xfId="7632"/>
    <cellStyle name="Normal 5 2 2 4 3 2" xfId="7633"/>
    <cellStyle name="Normal 5 2 2 4 3 2 2" xfId="7634"/>
    <cellStyle name="Normal 5 2 2 4 3 2 2 2" xfId="18634"/>
    <cellStyle name="Normal 5 2 2 4 3 2 2 2 2" xfId="30889"/>
    <cellStyle name="Normal 5 2 2 4 3 2 2 2 3" xfId="43130"/>
    <cellStyle name="Normal 5 2 2 4 3 2 2 3" xfId="24772"/>
    <cellStyle name="Normal 5 2 2 4 3 2 2 4" xfId="37016"/>
    <cellStyle name="Normal 5 2 2 4 3 2 2 5" xfId="49245"/>
    <cellStyle name="Normal 5 2 2 4 3 2 3" xfId="18633"/>
    <cellStyle name="Normal 5 2 2 4 3 2 3 2" xfId="30888"/>
    <cellStyle name="Normal 5 2 2 4 3 2 3 3" xfId="43129"/>
    <cellStyle name="Normal 5 2 2 4 3 2 4" xfId="24771"/>
    <cellStyle name="Normal 5 2 2 4 3 2 5" xfId="37015"/>
    <cellStyle name="Normal 5 2 2 4 3 2 6" xfId="49244"/>
    <cellStyle name="Normal 5 2 2 4 3 3" xfId="7635"/>
    <cellStyle name="Normal 5 2 2 4 3 3 2" xfId="18635"/>
    <cellStyle name="Normal 5 2 2 4 3 3 2 2" xfId="30890"/>
    <cellStyle name="Normal 5 2 2 4 3 3 2 3" xfId="43131"/>
    <cellStyle name="Normal 5 2 2 4 3 3 3" xfId="24773"/>
    <cellStyle name="Normal 5 2 2 4 3 3 4" xfId="37017"/>
    <cellStyle name="Normal 5 2 2 4 3 3 5" xfId="49246"/>
    <cellStyle name="Normal 5 2 2 4 3 4" xfId="18632"/>
    <cellStyle name="Normal 5 2 2 4 3 4 2" xfId="30887"/>
    <cellStyle name="Normal 5 2 2 4 3 4 3" xfId="43128"/>
    <cellStyle name="Normal 5 2 2 4 3 5" xfId="24770"/>
    <cellStyle name="Normal 5 2 2 4 3 6" xfId="37014"/>
    <cellStyle name="Normal 5 2 2 4 3 7" xfId="49243"/>
    <cellStyle name="Normal 5 2 2 4 4" xfId="7636"/>
    <cellStyle name="Normal 5 2 2 4 4 2" xfId="7637"/>
    <cellStyle name="Normal 5 2 2 4 4 2 2" xfId="18637"/>
    <cellStyle name="Normal 5 2 2 4 4 2 2 2" xfId="30892"/>
    <cellStyle name="Normal 5 2 2 4 4 2 2 3" xfId="43133"/>
    <cellStyle name="Normal 5 2 2 4 4 2 3" xfId="24775"/>
    <cellStyle name="Normal 5 2 2 4 4 2 4" xfId="37019"/>
    <cellStyle name="Normal 5 2 2 4 4 2 5" xfId="49248"/>
    <cellStyle name="Normal 5 2 2 4 4 3" xfId="18636"/>
    <cellStyle name="Normal 5 2 2 4 4 3 2" xfId="30891"/>
    <cellStyle name="Normal 5 2 2 4 4 3 3" xfId="43132"/>
    <cellStyle name="Normal 5 2 2 4 4 4" xfId="24774"/>
    <cellStyle name="Normal 5 2 2 4 4 5" xfId="37018"/>
    <cellStyle name="Normal 5 2 2 4 4 6" xfId="49247"/>
    <cellStyle name="Normal 5 2 2 4 5" xfId="7638"/>
    <cellStyle name="Normal 5 2 2 4 5 2" xfId="18638"/>
    <cellStyle name="Normal 5 2 2 4 5 2 2" xfId="30893"/>
    <cellStyle name="Normal 5 2 2 4 5 2 3" xfId="43134"/>
    <cellStyle name="Normal 5 2 2 4 5 3" xfId="24776"/>
    <cellStyle name="Normal 5 2 2 4 5 4" xfId="37020"/>
    <cellStyle name="Normal 5 2 2 4 5 5" xfId="49249"/>
    <cellStyle name="Normal 5 2 2 4 6" xfId="18623"/>
    <cellStyle name="Normal 5 2 2 4 6 2" xfId="30878"/>
    <cellStyle name="Normal 5 2 2 4 6 3" xfId="43119"/>
    <cellStyle name="Normal 5 2 2 4 7" xfId="24761"/>
    <cellStyle name="Normal 5 2 2 4 8" xfId="37005"/>
    <cellStyle name="Normal 5 2 2 4 9" xfId="49234"/>
    <cellStyle name="Normal 5 2 2 5" xfId="7639"/>
    <cellStyle name="Normal 5 2 2 5 2" xfId="7640"/>
    <cellStyle name="Normal 5 2 2 5 2 2" xfId="7641"/>
    <cellStyle name="Normal 5 2 2 5 2 2 2" xfId="7642"/>
    <cellStyle name="Normal 5 2 2 5 2 2 2 2" xfId="18642"/>
    <cellStyle name="Normal 5 2 2 5 2 2 2 2 2" xfId="30897"/>
    <cellStyle name="Normal 5 2 2 5 2 2 2 2 3" xfId="43138"/>
    <cellStyle name="Normal 5 2 2 5 2 2 2 3" xfId="24780"/>
    <cellStyle name="Normal 5 2 2 5 2 2 2 4" xfId="37024"/>
    <cellStyle name="Normal 5 2 2 5 2 2 2 5" xfId="49253"/>
    <cellStyle name="Normal 5 2 2 5 2 2 3" xfId="18641"/>
    <cellStyle name="Normal 5 2 2 5 2 2 3 2" xfId="30896"/>
    <cellStyle name="Normal 5 2 2 5 2 2 3 3" xfId="43137"/>
    <cellStyle name="Normal 5 2 2 5 2 2 4" xfId="24779"/>
    <cellStyle name="Normal 5 2 2 5 2 2 5" xfId="37023"/>
    <cellStyle name="Normal 5 2 2 5 2 2 6" xfId="49252"/>
    <cellStyle name="Normal 5 2 2 5 2 3" xfId="7643"/>
    <cellStyle name="Normal 5 2 2 5 2 3 2" xfId="18643"/>
    <cellStyle name="Normal 5 2 2 5 2 3 2 2" xfId="30898"/>
    <cellStyle name="Normal 5 2 2 5 2 3 2 3" xfId="43139"/>
    <cellStyle name="Normal 5 2 2 5 2 3 3" xfId="24781"/>
    <cellStyle name="Normal 5 2 2 5 2 3 4" xfId="37025"/>
    <cellStyle name="Normal 5 2 2 5 2 3 5" xfId="49254"/>
    <cellStyle name="Normal 5 2 2 5 2 4" xfId="18640"/>
    <cellStyle name="Normal 5 2 2 5 2 4 2" xfId="30895"/>
    <cellStyle name="Normal 5 2 2 5 2 4 3" xfId="43136"/>
    <cellStyle name="Normal 5 2 2 5 2 5" xfId="24778"/>
    <cellStyle name="Normal 5 2 2 5 2 6" xfId="37022"/>
    <cellStyle name="Normal 5 2 2 5 2 7" xfId="49251"/>
    <cellStyle name="Normal 5 2 2 5 3" xfId="7644"/>
    <cellStyle name="Normal 5 2 2 5 3 2" xfId="7645"/>
    <cellStyle name="Normal 5 2 2 5 3 2 2" xfId="18645"/>
    <cellStyle name="Normal 5 2 2 5 3 2 2 2" xfId="30900"/>
    <cellStyle name="Normal 5 2 2 5 3 2 2 3" xfId="43141"/>
    <cellStyle name="Normal 5 2 2 5 3 2 3" xfId="24783"/>
    <cellStyle name="Normal 5 2 2 5 3 2 4" xfId="37027"/>
    <cellStyle name="Normal 5 2 2 5 3 2 5" xfId="49256"/>
    <cellStyle name="Normal 5 2 2 5 3 3" xfId="18644"/>
    <cellStyle name="Normal 5 2 2 5 3 3 2" xfId="30899"/>
    <cellStyle name="Normal 5 2 2 5 3 3 3" xfId="43140"/>
    <cellStyle name="Normal 5 2 2 5 3 4" xfId="24782"/>
    <cellStyle name="Normal 5 2 2 5 3 5" xfId="37026"/>
    <cellStyle name="Normal 5 2 2 5 3 6" xfId="49255"/>
    <cellStyle name="Normal 5 2 2 5 4" xfId="7646"/>
    <cellStyle name="Normal 5 2 2 5 4 2" xfId="18646"/>
    <cellStyle name="Normal 5 2 2 5 4 2 2" xfId="30901"/>
    <cellStyle name="Normal 5 2 2 5 4 2 3" xfId="43142"/>
    <cellStyle name="Normal 5 2 2 5 4 3" xfId="24784"/>
    <cellStyle name="Normal 5 2 2 5 4 4" xfId="37028"/>
    <cellStyle name="Normal 5 2 2 5 4 5" xfId="49257"/>
    <cellStyle name="Normal 5 2 2 5 5" xfId="18639"/>
    <cellStyle name="Normal 5 2 2 5 5 2" xfId="30894"/>
    <cellStyle name="Normal 5 2 2 5 5 3" xfId="43135"/>
    <cellStyle name="Normal 5 2 2 5 6" xfId="24777"/>
    <cellStyle name="Normal 5 2 2 5 7" xfId="37021"/>
    <cellStyle name="Normal 5 2 2 5 8" xfId="49250"/>
    <cellStyle name="Normal 5 2 2 6" xfId="7647"/>
    <cellStyle name="Normal 5 2 2 6 2" xfId="7648"/>
    <cellStyle name="Normal 5 2 2 6 2 2" xfId="7649"/>
    <cellStyle name="Normal 5 2 2 6 2 2 2" xfId="18649"/>
    <cellStyle name="Normal 5 2 2 6 2 2 2 2" xfId="30904"/>
    <cellStyle name="Normal 5 2 2 6 2 2 2 3" xfId="43145"/>
    <cellStyle name="Normal 5 2 2 6 2 2 3" xfId="24787"/>
    <cellStyle name="Normal 5 2 2 6 2 2 4" xfId="37031"/>
    <cellStyle name="Normal 5 2 2 6 2 2 5" xfId="49260"/>
    <cellStyle name="Normal 5 2 2 6 2 3" xfId="18648"/>
    <cellStyle name="Normal 5 2 2 6 2 3 2" xfId="30903"/>
    <cellStyle name="Normal 5 2 2 6 2 3 3" xfId="43144"/>
    <cellStyle name="Normal 5 2 2 6 2 4" xfId="24786"/>
    <cellStyle name="Normal 5 2 2 6 2 5" xfId="37030"/>
    <cellStyle name="Normal 5 2 2 6 2 6" xfId="49259"/>
    <cellStyle name="Normal 5 2 2 6 3" xfId="7650"/>
    <cellStyle name="Normal 5 2 2 6 3 2" xfId="18650"/>
    <cellStyle name="Normal 5 2 2 6 3 2 2" xfId="30905"/>
    <cellStyle name="Normal 5 2 2 6 3 2 3" xfId="43146"/>
    <cellStyle name="Normal 5 2 2 6 3 3" xfId="24788"/>
    <cellStyle name="Normal 5 2 2 6 3 4" xfId="37032"/>
    <cellStyle name="Normal 5 2 2 6 3 5" xfId="49261"/>
    <cellStyle name="Normal 5 2 2 6 4" xfId="18647"/>
    <cellStyle name="Normal 5 2 2 6 4 2" xfId="30902"/>
    <cellStyle name="Normal 5 2 2 6 4 3" xfId="43143"/>
    <cellStyle name="Normal 5 2 2 6 5" xfId="24785"/>
    <cellStyle name="Normal 5 2 2 6 6" xfId="37029"/>
    <cellStyle name="Normal 5 2 2 6 7" xfId="49258"/>
    <cellStyle name="Normal 5 2 2 7" xfId="7651"/>
    <cellStyle name="Normal 5 2 2 7 2" xfId="7652"/>
    <cellStyle name="Normal 5 2 2 7 2 2" xfId="18652"/>
    <cellStyle name="Normal 5 2 2 7 2 2 2" xfId="30907"/>
    <cellStyle name="Normal 5 2 2 7 2 2 3" xfId="43148"/>
    <cellStyle name="Normal 5 2 2 7 2 3" xfId="24790"/>
    <cellStyle name="Normal 5 2 2 7 2 4" xfId="37034"/>
    <cellStyle name="Normal 5 2 2 7 2 5" xfId="49263"/>
    <cellStyle name="Normal 5 2 2 7 3" xfId="18651"/>
    <cellStyle name="Normal 5 2 2 7 3 2" xfId="30906"/>
    <cellStyle name="Normal 5 2 2 7 3 3" xfId="43147"/>
    <cellStyle name="Normal 5 2 2 7 4" xfId="24789"/>
    <cellStyle name="Normal 5 2 2 7 5" xfId="37033"/>
    <cellStyle name="Normal 5 2 2 7 6" xfId="49262"/>
    <cellStyle name="Normal 5 2 2 8" xfId="7653"/>
    <cellStyle name="Normal 5 2 2 8 2" xfId="18653"/>
    <cellStyle name="Normal 5 2 2 8 2 2" xfId="30908"/>
    <cellStyle name="Normal 5 2 2 8 2 3" xfId="43149"/>
    <cellStyle name="Normal 5 2 2 8 3" xfId="24791"/>
    <cellStyle name="Normal 5 2 2 8 4" xfId="37035"/>
    <cellStyle name="Normal 5 2 2 8 5" xfId="49264"/>
    <cellStyle name="Normal 5 2 2 9" xfId="18526"/>
    <cellStyle name="Normal 5 2 2 9 2" xfId="30781"/>
    <cellStyle name="Normal 5 2 2 9 3" xfId="43022"/>
    <cellStyle name="Normal 5 2 3" xfId="7654"/>
    <cellStyle name="Normal 5 2 3 10" xfId="37036"/>
    <cellStyle name="Normal 5 2 3 11" xfId="49265"/>
    <cellStyle name="Normal 5 2 3 2" xfId="7655"/>
    <cellStyle name="Normal 5 2 3 2 10" xfId="49266"/>
    <cellStyle name="Normal 5 2 3 2 2" xfId="7656"/>
    <cellStyle name="Normal 5 2 3 2 2 2" xfId="7657"/>
    <cellStyle name="Normal 5 2 3 2 2 2 2" xfId="7658"/>
    <cellStyle name="Normal 5 2 3 2 2 2 2 2" xfId="7659"/>
    <cellStyle name="Normal 5 2 3 2 2 2 2 2 2" xfId="7660"/>
    <cellStyle name="Normal 5 2 3 2 2 2 2 2 2 2" xfId="18660"/>
    <cellStyle name="Normal 5 2 3 2 2 2 2 2 2 2 2" xfId="30915"/>
    <cellStyle name="Normal 5 2 3 2 2 2 2 2 2 2 3" xfId="43156"/>
    <cellStyle name="Normal 5 2 3 2 2 2 2 2 2 3" xfId="24798"/>
    <cellStyle name="Normal 5 2 3 2 2 2 2 2 2 4" xfId="37042"/>
    <cellStyle name="Normal 5 2 3 2 2 2 2 2 2 5" xfId="49271"/>
    <cellStyle name="Normal 5 2 3 2 2 2 2 2 3" xfId="18659"/>
    <cellStyle name="Normal 5 2 3 2 2 2 2 2 3 2" xfId="30914"/>
    <cellStyle name="Normal 5 2 3 2 2 2 2 2 3 3" xfId="43155"/>
    <cellStyle name="Normal 5 2 3 2 2 2 2 2 4" xfId="24797"/>
    <cellStyle name="Normal 5 2 3 2 2 2 2 2 5" xfId="37041"/>
    <cellStyle name="Normal 5 2 3 2 2 2 2 2 6" xfId="49270"/>
    <cellStyle name="Normal 5 2 3 2 2 2 2 3" xfId="7661"/>
    <cellStyle name="Normal 5 2 3 2 2 2 2 3 2" xfId="18661"/>
    <cellStyle name="Normal 5 2 3 2 2 2 2 3 2 2" xfId="30916"/>
    <cellStyle name="Normal 5 2 3 2 2 2 2 3 2 3" xfId="43157"/>
    <cellStyle name="Normal 5 2 3 2 2 2 2 3 3" xfId="24799"/>
    <cellStyle name="Normal 5 2 3 2 2 2 2 3 4" xfId="37043"/>
    <cellStyle name="Normal 5 2 3 2 2 2 2 3 5" xfId="49272"/>
    <cellStyle name="Normal 5 2 3 2 2 2 2 4" xfId="18658"/>
    <cellStyle name="Normal 5 2 3 2 2 2 2 4 2" xfId="30913"/>
    <cellStyle name="Normal 5 2 3 2 2 2 2 4 3" xfId="43154"/>
    <cellStyle name="Normal 5 2 3 2 2 2 2 5" xfId="24796"/>
    <cellStyle name="Normal 5 2 3 2 2 2 2 6" xfId="37040"/>
    <cellStyle name="Normal 5 2 3 2 2 2 2 7" xfId="49269"/>
    <cellStyle name="Normal 5 2 3 2 2 2 3" xfId="7662"/>
    <cellStyle name="Normal 5 2 3 2 2 2 3 2" xfId="7663"/>
    <cellStyle name="Normal 5 2 3 2 2 2 3 2 2" xfId="18663"/>
    <cellStyle name="Normal 5 2 3 2 2 2 3 2 2 2" xfId="30918"/>
    <cellStyle name="Normal 5 2 3 2 2 2 3 2 2 3" xfId="43159"/>
    <cellStyle name="Normal 5 2 3 2 2 2 3 2 3" xfId="24801"/>
    <cellStyle name="Normal 5 2 3 2 2 2 3 2 4" xfId="37045"/>
    <cellStyle name="Normal 5 2 3 2 2 2 3 2 5" xfId="49274"/>
    <cellStyle name="Normal 5 2 3 2 2 2 3 3" xfId="18662"/>
    <cellStyle name="Normal 5 2 3 2 2 2 3 3 2" xfId="30917"/>
    <cellStyle name="Normal 5 2 3 2 2 2 3 3 3" xfId="43158"/>
    <cellStyle name="Normal 5 2 3 2 2 2 3 4" xfId="24800"/>
    <cellStyle name="Normal 5 2 3 2 2 2 3 5" xfId="37044"/>
    <cellStyle name="Normal 5 2 3 2 2 2 3 6" xfId="49273"/>
    <cellStyle name="Normal 5 2 3 2 2 2 4" xfId="7664"/>
    <cellStyle name="Normal 5 2 3 2 2 2 4 2" xfId="18664"/>
    <cellStyle name="Normal 5 2 3 2 2 2 4 2 2" xfId="30919"/>
    <cellStyle name="Normal 5 2 3 2 2 2 4 2 3" xfId="43160"/>
    <cellStyle name="Normal 5 2 3 2 2 2 4 3" xfId="24802"/>
    <cellStyle name="Normal 5 2 3 2 2 2 4 4" xfId="37046"/>
    <cellStyle name="Normal 5 2 3 2 2 2 4 5" xfId="49275"/>
    <cellStyle name="Normal 5 2 3 2 2 2 5" xfId="18657"/>
    <cellStyle name="Normal 5 2 3 2 2 2 5 2" xfId="30912"/>
    <cellStyle name="Normal 5 2 3 2 2 2 5 3" xfId="43153"/>
    <cellStyle name="Normal 5 2 3 2 2 2 6" xfId="24795"/>
    <cellStyle name="Normal 5 2 3 2 2 2 7" xfId="37039"/>
    <cellStyle name="Normal 5 2 3 2 2 2 8" xfId="49268"/>
    <cellStyle name="Normal 5 2 3 2 2 3" xfId="7665"/>
    <cellStyle name="Normal 5 2 3 2 2 3 2" xfId="7666"/>
    <cellStyle name="Normal 5 2 3 2 2 3 2 2" xfId="7667"/>
    <cellStyle name="Normal 5 2 3 2 2 3 2 2 2" xfId="18667"/>
    <cellStyle name="Normal 5 2 3 2 2 3 2 2 2 2" xfId="30922"/>
    <cellStyle name="Normal 5 2 3 2 2 3 2 2 2 3" xfId="43163"/>
    <cellStyle name="Normal 5 2 3 2 2 3 2 2 3" xfId="24805"/>
    <cellStyle name="Normal 5 2 3 2 2 3 2 2 4" xfId="37049"/>
    <cellStyle name="Normal 5 2 3 2 2 3 2 2 5" xfId="49278"/>
    <cellStyle name="Normal 5 2 3 2 2 3 2 3" xfId="18666"/>
    <cellStyle name="Normal 5 2 3 2 2 3 2 3 2" xfId="30921"/>
    <cellStyle name="Normal 5 2 3 2 2 3 2 3 3" xfId="43162"/>
    <cellStyle name="Normal 5 2 3 2 2 3 2 4" xfId="24804"/>
    <cellStyle name="Normal 5 2 3 2 2 3 2 5" xfId="37048"/>
    <cellStyle name="Normal 5 2 3 2 2 3 2 6" xfId="49277"/>
    <cellStyle name="Normal 5 2 3 2 2 3 3" xfId="7668"/>
    <cellStyle name="Normal 5 2 3 2 2 3 3 2" xfId="18668"/>
    <cellStyle name="Normal 5 2 3 2 2 3 3 2 2" xfId="30923"/>
    <cellStyle name="Normal 5 2 3 2 2 3 3 2 3" xfId="43164"/>
    <cellStyle name="Normal 5 2 3 2 2 3 3 3" xfId="24806"/>
    <cellStyle name="Normal 5 2 3 2 2 3 3 4" xfId="37050"/>
    <cellStyle name="Normal 5 2 3 2 2 3 3 5" xfId="49279"/>
    <cellStyle name="Normal 5 2 3 2 2 3 4" xfId="18665"/>
    <cellStyle name="Normal 5 2 3 2 2 3 4 2" xfId="30920"/>
    <cellStyle name="Normal 5 2 3 2 2 3 4 3" xfId="43161"/>
    <cellStyle name="Normal 5 2 3 2 2 3 5" xfId="24803"/>
    <cellStyle name="Normal 5 2 3 2 2 3 6" xfId="37047"/>
    <cellStyle name="Normal 5 2 3 2 2 3 7" xfId="49276"/>
    <cellStyle name="Normal 5 2 3 2 2 4" xfId="7669"/>
    <cellStyle name="Normal 5 2 3 2 2 4 2" xfId="7670"/>
    <cellStyle name="Normal 5 2 3 2 2 4 2 2" xfId="18670"/>
    <cellStyle name="Normal 5 2 3 2 2 4 2 2 2" xfId="30925"/>
    <cellStyle name="Normal 5 2 3 2 2 4 2 2 3" xfId="43166"/>
    <cellStyle name="Normal 5 2 3 2 2 4 2 3" xfId="24808"/>
    <cellStyle name="Normal 5 2 3 2 2 4 2 4" xfId="37052"/>
    <cellStyle name="Normal 5 2 3 2 2 4 2 5" xfId="49281"/>
    <cellStyle name="Normal 5 2 3 2 2 4 3" xfId="18669"/>
    <cellStyle name="Normal 5 2 3 2 2 4 3 2" xfId="30924"/>
    <cellStyle name="Normal 5 2 3 2 2 4 3 3" xfId="43165"/>
    <cellStyle name="Normal 5 2 3 2 2 4 4" xfId="24807"/>
    <cellStyle name="Normal 5 2 3 2 2 4 5" xfId="37051"/>
    <cellStyle name="Normal 5 2 3 2 2 4 6" xfId="49280"/>
    <cellStyle name="Normal 5 2 3 2 2 5" xfId="7671"/>
    <cellStyle name="Normal 5 2 3 2 2 5 2" xfId="18671"/>
    <cellStyle name="Normal 5 2 3 2 2 5 2 2" xfId="30926"/>
    <cellStyle name="Normal 5 2 3 2 2 5 2 3" xfId="43167"/>
    <cellStyle name="Normal 5 2 3 2 2 5 3" xfId="24809"/>
    <cellStyle name="Normal 5 2 3 2 2 5 4" xfId="37053"/>
    <cellStyle name="Normal 5 2 3 2 2 5 5" xfId="49282"/>
    <cellStyle name="Normal 5 2 3 2 2 6" xfId="18656"/>
    <cellStyle name="Normal 5 2 3 2 2 6 2" xfId="30911"/>
    <cellStyle name="Normal 5 2 3 2 2 6 3" xfId="43152"/>
    <cellStyle name="Normal 5 2 3 2 2 7" xfId="24794"/>
    <cellStyle name="Normal 5 2 3 2 2 8" xfId="37038"/>
    <cellStyle name="Normal 5 2 3 2 2 9" xfId="49267"/>
    <cellStyle name="Normal 5 2 3 2 3" xfId="7672"/>
    <cellStyle name="Normal 5 2 3 2 3 2" xfId="7673"/>
    <cellStyle name="Normal 5 2 3 2 3 2 2" xfId="7674"/>
    <cellStyle name="Normal 5 2 3 2 3 2 2 2" xfId="7675"/>
    <cellStyle name="Normal 5 2 3 2 3 2 2 2 2" xfId="18675"/>
    <cellStyle name="Normal 5 2 3 2 3 2 2 2 2 2" xfId="30930"/>
    <cellStyle name="Normal 5 2 3 2 3 2 2 2 2 3" xfId="43171"/>
    <cellStyle name="Normal 5 2 3 2 3 2 2 2 3" xfId="24813"/>
    <cellStyle name="Normal 5 2 3 2 3 2 2 2 4" xfId="37057"/>
    <cellStyle name="Normal 5 2 3 2 3 2 2 2 5" xfId="49286"/>
    <cellStyle name="Normal 5 2 3 2 3 2 2 3" xfId="18674"/>
    <cellStyle name="Normal 5 2 3 2 3 2 2 3 2" xfId="30929"/>
    <cellStyle name="Normal 5 2 3 2 3 2 2 3 3" xfId="43170"/>
    <cellStyle name="Normal 5 2 3 2 3 2 2 4" xfId="24812"/>
    <cellStyle name="Normal 5 2 3 2 3 2 2 5" xfId="37056"/>
    <cellStyle name="Normal 5 2 3 2 3 2 2 6" xfId="49285"/>
    <cellStyle name="Normal 5 2 3 2 3 2 3" xfId="7676"/>
    <cellStyle name="Normal 5 2 3 2 3 2 3 2" xfId="18676"/>
    <cellStyle name="Normal 5 2 3 2 3 2 3 2 2" xfId="30931"/>
    <cellStyle name="Normal 5 2 3 2 3 2 3 2 3" xfId="43172"/>
    <cellStyle name="Normal 5 2 3 2 3 2 3 3" xfId="24814"/>
    <cellStyle name="Normal 5 2 3 2 3 2 3 4" xfId="37058"/>
    <cellStyle name="Normal 5 2 3 2 3 2 3 5" xfId="49287"/>
    <cellStyle name="Normal 5 2 3 2 3 2 4" xfId="18673"/>
    <cellStyle name="Normal 5 2 3 2 3 2 4 2" xfId="30928"/>
    <cellStyle name="Normal 5 2 3 2 3 2 4 3" xfId="43169"/>
    <cellStyle name="Normal 5 2 3 2 3 2 5" xfId="24811"/>
    <cellStyle name="Normal 5 2 3 2 3 2 6" xfId="37055"/>
    <cellStyle name="Normal 5 2 3 2 3 2 7" xfId="49284"/>
    <cellStyle name="Normal 5 2 3 2 3 3" xfId="7677"/>
    <cellStyle name="Normal 5 2 3 2 3 3 2" xfId="7678"/>
    <cellStyle name="Normal 5 2 3 2 3 3 2 2" xfId="18678"/>
    <cellStyle name="Normal 5 2 3 2 3 3 2 2 2" xfId="30933"/>
    <cellStyle name="Normal 5 2 3 2 3 3 2 2 3" xfId="43174"/>
    <cellStyle name="Normal 5 2 3 2 3 3 2 3" xfId="24816"/>
    <cellStyle name="Normal 5 2 3 2 3 3 2 4" xfId="37060"/>
    <cellStyle name="Normal 5 2 3 2 3 3 2 5" xfId="49289"/>
    <cellStyle name="Normal 5 2 3 2 3 3 3" xfId="18677"/>
    <cellStyle name="Normal 5 2 3 2 3 3 3 2" xfId="30932"/>
    <cellStyle name="Normal 5 2 3 2 3 3 3 3" xfId="43173"/>
    <cellStyle name="Normal 5 2 3 2 3 3 4" xfId="24815"/>
    <cellStyle name="Normal 5 2 3 2 3 3 5" xfId="37059"/>
    <cellStyle name="Normal 5 2 3 2 3 3 6" xfId="49288"/>
    <cellStyle name="Normal 5 2 3 2 3 4" xfId="7679"/>
    <cellStyle name="Normal 5 2 3 2 3 4 2" xfId="18679"/>
    <cellStyle name="Normal 5 2 3 2 3 4 2 2" xfId="30934"/>
    <cellStyle name="Normal 5 2 3 2 3 4 2 3" xfId="43175"/>
    <cellStyle name="Normal 5 2 3 2 3 4 3" xfId="24817"/>
    <cellStyle name="Normal 5 2 3 2 3 4 4" xfId="37061"/>
    <cellStyle name="Normal 5 2 3 2 3 4 5" xfId="49290"/>
    <cellStyle name="Normal 5 2 3 2 3 5" xfId="18672"/>
    <cellStyle name="Normal 5 2 3 2 3 5 2" xfId="30927"/>
    <cellStyle name="Normal 5 2 3 2 3 5 3" xfId="43168"/>
    <cellStyle name="Normal 5 2 3 2 3 6" xfId="24810"/>
    <cellStyle name="Normal 5 2 3 2 3 7" xfId="37054"/>
    <cellStyle name="Normal 5 2 3 2 3 8" xfId="49283"/>
    <cellStyle name="Normal 5 2 3 2 4" xfId="7680"/>
    <cellStyle name="Normal 5 2 3 2 4 2" xfId="7681"/>
    <cellStyle name="Normal 5 2 3 2 4 2 2" xfId="7682"/>
    <cellStyle name="Normal 5 2 3 2 4 2 2 2" xfId="18682"/>
    <cellStyle name="Normal 5 2 3 2 4 2 2 2 2" xfId="30937"/>
    <cellStyle name="Normal 5 2 3 2 4 2 2 2 3" xfId="43178"/>
    <cellStyle name="Normal 5 2 3 2 4 2 2 3" xfId="24820"/>
    <cellStyle name="Normal 5 2 3 2 4 2 2 4" xfId="37064"/>
    <cellStyle name="Normal 5 2 3 2 4 2 2 5" xfId="49293"/>
    <cellStyle name="Normal 5 2 3 2 4 2 3" xfId="18681"/>
    <cellStyle name="Normal 5 2 3 2 4 2 3 2" xfId="30936"/>
    <cellStyle name="Normal 5 2 3 2 4 2 3 3" xfId="43177"/>
    <cellStyle name="Normal 5 2 3 2 4 2 4" xfId="24819"/>
    <cellStyle name="Normal 5 2 3 2 4 2 5" xfId="37063"/>
    <cellStyle name="Normal 5 2 3 2 4 2 6" xfId="49292"/>
    <cellStyle name="Normal 5 2 3 2 4 3" xfId="7683"/>
    <cellStyle name="Normal 5 2 3 2 4 3 2" xfId="18683"/>
    <cellStyle name="Normal 5 2 3 2 4 3 2 2" xfId="30938"/>
    <cellStyle name="Normal 5 2 3 2 4 3 2 3" xfId="43179"/>
    <cellStyle name="Normal 5 2 3 2 4 3 3" xfId="24821"/>
    <cellStyle name="Normal 5 2 3 2 4 3 4" xfId="37065"/>
    <cellStyle name="Normal 5 2 3 2 4 3 5" xfId="49294"/>
    <cellStyle name="Normal 5 2 3 2 4 4" xfId="18680"/>
    <cellStyle name="Normal 5 2 3 2 4 4 2" xfId="30935"/>
    <cellStyle name="Normal 5 2 3 2 4 4 3" xfId="43176"/>
    <cellStyle name="Normal 5 2 3 2 4 5" xfId="24818"/>
    <cellStyle name="Normal 5 2 3 2 4 6" xfId="37062"/>
    <cellStyle name="Normal 5 2 3 2 4 7" xfId="49291"/>
    <cellStyle name="Normal 5 2 3 2 5" xfId="7684"/>
    <cellStyle name="Normal 5 2 3 2 5 2" xfId="7685"/>
    <cellStyle name="Normal 5 2 3 2 5 2 2" xfId="18685"/>
    <cellStyle name="Normal 5 2 3 2 5 2 2 2" xfId="30940"/>
    <cellStyle name="Normal 5 2 3 2 5 2 2 3" xfId="43181"/>
    <cellStyle name="Normal 5 2 3 2 5 2 3" xfId="24823"/>
    <cellStyle name="Normal 5 2 3 2 5 2 4" xfId="37067"/>
    <cellStyle name="Normal 5 2 3 2 5 2 5" xfId="49296"/>
    <cellStyle name="Normal 5 2 3 2 5 3" xfId="18684"/>
    <cellStyle name="Normal 5 2 3 2 5 3 2" xfId="30939"/>
    <cellStyle name="Normal 5 2 3 2 5 3 3" xfId="43180"/>
    <cellStyle name="Normal 5 2 3 2 5 4" xfId="24822"/>
    <cellStyle name="Normal 5 2 3 2 5 5" xfId="37066"/>
    <cellStyle name="Normal 5 2 3 2 5 6" xfId="49295"/>
    <cellStyle name="Normal 5 2 3 2 6" xfId="7686"/>
    <cellStyle name="Normal 5 2 3 2 6 2" xfId="18686"/>
    <cellStyle name="Normal 5 2 3 2 6 2 2" xfId="30941"/>
    <cellStyle name="Normal 5 2 3 2 6 2 3" xfId="43182"/>
    <cellStyle name="Normal 5 2 3 2 6 3" xfId="24824"/>
    <cellStyle name="Normal 5 2 3 2 6 4" xfId="37068"/>
    <cellStyle name="Normal 5 2 3 2 6 5" xfId="49297"/>
    <cellStyle name="Normal 5 2 3 2 7" xfId="18655"/>
    <cellStyle name="Normal 5 2 3 2 7 2" xfId="30910"/>
    <cellStyle name="Normal 5 2 3 2 7 3" xfId="43151"/>
    <cellStyle name="Normal 5 2 3 2 8" xfId="24793"/>
    <cellStyle name="Normal 5 2 3 2 9" xfId="37037"/>
    <cellStyle name="Normal 5 2 3 3" xfId="7687"/>
    <cellStyle name="Normal 5 2 3 3 2" xfId="7688"/>
    <cellStyle name="Normal 5 2 3 3 2 2" xfId="7689"/>
    <cellStyle name="Normal 5 2 3 3 2 2 2" xfId="7690"/>
    <cellStyle name="Normal 5 2 3 3 2 2 2 2" xfId="7691"/>
    <cellStyle name="Normal 5 2 3 3 2 2 2 2 2" xfId="18691"/>
    <cellStyle name="Normal 5 2 3 3 2 2 2 2 2 2" xfId="30946"/>
    <cellStyle name="Normal 5 2 3 3 2 2 2 2 2 3" xfId="43187"/>
    <cellStyle name="Normal 5 2 3 3 2 2 2 2 3" xfId="24829"/>
    <cellStyle name="Normal 5 2 3 3 2 2 2 2 4" xfId="37073"/>
    <cellStyle name="Normal 5 2 3 3 2 2 2 2 5" xfId="49302"/>
    <cellStyle name="Normal 5 2 3 3 2 2 2 3" xfId="18690"/>
    <cellStyle name="Normal 5 2 3 3 2 2 2 3 2" xfId="30945"/>
    <cellStyle name="Normal 5 2 3 3 2 2 2 3 3" xfId="43186"/>
    <cellStyle name="Normal 5 2 3 3 2 2 2 4" xfId="24828"/>
    <cellStyle name="Normal 5 2 3 3 2 2 2 5" xfId="37072"/>
    <cellStyle name="Normal 5 2 3 3 2 2 2 6" xfId="49301"/>
    <cellStyle name="Normal 5 2 3 3 2 2 3" xfId="7692"/>
    <cellStyle name="Normal 5 2 3 3 2 2 3 2" xfId="18692"/>
    <cellStyle name="Normal 5 2 3 3 2 2 3 2 2" xfId="30947"/>
    <cellStyle name="Normal 5 2 3 3 2 2 3 2 3" xfId="43188"/>
    <cellStyle name="Normal 5 2 3 3 2 2 3 3" xfId="24830"/>
    <cellStyle name="Normal 5 2 3 3 2 2 3 4" xfId="37074"/>
    <cellStyle name="Normal 5 2 3 3 2 2 3 5" xfId="49303"/>
    <cellStyle name="Normal 5 2 3 3 2 2 4" xfId="18689"/>
    <cellStyle name="Normal 5 2 3 3 2 2 4 2" xfId="30944"/>
    <cellStyle name="Normal 5 2 3 3 2 2 4 3" xfId="43185"/>
    <cellStyle name="Normal 5 2 3 3 2 2 5" xfId="24827"/>
    <cellStyle name="Normal 5 2 3 3 2 2 6" xfId="37071"/>
    <cellStyle name="Normal 5 2 3 3 2 2 7" xfId="49300"/>
    <cellStyle name="Normal 5 2 3 3 2 3" xfId="7693"/>
    <cellStyle name="Normal 5 2 3 3 2 3 2" xfId="7694"/>
    <cellStyle name="Normal 5 2 3 3 2 3 2 2" xfId="18694"/>
    <cellStyle name="Normal 5 2 3 3 2 3 2 2 2" xfId="30949"/>
    <cellStyle name="Normal 5 2 3 3 2 3 2 2 3" xfId="43190"/>
    <cellStyle name="Normal 5 2 3 3 2 3 2 3" xfId="24832"/>
    <cellStyle name="Normal 5 2 3 3 2 3 2 4" xfId="37076"/>
    <cellStyle name="Normal 5 2 3 3 2 3 2 5" xfId="49305"/>
    <cellStyle name="Normal 5 2 3 3 2 3 3" xfId="18693"/>
    <cellStyle name="Normal 5 2 3 3 2 3 3 2" xfId="30948"/>
    <cellStyle name="Normal 5 2 3 3 2 3 3 3" xfId="43189"/>
    <cellStyle name="Normal 5 2 3 3 2 3 4" xfId="24831"/>
    <cellStyle name="Normal 5 2 3 3 2 3 5" xfId="37075"/>
    <cellStyle name="Normal 5 2 3 3 2 3 6" xfId="49304"/>
    <cellStyle name="Normal 5 2 3 3 2 4" xfId="7695"/>
    <cellStyle name="Normal 5 2 3 3 2 4 2" xfId="18695"/>
    <cellStyle name="Normal 5 2 3 3 2 4 2 2" xfId="30950"/>
    <cellStyle name="Normal 5 2 3 3 2 4 2 3" xfId="43191"/>
    <cellStyle name="Normal 5 2 3 3 2 4 3" xfId="24833"/>
    <cellStyle name="Normal 5 2 3 3 2 4 4" xfId="37077"/>
    <cellStyle name="Normal 5 2 3 3 2 4 5" xfId="49306"/>
    <cellStyle name="Normal 5 2 3 3 2 5" xfId="18688"/>
    <cellStyle name="Normal 5 2 3 3 2 5 2" xfId="30943"/>
    <cellStyle name="Normal 5 2 3 3 2 5 3" xfId="43184"/>
    <cellStyle name="Normal 5 2 3 3 2 6" xfId="24826"/>
    <cellStyle name="Normal 5 2 3 3 2 7" xfId="37070"/>
    <cellStyle name="Normal 5 2 3 3 2 8" xfId="49299"/>
    <cellStyle name="Normal 5 2 3 3 3" xfId="7696"/>
    <cellStyle name="Normal 5 2 3 3 3 2" xfId="7697"/>
    <cellStyle name="Normal 5 2 3 3 3 2 2" xfId="7698"/>
    <cellStyle name="Normal 5 2 3 3 3 2 2 2" xfId="18698"/>
    <cellStyle name="Normal 5 2 3 3 3 2 2 2 2" xfId="30953"/>
    <cellStyle name="Normal 5 2 3 3 3 2 2 2 3" xfId="43194"/>
    <cellStyle name="Normal 5 2 3 3 3 2 2 3" xfId="24836"/>
    <cellStyle name="Normal 5 2 3 3 3 2 2 4" xfId="37080"/>
    <cellStyle name="Normal 5 2 3 3 3 2 2 5" xfId="49309"/>
    <cellStyle name="Normal 5 2 3 3 3 2 3" xfId="18697"/>
    <cellStyle name="Normal 5 2 3 3 3 2 3 2" xfId="30952"/>
    <cellStyle name="Normal 5 2 3 3 3 2 3 3" xfId="43193"/>
    <cellStyle name="Normal 5 2 3 3 3 2 4" xfId="24835"/>
    <cellStyle name="Normal 5 2 3 3 3 2 5" xfId="37079"/>
    <cellStyle name="Normal 5 2 3 3 3 2 6" xfId="49308"/>
    <cellStyle name="Normal 5 2 3 3 3 3" xfId="7699"/>
    <cellStyle name="Normal 5 2 3 3 3 3 2" xfId="18699"/>
    <cellStyle name="Normal 5 2 3 3 3 3 2 2" xfId="30954"/>
    <cellStyle name="Normal 5 2 3 3 3 3 2 3" xfId="43195"/>
    <cellStyle name="Normal 5 2 3 3 3 3 3" xfId="24837"/>
    <cellStyle name="Normal 5 2 3 3 3 3 4" xfId="37081"/>
    <cellStyle name="Normal 5 2 3 3 3 3 5" xfId="49310"/>
    <cellStyle name="Normal 5 2 3 3 3 4" xfId="18696"/>
    <cellStyle name="Normal 5 2 3 3 3 4 2" xfId="30951"/>
    <cellStyle name="Normal 5 2 3 3 3 4 3" xfId="43192"/>
    <cellStyle name="Normal 5 2 3 3 3 5" xfId="24834"/>
    <cellStyle name="Normal 5 2 3 3 3 6" xfId="37078"/>
    <cellStyle name="Normal 5 2 3 3 3 7" xfId="49307"/>
    <cellStyle name="Normal 5 2 3 3 4" xfId="7700"/>
    <cellStyle name="Normal 5 2 3 3 4 2" xfId="7701"/>
    <cellStyle name="Normal 5 2 3 3 4 2 2" xfId="18701"/>
    <cellStyle name="Normal 5 2 3 3 4 2 2 2" xfId="30956"/>
    <cellStyle name="Normal 5 2 3 3 4 2 2 3" xfId="43197"/>
    <cellStyle name="Normal 5 2 3 3 4 2 3" xfId="24839"/>
    <cellStyle name="Normal 5 2 3 3 4 2 4" xfId="37083"/>
    <cellStyle name="Normal 5 2 3 3 4 2 5" xfId="49312"/>
    <cellStyle name="Normal 5 2 3 3 4 3" xfId="18700"/>
    <cellStyle name="Normal 5 2 3 3 4 3 2" xfId="30955"/>
    <cellStyle name="Normal 5 2 3 3 4 3 3" xfId="43196"/>
    <cellStyle name="Normal 5 2 3 3 4 4" xfId="24838"/>
    <cellStyle name="Normal 5 2 3 3 4 5" xfId="37082"/>
    <cellStyle name="Normal 5 2 3 3 4 6" xfId="49311"/>
    <cellStyle name="Normal 5 2 3 3 5" xfId="7702"/>
    <cellStyle name="Normal 5 2 3 3 5 2" xfId="18702"/>
    <cellStyle name="Normal 5 2 3 3 5 2 2" xfId="30957"/>
    <cellStyle name="Normal 5 2 3 3 5 2 3" xfId="43198"/>
    <cellStyle name="Normal 5 2 3 3 5 3" xfId="24840"/>
    <cellStyle name="Normal 5 2 3 3 5 4" xfId="37084"/>
    <cellStyle name="Normal 5 2 3 3 5 5" xfId="49313"/>
    <cellStyle name="Normal 5 2 3 3 6" xfId="18687"/>
    <cellStyle name="Normal 5 2 3 3 6 2" xfId="30942"/>
    <cellStyle name="Normal 5 2 3 3 6 3" xfId="43183"/>
    <cellStyle name="Normal 5 2 3 3 7" xfId="24825"/>
    <cellStyle name="Normal 5 2 3 3 8" xfId="37069"/>
    <cellStyle name="Normal 5 2 3 3 9" xfId="49298"/>
    <cellStyle name="Normal 5 2 3 4" xfId="7703"/>
    <cellStyle name="Normal 5 2 3 4 2" xfId="7704"/>
    <cellStyle name="Normal 5 2 3 4 2 2" xfId="7705"/>
    <cellStyle name="Normal 5 2 3 4 2 2 2" xfId="7706"/>
    <cellStyle name="Normal 5 2 3 4 2 2 2 2" xfId="18706"/>
    <cellStyle name="Normal 5 2 3 4 2 2 2 2 2" xfId="30961"/>
    <cellStyle name="Normal 5 2 3 4 2 2 2 2 3" xfId="43202"/>
    <cellStyle name="Normal 5 2 3 4 2 2 2 3" xfId="24844"/>
    <cellStyle name="Normal 5 2 3 4 2 2 2 4" xfId="37088"/>
    <cellStyle name="Normal 5 2 3 4 2 2 2 5" xfId="49317"/>
    <cellStyle name="Normal 5 2 3 4 2 2 3" xfId="18705"/>
    <cellStyle name="Normal 5 2 3 4 2 2 3 2" xfId="30960"/>
    <cellStyle name="Normal 5 2 3 4 2 2 3 3" xfId="43201"/>
    <cellStyle name="Normal 5 2 3 4 2 2 4" xfId="24843"/>
    <cellStyle name="Normal 5 2 3 4 2 2 5" xfId="37087"/>
    <cellStyle name="Normal 5 2 3 4 2 2 6" xfId="49316"/>
    <cellStyle name="Normal 5 2 3 4 2 3" xfId="7707"/>
    <cellStyle name="Normal 5 2 3 4 2 3 2" xfId="18707"/>
    <cellStyle name="Normal 5 2 3 4 2 3 2 2" xfId="30962"/>
    <cellStyle name="Normal 5 2 3 4 2 3 2 3" xfId="43203"/>
    <cellStyle name="Normal 5 2 3 4 2 3 3" xfId="24845"/>
    <cellStyle name="Normal 5 2 3 4 2 3 4" xfId="37089"/>
    <cellStyle name="Normal 5 2 3 4 2 3 5" xfId="49318"/>
    <cellStyle name="Normal 5 2 3 4 2 4" xfId="18704"/>
    <cellStyle name="Normal 5 2 3 4 2 4 2" xfId="30959"/>
    <cellStyle name="Normal 5 2 3 4 2 4 3" xfId="43200"/>
    <cellStyle name="Normal 5 2 3 4 2 5" xfId="24842"/>
    <cellStyle name="Normal 5 2 3 4 2 6" xfId="37086"/>
    <cellStyle name="Normal 5 2 3 4 2 7" xfId="49315"/>
    <cellStyle name="Normal 5 2 3 4 3" xfId="7708"/>
    <cellStyle name="Normal 5 2 3 4 3 2" xfId="7709"/>
    <cellStyle name="Normal 5 2 3 4 3 2 2" xfId="18709"/>
    <cellStyle name="Normal 5 2 3 4 3 2 2 2" xfId="30964"/>
    <cellStyle name="Normal 5 2 3 4 3 2 2 3" xfId="43205"/>
    <cellStyle name="Normal 5 2 3 4 3 2 3" xfId="24847"/>
    <cellStyle name="Normal 5 2 3 4 3 2 4" xfId="37091"/>
    <cellStyle name="Normal 5 2 3 4 3 2 5" xfId="49320"/>
    <cellStyle name="Normal 5 2 3 4 3 3" xfId="18708"/>
    <cellStyle name="Normal 5 2 3 4 3 3 2" xfId="30963"/>
    <cellStyle name="Normal 5 2 3 4 3 3 3" xfId="43204"/>
    <cellStyle name="Normal 5 2 3 4 3 4" xfId="24846"/>
    <cellStyle name="Normal 5 2 3 4 3 5" xfId="37090"/>
    <cellStyle name="Normal 5 2 3 4 3 6" xfId="49319"/>
    <cellStyle name="Normal 5 2 3 4 4" xfId="7710"/>
    <cellStyle name="Normal 5 2 3 4 4 2" xfId="18710"/>
    <cellStyle name="Normal 5 2 3 4 4 2 2" xfId="30965"/>
    <cellStyle name="Normal 5 2 3 4 4 2 3" xfId="43206"/>
    <cellStyle name="Normal 5 2 3 4 4 3" xfId="24848"/>
    <cellStyle name="Normal 5 2 3 4 4 4" xfId="37092"/>
    <cellStyle name="Normal 5 2 3 4 4 5" xfId="49321"/>
    <cellStyle name="Normal 5 2 3 4 5" xfId="18703"/>
    <cellStyle name="Normal 5 2 3 4 5 2" xfId="30958"/>
    <cellStyle name="Normal 5 2 3 4 5 3" xfId="43199"/>
    <cellStyle name="Normal 5 2 3 4 6" xfId="24841"/>
    <cellStyle name="Normal 5 2 3 4 7" xfId="37085"/>
    <cellStyle name="Normal 5 2 3 4 8" xfId="49314"/>
    <cellStyle name="Normal 5 2 3 5" xfId="7711"/>
    <cellStyle name="Normal 5 2 3 5 2" xfId="7712"/>
    <cellStyle name="Normal 5 2 3 5 2 2" xfId="7713"/>
    <cellStyle name="Normal 5 2 3 5 2 2 2" xfId="18713"/>
    <cellStyle name="Normal 5 2 3 5 2 2 2 2" xfId="30968"/>
    <cellStyle name="Normal 5 2 3 5 2 2 2 3" xfId="43209"/>
    <cellStyle name="Normal 5 2 3 5 2 2 3" xfId="24851"/>
    <cellStyle name="Normal 5 2 3 5 2 2 4" xfId="37095"/>
    <cellStyle name="Normal 5 2 3 5 2 2 5" xfId="49324"/>
    <cellStyle name="Normal 5 2 3 5 2 3" xfId="18712"/>
    <cellStyle name="Normal 5 2 3 5 2 3 2" xfId="30967"/>
    <cellStyle name="Normal 5 2 3 5 2 3 3" xfId="43208"/>
    <cellStyle name="Normal 5 2 3 5 2 4" xfId="24850"/>
    <cellStyle name="Normal 5 2 3 5 2 5" xfId="37094"/>
    <cellStyle name="Normal 5 2 3 5 2 6" xfId="49323"/>
    <cellStyle name="Normal 5 2 3 5 3" xfId="7714"/>
    <cellStyle name="Normal 5 2 3 5 3 2" xfId="18714"/>
    <cellStyle name="Normal 5 2 3 5 3 2 2" xfId="30969"/>
    <cellStyle name="Normal 5 2 3 5 3 2 3" xfId="43210"/>
    <cellStyle name="Normal 5 2 3 5 3 3" xfId="24852"/>
    <cellStyle name="Normal 5 2 3 5 3 4" xfId="37096"/>
    <cellStyle name="Normal 5 2 3 5 3 5" xfId="49325"/>
    <cellStyle name="Normal 5 2 3 5 4" xfId="18711"/>
    <cellStyle name="Normal 5 2 3 5 4 2" xfId="30966"/>
    <cellStyle name="Normal 5 2 3 5 4 3" xfId="43207"/>
    <cellStyle name="Normal 5 2 3 5 5" xfId="24849"/>
    <cellStyle name="Normal 5 2 3 5 6" xfId="37093"/>
    <cellStyle name="Normal 5 2 3 5 7" xfId="49322"/>
    <cellStyle name="Normal 5 2 3 6" xfId="7715"/>
    <cellStyle name="Normal 5 2 3 6 2" xfId="7716"/>
    <cellStyle name="Normal 5 2 3 6 2 2" xfId="18716"/>
    <cellStyle name="Normal 5 2 3 6 2 2 2" xfId="30971"/>
    <cellStyle name="Normal 5 2 3 6 2 2 3" xfId="43212"/>
    <cellStyle name="Normal 5 2 3 6 2 3" xfId="24854"/>
    <cellStyle name="Normal 5 2 3 6 2 4" xfId="37098"/>
    <cellStyle name="Normal 5 2 3 6 2 5" xfId="49327"/>
    <cellStyle name="Normal 5 2 3 6 3" xfId="18715"/>
    <cellStyle name="Normal 5 2 3 6 3 2" xfId="30970"/>
    <cellStyle name="Normal 5 2 3 6 3 3" xfId="43211"/>
    <cellStyle name="Normal 5 2 3 6 4" xfId="24853"/>
    <cellStyle name="Normal 5 2 3 6 5" xfId="37097"/>
    <cellStyle name="Normal 5 2 3 6 6" xfId="49326"/>
    <cellStyle name="Normal 5 2 3 7" xfId="7717"/>
    <cellStyle name="Normal 5 2 3 7 2" xfId="18717"/>
    <cellStyle name="Normal 5 2 3 7 2 2" xfId="30972"/>
    <cellStyle name="Normal 5 2 3 7 2 3" xfId="43213"/>
    <cellStyle name="Normal 5 2 3 7 3" xfId="24855"/>
    <cellStyle name="Normal 5 2 3 7 4" xfId="37099"/>
    <cellStyle name="Normal 5 2 3 7 5" xfId="49328"/>
    <cellStyle name="Normal 5 2 3 8" xfId="18654"/>
    <cellStyle name="Normal 5 2 3 8 2" xfId="30909"/>
    <cellStyle name="Normal 5 2 3 8 3" xfId="43150"/>
    <cellStyle name="Normal 5 2 3 9" xfId="24792"/>
    <cellStyle name="Normal 5 2 4" xfId="7718"/>
    <cellStyle name="Normal 5 2 4 10" xfId="49329"/>
    <cellStyle name="Normal 5 2 4 2" xfId="7719"/>
    <cellStyle name="Normal 5 2 4 2 2" xfId="7720"/>
    <cellStyle name="Normal 5 2 4 2 2 2" xfId="7721"/>
    <cellStyle name="Normal 5 2 4 2 2 2 2" xfId="7722"/>
    <cellStyle name="Normal 5 2 4 2 2 2 2 2" xfId="7723"/>
    <cellStyle name="Normal 5 2 4 2 2 2 2 2 2" xfId="18723"/>
    <cellStyle name="Normal 5 2 4 2 2 2 2 2 2 2" xfId="30978"/>
    <cellStyle name="Normal 5 2 4 2 2 2 2 2 2 3" xfId="43219"/>
    <cellStyle name="Normal 5 2 4 2 2 2 2 2 3" xfId="24861"/>
    <cellStyle name="Normal 5 2 4 2 2 2 2 2 4" xfId="37105"/>
    <cellStyle name="Normal 5 2 4 2 2 2 2 2 5" xfId="49334"/>
    <cellStyle name="Normal 5 2 4 2 2 2 2 3" xfId="18722"/>
    <cellStyle name="Normal 5 2 4 2 2 2 2 3 2" xfId="30977"/>
    <cellStyle name="Normal 5 2 4 2 2 2 2 3 3" xfId="43218"/>
    <cellStyle name="Normal 5 2 4 2 2 2 2 4" xfId="24860"/>
    <cellStyle name="Normal 5 2 4 2 2 2 2 5" xfId="37104"/>
    <cellStyle name="Normal 5 2 4 2 2 2 2 6" xfId="49333"/>
    <cellStyle name="Normal 5 2 4 2 2 2 3" xfId="7724"/>
    <cellStyle name="Normal 5 2 4 2 2 2 3 2" xfId="18724"/>
    <cellStyle name="Normal 5 2 4 2 2 2 3 2 2" xfId="30979"/>
    <cellStyle name="Normal 5 2 4 2 2 2 3 2 3" xfId="43220"/>
    <cellStyle name="Normal 5 2 4 2 2 2 3 3" xfId="24862"/>
    <cellStyle name="Normal 5 2 4 2 2 2 3 4" xfId="37106"/>
    <cellStyle name="Normal 5 2 4 2 2 2 3 5" xfId="49335"/>
    <cellStyle name="Normal 5 2 4 2 2 2 4" xfId="18721"/>
    <cellStyle name="Normal 5 2 4 2 2 2 4 2" xfId="30976"/>
    <cellStyle name="Normal 5 2 4 2 2 2 4 3" xfId="43217"/>
    <cellStyle name="Normal 5 2 4 2 2 2 5" xfId="24859"/>
    <cellStyle name="Normal 5 2 4 2 2 2 6" xfId="37103"/>
    <cellStyle name="Normal 5 2 4 2 2 2 7" xfId="49332"/>
    <cellStyle name="Normal 5 2 4 2 2 3" xfId="7725"/>
    <cellStyle name="Normal 5 2 4 2 2 3 2" xfId="7726"/>
    <cellStyle name="Normal 5 2 4 2 2 3 2 2" xfId="18726"/>
    <cellStyle name="Normal 5 2 4 2 2 3 2 2 2" xfId="30981"/>
    <cellStyle name="Normal 5 2 4 2 2 3 2 2 3" xfId="43222"/>
    <cellStyle name="Normal 5 2 4 2 2 3 2 3" xfId="24864"/>
    <cellStyle name="Normal 5 2 4 2 2 3 2 4" xfId="37108"/>
    <cellStyle name="Normal 5 2 4 2 2 3 2 5" xfId="49337"/>
    <cellStyle name="Normal 5 2 4 2 2 3 3" xfId="18725"/>
    <cellStyle name="Normal 5 2 4 2 2 3 3 2" xfId="30980"/>
    <cellStyle name="Normal 5 2 4 2 2 3 3 3" xfId="43221"/>
    <cellStyle name="Normal 5 2 4 2 2 3 4" xfId="24863"/>
    <cellStyle name="Normal 5 2 4 2 2 3 5" xfId="37107"/>
    <cellStyle name="Normal 5 2 4 2 2 3 6" xfId="49336"/>
    <cellStyle name="Normal 5 2 4 2 2 4" xfId="7727"/>
    <cellStyle name="Normal 5 2 4 2 2 4 2" xfId="18727"/>
    <cellStyle name="Normal 5 2 4 2 2 4 2 2" xfId="30982"/>
    <cellStyle name="Normal 5 2 4 2 2 4 2 3" xfId="43223"/>
    <cellStyle name="Normal 5 2 4 2 2 4 3" xfId="24865"/>
    <cellStyle name="Normal 5 2 4 2 2 4 4" xfId="37109"/>
    <cellStyle name="Normal 5 2 4 2 2 4 5" xfId="49338"/>
    <cellStyle name="Normal 5 2 4 2 2 5" xfId="18720"/>
    <cellStyle name="Normal 5 2 4 2 2 5 2" xfId="30975"/>
    <cellStyle name="Normal 5 2 4 2 2 5 3" xfId="43216"/>
    <cellStyle name="Normal 5 2 4 2 2 6" xfId="24858"/>
    <cellStyle name="Normal 5 2 4 2 2 7" xfId="37102"/>
    <cellStyle name="Normal 5 2 4 2 2 8" xfId="49331"/>
    <cellStyle name="Normal 5 2 4 2 3" xfId="7728"/>
    <cellStyle name="Normal 5 2 4 2 3 2" xfId="7729"/>
    <cellStyle name="Normal 5 2 4 2 3 2 2" xfId="7730"/>
    <cellStyle name="Normal 5 2 4 2 3 2 2 2" xfId="18730"/>
    <cellStyle name="Normal 5 2 4 2 3 2 2 2 2" xfId="30985"/>
    <cellStyle name="Normal 5 2 4 2 3 2 2 2 3" xfId="43226"/>
    <cellStyle name="Normal 5 2 4 2 3 2 2 3" xfId="24868"/>
    <cellStyle name="Normal 5 2 4 2 3 2 2 4" xfId="37112"/>
    <cellStyle name="Normal 5 2 4 2 3 2 2 5" xfId="49341"/>
    <cellStyle name="Normal 5 2 4 2 3 2 3" xfId="18729"/>
    <cellStyle name="Normal 5 2 4 2 3 2 3 2" xfId="30984"/>
    <cellStyle name="Normal 5 2 4 2 3 2 3 3" xfId="43225"/>
    <cellStyle name="Normal 5 2 4 2 3 2 4" xfId="24867"/>
    <cellStyle name="Normal 5 2 4 2 3 2 5" xfId="37111"/>
    <cellStyle name="Normal 5 2 4 2 3 2 6" xfId="49340"/>
    <cellStyle name="Normal 5 2 4 2 3 3" xfId="7731"/>
    <cellStyle name="Normal 5 2 4 2 3 3 2" xfId="18731"/>
    <cellStyle name="Normal 5 2 4 2 3 3 2 2" xfId="30986"/>
    <cellStyle name="Normal 5 2 4 2 3 3 2 3" xfId="43227"/>
    <cellStyle name="Normal 5 2 4 2 3 3 3" xfId="24869"/>
    <cellStyle name="Normal 5 2 4 2 3 3 4" xfId="37113"/>
    <cellStyle name="Normal 5 2 4 2 3 3 5" xfId="49342"/>
    <cellStyle name="Normal 5 2 4 2 3 4" xfId="18728"/>
    <cellStyle name="Normal 5 2 4 2 3 4 2" xfId="30983"/>
    <cellStyle name="Normal 5 2 4 2 3 4 3" xfId="43224"/>
    <cellStyle name="Normal 5 2 4 2 3 5" xfId="24866"/>
    <cellStyle name="Normal 5 2 4 2 3 6" xfId="37110"/>
    <cellStyle name="Normal 5 2 4 2 3 7" xfId="49339"/>
    <cellStyle name="Normal 5 2 4 2 4" xfId="7732"/>
    <cellStyle name="Normal 5 2 4 2 4 2" xfId="7733"/>
    <cellStyle name="Normal 5 2 4 2 4 2 2" xfId="18733"/>
    <cellStyle name="Normal 5 2 4 2 4 2 2 2" xfId="30988"/>
    <cellStyle name="Normal 5 2 4 2 4 2 2 3" xfId="43229"/>
    <cellStyle name="Normal 5 2 4 2 4 2 3" xfId="24871"/>
    <cellStyle name="Normal 5 2 4 2 4 2 4" xfId="37115"/>
    <cellStyle name="Normal 5 2 4 2 4 2 5" xfId="49344"/>
    <cellStyle name="Normal 5 2 4 2 4 3" xfId="18732"/>
    <cellStyle name="Normal 5 2 4 2 4 3 2" xfId="30987"/>
    <cellStyle name="Normal 5 2 4 2 4 3 3" xfId="43228"/>
    <cellStyle name="Normal 5 2 4 2 4 4" xfId="24870"/>
    <cellStyle name="Normal 5 2 4 2 4 5" xfId="37114"/>
    <cellStyle name="Normal 5 2 4 2 4 6" xfId="49343"/>
    <cellStyle name="Normal 5 2 4 2 5" xfId="7734"/>
    <cellStyle name="Normal 5 2 4 2 5 2" xfId="18734"/>
    <cellStyle name="Normal 5 2 4 2 5 2 2" xfId="30989"/>
    <cellStyle name="Normal 5 2 4 2 5 2 3" xfId="43230"/>
    <cellStyle name="Normal 5 2 4 2 5 3" xfId="24872"/>
    <cellStyle name="Normal 5 2 4 2 5 4" xfId="37116"/>
    <cellStyle name="Normal 5 2 4 2 5 5" xfId="49345"/>
    <cellStyle name="Normal 5 2 4 2 6" xfId="18719"/>
    <cellStyle name="Normal 5 2 4 2 6 2" xfId="30974"/>
    <cellStyle name="Normal 5 2 4 2 6 3" xfId="43215"/>
    <cellStyle name="Normal 5 2 4 2 7" xfId="24857"/>
    <cellStyle name="Normal 5 2 4 2 8" xfId="37101"/>
    <cellStyle name="Normal 5 2 4 2 9" xfId="49330"/>
    <cellStyle name="Normal 5 2 4 3" xfId="7735"/>
    <cellStyle name="Normal 5 2 4 3 2" xfId="7736"/>
    <cellStyle name="Normal 5 2 4 3 2 2" xfId="7737"/>
    <cellStyle name="Normal 5 2 4 3 2 2 2" xfId="7738"/>
    <cellStyle name="Normal 5 2 4 3 2 2 2 2" xfId="18738"/>
    <cellStyle name="Normal 5 2 4 3 2 2 2 2 2" xfId="30993"/>
    <cellStyle name="Normal 5 2 4 3 2 2 2 2 3" xfId="43234"/>
    <cellStyle name="Normal 5 2 4 3 2 2 2 3" xfId="24876"/>
    <cellStyle name="Normal 5 2 4 3 2 2 2 4" xfId="37120"/>
    <cellStyle name="Normal 5 2 4 3 2 2 2 5" xfId="49349"/>
    <cellStyle name="Normal 5 2 4 3 2 2 3" xfId="18737"/>
    <cellStyle name="Normal 5 2 4 3 2 2 3 2" xfId="30992"/>
    <cellStyle name="Normal 5 2 4 3 2 2 3 3" xfId="43233"/>
    <cellStyle name="Normal 5 2 4 3 2 2 4" xfId="24875"/>
    <cellStyle name="Normal 5 2 4 3 2 2 5" xfId="37119"/>
    <cellStyle name="Normal 5 2 4 3 2 2 6" xfId="49348"/>
    <cellStyle name="Normal 5 2 4 3 2 3" xfId="7739"/>
    <cellStyle name="Normal 5 2 4 3 2 3 2" xfId="18739"/>
    <cellStyle name="Normal 5 2 4 3 2 3 2 2" xfId="30994"/>
    <cellStyle name="Normal 5 2 4 3 2 3 2 3" xfId="43235"/>
    <cellStyle name="Normal 5 2 4 3 2 3 3" xfId="24877"/>
    <cellStyle name="Normal 5 2 4 3 2 3 4" xfId="37121"/>
    <cellStyle name="Normal 5 2 4 3 2 3 5" xfId="49350"/>
    <cellStyle name="Normal 5 2 4 3 2 4" xfId="18736"/>
    <cellStyle name="Normal 5 2 4 3 2 4 2" xfId="30991"/>
    <cellStyle name="Normal 5 2 4 3 2 4 3" xfId="43232"/>
    <cellStyle name="Normal 5 2 4 3 2 5" xfId="24874"/>
    <cellStyle name="Normal 5 2 4 3 2 6" xfId="37118"/>
    <cellStyle name="Normal 5 2 4 3 2 7" xfId="49347"/>
    <cellStyle name="Normal 5 2 4 3 3" xfId="7740"/>
    <cellStyle name="Normal 5 2 4 3 3 2" xfId="7741"/>
    <cellStyle name="Normal 5 2 4 3 3 2 2" xfId="18741"/>
    <cellStyle name="Normal 5 2 4 3 3 2 2 2" xfId="30996"/>
    <cellStyle name="Normal 5 2 4 3 3 2 2 3" xfId="43237"/>
    <cellStyle name="Normal 5 2 4 3 3 2 3" xfId="24879"/>
    <cellStyle name="Normal 5 2 4 3 3 2 4" xfId="37123"/>
    <cellStyle name="Normal 5 2 4 3 3 2 5" xfId="49352"/>
    <cellStyle name="Normal 5 2 4 3 3 3" xfId="18740"/>
    <cellStyle name="Normal 5 2 4 3 3 3 2" xfId="30995"/>
    <cellStyle name="Normal 5 2 4 3 3 3 3" xfId="43236"/>
    <cellStyle name="Normal 5 2 4 3 3 4" xfId="24878"/>
    <cellStyle name="Normal 5 2 4 3 3 5" xfId="37122"/>
    <cellStyle name="Normal 5 2 4 3 3 6" xfId="49351"/>
    <cellStyle name="Normal 5 2 4 3 4" xfId="7742"/>
    <cellStyle name="Normal 5 2 4 3 4 2" xfId="18742"/>
    <cellStyle name="Normal 5 2 4 3 4 2 2" xfId="30997"/>
    <cellStyle name="Normal 5 2 4 3 4 2 3" xfId="43238"/>
    <cellStyle name="Normal 5 2 4 3 4 3" xfId="24880"/>
    <cellStyle name="Normal 5 2 4 3 4 4" xfId="37124"/>
    <cellStyle name="Normal 5 2 4 3 4 5" xfId="49353"/>
    <cellStyle name="Normal 5 2 4 3 5" xfId="18735"/>
    <cellStyle name="Normal 5 2 4 3 5 2" xfId="30990"/>
    <cellStyle name="Normal 5 2 4 3 5 3" xfId="43231"/>
    <cellStyle name="Normal 5 2 4 3 6" xfId="24873"/>
    <cellStyle name="Normal 5 2 4 3 7" xfId="37117"/>
    <cellStyle name="Normal 5 2 4 3 8" xfId="49346"/>
    <cellStyle name="Normal 5 2 4 4" xfId="7743"/>
    <cellStyle name="Normal 5 2 4 4 2" xfId="7744"/>
    <cellStyle name="Normal 5 2 4 4 2 2" xfId="7745"/>
    <cellStyle name="Normal 5 2 4 4 2 2 2" xfId="18745"/>
    <cellStyle name="Normal 5 2 4 4 2 2 2 2" xfId="31000"/>
    <cellStyle name="Normal 5 2 4 4 2 2 2 3" xfId="43241"/>
    <cellStyle name="Normal 5 2 4 4 2 2 3" xfId="24883"/>
    <cellStyle name="Normal 5 2 4 4 2 2 4" xfId="37127"/>
    <cellStyle name="Normal 5 2 4 4 2 2 5" xfId="49356"/>
    <cellStyle name="Normal 5 2 4 4 2 3" xfId="18744"/>
    <cellStyle name="Normal 5 2 4 4 2 3 2" xfId="30999"/>
    <cellStyle name="Normal 5 2 4 4 2 3 3" xfId="43240"/>
    <cellStyle name="Normal 5 2 4 4 2 4" xfId="24882"/>
    <cellStyle name="Normal 5 2 4 4 2 5" xfId="37126"/>
    <cellStyle name="Normal 5 2 4 4 2 6" xfId="49355"/>
    <cellStyle name="Normal 5 2 4 4 3" xfId="7746"/>
    <cellStyle name="Normal 5 2 4 4 3 2" xfId="18746"/>
    <cellStyle name="Normal 5 2 4 4 3 2 2" xfId="31001"/>
    <cellStyle name="Normal 5 2 4 4 3 2 3" xfId="43242"/>
    <cellStyle name="Normal 5 2 4 4 3 3" xfId="24884"/>
    <cellStyle name="Normal 5 2 4 4 3 4" xfId="37128"/>
    <cellStyle name="Normal 5 2 4 4 3 5" xfId="49357"/>
    <cellStyle name="Normal 5 2 4 4 4" xfId="18743"/>
    <cellStyle name="Normal 5 2 4 4 4 2" xfId="30998"/>
    <cellStyle name="Normal 5 2 4 4 4 3" xfId="43239"/>
    <cellStyle name="Normal 5 2 4 4 5" xfId="24881"/>
    <cellStyle name="Normal 5 2 4 4 6" xfId="37125"/>
    <cellStyle name="Normal 5 2 4 4 7" xfId="49354"/>
    <cellStyle name="Normal 5 2 4 5" xfId="7747"/>
    <cellStyle name="Normal 5 2 4 5 2" xfId="7748"/>
    <cellStyle name="Normal 5 2 4 5 2 2" xfId="18748"/>
    <cellStyle name="Normal 5 2 4 5 2 2 2" xfId="31003"/>
    <cellStyle name="Normal 5 2 4 5 2 2 3" xfId="43244"/>
    <cellStyle name="Normal 5 2 4 5 2 3" xfId="24886"/>
    <cellStyle name="Normal 5 2 4 5 2 4" xfId="37130"/>
    <cellStyle name="Normal 5 2 4 5 2 5" xfId="49359"/>
    <cellStyle name="Normal 5 2 4 5 3" xfId="18747"/>
    <cellStyle name="Normal 5 2 4 5 3 2" xfId="31002"/>
    <cellStyle name="Normal 5 2 4 5 3 3" xfId="43243"/>
    <cellStyle name="Normal 5 2 4 5 4" xfId="24885"/>
    <cellStyle name="Normal 5 2 4 5 5" xfId="37129"/>
    <cellStyle name="Normal 5 2 4 5 6" xfId="49358"/>
    <cellStyle name="Normal 5 2 4 6" xfId="7749"/>
    <cellStyle name="Normal 5 2 4 6 2" xfId="18749"/>
    <cellStyle name="Normal 5 2 4 6 2 2" xfId="31004"/>
    <cellStyle name="Normal 5 2 4 6 2 3" xfId="43245"/>
    <cellStyle name="Normal 5 2 4 6 3" xfId="24887"/>
    <cellStyle name="Normal 5 2 4 6 4" xfId="37131"/>
    <cellStyle name="Normal 5 2 4 6 5" xfId="49360"/>
    <cellStyle name="Normal 5 2 4 7" xfId="18718"/>
    <cellStyle name="Normal 5 2 4 7 2" xfId="30973"/>
    <cellStyle name="Normal 5 2 4 7 3" xfId="43214"/>
    <cellStyle name="Normal 5 2 4 8" xfId="24856"/>
    <cellStyle name="Normal 5 2 4 9" xfId="37100"/>
    <cellStyle name="Normal 5 2 5" xfId="7750"/>
    <cellStyle name="Normal 5 2 5 2" xfId="7751"/>
    <cellStyle name="Normal 5 2 5 2 2" xfId="7752"/>
    <cellStyle name="Normal 5 2 5 2 2 2" xfId="7753"/>
    <cellStyle name="Normal 5 2 5 2 2 2 2" xfId="7754"/>
    <cellStyle name="Normal 5 2 5 2 2 2 2 2" xfId="18754"/>
    <cellStyle name="Normal 5 2 5 2 2 2 2 2 2" xfId="31009"/>
    <cellStyle name="Normal 5 2 5 2 2 2 2 2 3" xfId="43250"/>
    <cellStyle name="Normal 5 2 5 2 2 2 2 3" xfId="24892"/>
    <cellStyle name="Normal 5 2 5 2 2 2 2 4" xfId="37136"/>
    <cellStyle name="Normal 5 2 5 2 2 2 2 5" xfId="49365"/>
    <cellStyle name="Normal 5 2 5 2 2 2 3" xfId="18753"/>
    <cellStyle name="Normal 5 2 5 2 2 2 3 2" xfId="31008"/>
    <cellStyle name="Normal 5 2 5 2 2 2 3 3" xfId="43249"/>
    <cellStyle name="Normal 5 2 5 2 2 2 4" xfId="24891"/>
    <cellStyle name="Normal 5 2 5 2 2 2 5" xfId="37135"/>
    <cellStyle name="Normal 5 2 5 2 2 2 6" xfId="49364"/>
    <cellStyle name="Normal 5 2 5 2 2 3" xfId="7755"/>
    <cellStyle name="Normal 5 2 5 2 2 3 2" xfId="18755"/>
    <cellStyle name="Normal 5 2 5 2 2 3 2 2" xfId="31010"/>
    <cellStyle name="Normal 5 2 5 2 2 3 2 3" xfId="43251"/>
    <cellStyle name="Normal 5 2 5 2 2 3 3" xfId="24893"/>
    <cellStyle name="Normal 5 2 5 2 2 3 4" xfId="37137"/>
    <cellStyle name="Normal 5 2 5 2 2 3 5" xfId="49366"/>
    <cellStyle name="Normal 5 2 5 2 2 4" xfId="18752"/>
    <cellStyle name="Normal 5 2 5 2 2 4 2" xfId="31007"/>
    <cellStyle name="Normal 5 2 5 2 2 4 3" xfId="43248"/>
    <cellStyle name="Normal 5 2 5 2 2 5" xfId="24890"/>
    <cellStyle name="Normal 5 2 5 2 2 6" xfId="37134"/>
    <cellStyle name="Normal 5 2 5 2 2 7" xfId="49363"/>
    <cellStyle name="Normal 5 2 5 2 3" xfId="7756"/>
    <cellStyle name="Normal 5 2 5 2 3 2" xfId="7757"/>
    <cellStyle name="Normal 5 2 5 2 3 2 2" xfId="18757"/>
    <cellStyle name="Normal 5 2 5 2 3 2 2 2" xfId="31012"/>
    <cellStyle name="Normal 5 2 5 2 3 2 2 3" xfId="43253"/>
    <cellStyle name="Normal 5 2 5 2 3 2 3" xfId="24895"/>
    <cellStyle name="Normal 5 2 5 2 3 2 4" xfId="37139"/>
    <cellStyle name="Normal 5 2 5 2 3 2 5" xfId="49368"/>
    <cellStyle name="Normal 5 2 5 2 3 3" xfId="18756"/>
    <cellStyle name="Normal 5 2 5 2 3 3 2" xfId="31011"/>
    <cellStyle name="Normal 5 2 5 2 3 3 3" xfId="43252"/>
    <cellStyle name="Normal 5 2 5 2 3 4" xfId="24894"/>
    <cellStyle name="Normal 5 2 5 2 3 5" xfId="37138"/>
    <cellStyle name="Normal 5 2 5 2 3 6" xfId="49367"/>
    <cellStyle name="Normal 5 2 5 2 4" xfId="7758"/>
    <cellStyle name="Normal 5 2 5 2 4 2" xfId="18758"/>
    <cellStyle name="Normal 5 2 5 2 4 2 2" xfId="31013"/>
    <cellStyle name="Normal 5 2 5 2 4 2 3" xfId="43254"/>
    <cellStyle name="Normal 5 2 5 2 4 3" xfId="24896"/>
    <cellStyle name="Normal 5 2 5 2 4 4" xfId="37140"/>
    <cellStyle name="Normal 5 2 5 2 4 5" xfId="49369"/>
    <cellStyle name="Normal 5 2 5 2 5" xfId="18751"/>
    <cellStyle name="Normal 5 2 5 2 5 2" xfId="31006"/>
    <cellStyle name="Normal 5 2 5 2 5 3" xfId="43247"/>
    <cellStyle name="Normal 5 2 5 2 6" xfId="24889"/>
    <cellStyle name="Normal 5 2 5 2 7" xfId="37133"/>
    <cellStyle name="Normal 5 2 5 2 8" xfId="49362"/>
    <cellStyle name="Normal 5 2 5 3" xfId="7759"/>
    <cellStyle name="Normal 5 2 5 3 2" xfId="7760"/>
    <cellStyle name="Normal 5 2 5 3 2 2" xfId="7761"/>
    <cellStyle name="Normal 5 2 5 3 2 2 2" xfId="18761"/>
    <cellStyle name="Normal 5 2 5 3 2 2 2 2" xfId="31016"/>
    <cellStyle name="Normal 5 2 5 3 2 2 2 3" xfId="43257"/>
    <cellStyle name="Normal 5 2 5 3 2 2 3" xfId="24899"/>
    <cellStyle name="Normal 5 2 5 3 2 2 4" xfId="37143"/>
    <cellStyle name="Normal 5 2 5 3 2 2 5" xfId="49372"/>
    <cellStyle name="Normal 5 2 5 3 2 3" xfId="18760"/>
    <cellStyle name="Normal 5 2 5 3 2 3 2" xfId="31015"/>
    <cellStyle name="Normal 5 2 5 3 2 3 3" xfId="43256"/>
    <cellStyle name="Normal 5 2 5 3 2 4" xfId="24898"/>
    <cellStyle name="Normal 5 2 5 3 2 5" xfId="37142"/>
    <cellStyle name="Normal 5 2 5 3 2 6" xfId="49371"/>
    <cellStyle name="Normal 5 2 5 3 3" xfId="7762"/>
    <cellStyle name="Normal 5 2 5 3 3 2" xfId="18762"/>
    <cellStyle name="Normal 5 2 5 3 3 2 2" xfId="31017"/>
    <cellStyle name="Normal 5 2 5 3 3 2 3" xfId="43258"/>
    <cellStyle name="Normal 5 2 5 3 3 3" xfId="24900"/>
    <cellStyle name="Normal 5 2 5 3 3 4" xfId="37144"/>
    <cellStyle name="Normal 5 2 5 3 3 5" xfId="49373"/>
    <cellStyle name="Normal 5 2 5 3 4" xfId="18759"/>
    <cellStyle name="Normal 5 2 5 3 4 2" xfId="31014"/>
    <cellStyle name="Normal 5 2 5 3 4 3" xfId="43255"/>
    <cellStyle name="Normal 5 2 5 3 5" xfId="24897"/>
    <cellStyle name="Normal 5 2 5 3 6" xfId="37141"/>
    <cellStyle name="Normal 5 2 5 3 7" xfId="49370"/>
    <cellStyle name="Normal 5 2 5 4" xfId="7763"/>
    <cellStyle name="Normal 5 2 5 4 2" xfId="7764"/>
    <cellStyle name="Normal 5 2 5 4 2 2" xfId="18764"/>
    <cellStyle name="Normal 5 2 5 4 2 2 2" xfId="31019"/>
    <cellStyle name="Normal 5 2 5 4 2 2 3" xfId="43260"/>
    <cellStyle name="Normal 5 2 5 4 2 3" xfId="24902"/>
    <cellStyle name="Normal 5 2 5 4 2 4" xfId="37146"/>
    <cellStyle name="Normal 5 2 5 4 2 5" xfId="49375"/>
    <cellStyle name="Normal 5 2 5 4 3" xfId="18763"/>
    <cellStyle name="Normal 5 2 5 4 3 2" xfId="31018"/>
    <cellStyle name="Normal 5 2 5 4 3 3" xfId="43259"/>
    <cellStyle name="Normal 5 2 5 4 4" xfId="24901"/>
    <cellStyle name="Normal 5 2 5 4 5" xfId="37145"/>
    <cellStyle name="Normal 5 2 5 4 6" xfId="49374"/>
    <cellStyle name="Normal 5 2 5 5" xfId="7765"/>
    <cellStyle name="Normal 5 2 5 5 2" xfId="18765"/>
    <cellStyle name="Normal 5 2 5 5 2 2" xfId="31020"/>
    <cellStyle name="Normal 5 2 5 5 2 3" xfId="43261"/>
    <cellStyle name="Normal 5 2 5 5 3" xfId="24903"/>
    <cellStyle name="Normal 5 2 5 5 4" xfId="37147"/>
    <cellStyle name="Normal 5 2 5 5 5" xfId="49376"/>
    <cellStyle name="Normal 5 2 5 6" xfId="18750"/>
    <cellStyle name="Normal 5 2 5 6 2" xfId="31005"/>
    <cellStyle name="Normal 5 2 5 6 3" xfId="43246"/>
    <cellStyle name="Normal 5 2 5 7" xfId="24888"/>
    <cellStyle name="Normal 5 2 5 8" xfId="37132"/>
    <cellStyle name="Normal 5 2 5 9" xfId="49361"/>
    <cellStyle name="Normal 5 2 6" xfId="7766"/>
    <cellStyle name="Normal 5 2 6 2" xfId="7767"/>
    <cellStyle name="Normal 5 2 6 2 2" xfId="7768"/>
    <cellStyle name="Normal 5 2 6 2 2 2" xfId="7769"/>
    <cellStyle name="Normal 5 2 6 2 2 2 2" xfId="18769"/>
    <cellStyle name="Normal 5 2 6 2 2 2 2 2" xfId="31024"/>
    <cellStyle name="Normal 5 2 6 2 2 2 2 3" xfId="43265"/>
    <cellStyle name="Normal 5 2 6 2 2 2 3" xfId="24907"/>
    <cellStyle name="Normal 5 2 6 2 2 2 4" xfId="37151"/>
    <cellStyle name="Normal 5 2 6 2 2 2 5" xfId="49380"/>
    <cellStyle name="Normal 5 2 6 2 2 3" xfId="18768"/>
    <cellStyle name="Normal 5 2 6 2 2 3 2" xfId="31023"/>
    <cellStyle name="Normal 5 2 6 2 2 3 3" xfId="43264"/>
    <cellStyle name="Normal 5 2 6 2 2 4" xfId="24906"/>
    <cellStyle name="Normal 5 2 6 2 2 5" xfId="37150"/>
    <cellStyle name="Normal 5 2 6 2 2 6" xfId="49379"/>
    <cellStyle name="Normal 5 2 6 2 3" xfId="7770"/>
    <cellStyle name="Normal 5 2 6 2 3 2" xfId="18770"/>
    <cellStyle name="Normal 5 2 6 2 3 2 2" xfId="31025"/>
    <cellStyle name="Normal 5 2 6 2 3 2 3" xfId="43266"/>
    <cellStyle name="Normal 5 2 6 2 3 3" xfId="24908"/>
    <cellStyle name="Normal 5 2 6 2 3 4" xfId="37152"/>
    <cellStyle name="Normal 5 2 6 2 3 5" xfId="49381"/>
    <cellStyle name="Normal 5 2 6 2 4" xfId="18767"/>
    <cellStyle name="Normal 5 2 6 2 4 2" xfId="31022"/>
    <cellStyle name="Normal 5 2 6 2 4 3" xfId="43263"/>
    <cellStyle name="Normal 5 2 6 2 5" xfId="24905"/>
    <cellStyle name="Normal 5 2 6 2 6" xfId="37149"/>
    <cellStyle name="Normal 5 2 6 2 7" xfId="49378"/>
    <cellStyle name="Normal 5 2 6 3" xfId="7771"/>
    <cellStyle name="Normal 5 2 6 3 2" xfId="7772"/>
    <cellStyle name="Normal 5 2 6 3 2 2" xfId="18772"/>
    <cellStyle name="Normal 5 2 6 3 2 2 2" xfId="31027"/>
    <cellStyle name="Normal 5 2 6 3 2 2 3" xfId="43268"/>
    <cellStyle name="Normal 5 2 6 3 2 3" xfId="24910"/>
    <cellStyle name="Normal 5 2 6 3 2 4" xfId="37154"/>
    <cellStyle name="Normal 5 2 6 3 2 5" xfId="49383"/>
    <cellStyle name="Normal 5 2 6 3 3" xfId="18771"/>
    <cellStyle name="Normal 5 2 6 3 3 2" xfId="31026"/>
    <cellStyle name="Normal 5 2 6 3 3 3" xfId="43267"/>
    <cellStyle name="Normal 5 2 6 3 4" xfId="24909"/>
    <cellStyle name="Normal 5 2 6 3 5" xfId="37153"/>
    <cellStyle name="Normal 5 2 6 3 6" xfId="49382"/>
    <cellStyle name="Normal 5 2 6 4" xfId="7773"/>
    <cellStyle name="Normal 5 2 6 4 2" xfId="18773"/>
    <cellStyle name="Normal 5 2 6 4 2 2" xfId="31028"/>
    <cellStyle name="Normal 5 2 6 4 2 3" xfId="43269"/>
    <cellStyle name="Normal 5 2 6 4 3" xfId="24911"/>
    <cellStyle name="Normal 5 2 6 4 4" xfId="37155"/>
    <cellStyle name="Normal 5 2 6 4 5" xfId="49384"/>
    <cellStyle name="Normal 5 2 6 5" xfId="18766"/>
    <cellStyle name="Normal 5 2 6 5 2" xfId="31021"/>
    <cellStyle name="Normal 5 2 6 5 3" xfId="43262"/>
    <cellStyle name="Normal 5 2 6 6" xfId="24904"/>
    <cellStyle name="Normal 5 2 6 7" xfId="37148"/>
    <cellStyle name="Normal 5 2 6 8" xfId="49377"/>
    <cellStyle name="Normal 5 2 7" xfId="7774"/>
    <cellStyle name="Normal 5 2 7 2" xfId="7775"/>
    <cellStyle name="Normal 5 2 7 2 2" xfId="7776"/>
    <cellStyle name="Normal 5 2 7 2 2 2" xfId="18776"/>
    <cellStyle name="Normal 5 2 7 2 2 2 2" xfId="31031"/>
    <cellStyle name="Normal 5 2 7 2 2 2 3" xfId="43272"/>
    <cellStyle name="Normal 5 2 7 2 2 3" xfId="24914"/>
    <cellStyle name="Normal 5 2 7 2 2 4" xfId="37158"/>
    <cellStyle name="Normal 5 2 7 2 2 5" xfId="49387"/>
    <cellStyle name="Normal 5 2 7 2 3" xfId="18775"/>
    <cellStyle name="Normal 5 2 7 2 3 2" xfId="31030"/>
    <cellStyle name="Normal 5 2 7 2 3 3" xfId="43271"/>
    <cellStyle name="Normal 5 2 7 2 4" xfId="24913"/>
    <cellStyle name="Normal 5 2 7 2 5" xfId="37157"/>
    <cellStyle name="Normal 5 2 7 2 6" xfId="49386"/>
    <cellStyle name="Normal 5 2 7 3" xfId="7777"/>
    <cellStyle name="Normal 5 2 7 3 2" xfId="18777"/>
    <cellStyle name="Normal 5 2 7 3 2 2" xfId="31032"/>
    <cellStyle name="Normal 5 2 7 3 2 3" xfId="43273"/>
    <cellStyle name="Normal 5 2 7 3 3" xfId="24915"/>
    <cellStyle name="Normal 5 2 7 3 4" xfId="37159"/>
    <cellStyle name="Normal 5 2 7 3 5" xfId="49388"/>
    <cellStyle name="Normal 5 2 7 4" xfId="18774"/>
    <cellStyle name="Normal 5 2 7 4 2" xfId="31029"/>
    <cellStyle name="Normal 5 2 7 4 3" xfId="43270"/>
    <cellStyle name="Normal 5 2 7 5" xfId="24912"/>
    <cellStyle name="Normal 5 2 7 6" xfId="37156"/>
    <cellStyle name="Normal 5 2 7 7" xfId="49385"/>
    <cellStyle name="Normal 5 2 8" xfId="7778"/>
    <cellStyle name="Normal 5 2 8 2" xfId="7779"/>
    <cellStyle name="Normal 5 2 8 2 2" xfId="18779"/>
    <cellStyle name="Normal 5 2 8 2 2 2" xfId="31034"/>
    <cellStyle name="Normal 5 2 8 2 2 3" xfId="43275"/>
    <cellStyle name="Normal 5 2 8 2 3" xfId="24917"/>
    <cellStyle name="Normal 5 2 8 2 4" xfId="37161"/>
    <cellStyle name="Normal 5 2 8 2 5" xfId="49390"/>
    <cellStyle name="Normal 5 2 8 3" xfId="18778"/>
    <cellStyle name="Normal 5 2 8 3 2" xfId="31033"/>
    <cellStyle name="Normal 5 2 8 3 3" xfId="43274"/>
    <cellStyle name="Normal 5 2 8 4" xfId="24916"/>
    <cellStyle name="Normal 5 2 8 5" xfId="37160"/>
    <cellStyle name="Normal 5 2 8 6" xfId="49389"/>
    <cellStyle name="Normal 5 2 9" xfId="7780"/>
    <cellStyle name="Normal 5 2 9 2" xfId="18780"/>
    <cellStyle name="Normal 5 2 9 2 2" xfId="31035"/>
    <cellStyle name="Normal 5 2 9 2 3" xfId="43276"/>
    <cellStyle name="Normal 5 2 9 3" xfId="24918"/>
    <cellStyle name="Normal 5 2 9 4" xfId="37162"/>
    <cellStyle name="Normal 5 2 9 5" xfId="49391"/>
    <cellStyle name="Normal 5 3" xfId="7781"/>
    <cellStyle name="Normal 5 3 10" xfId="24919"/>
    <cellStyle name="Normal 5 3 11" xfId="37163"/>
    <cellStyle name="Normal 5 3 12" xfId="49392"/>
    <cellStyle name="Normal 5 3 2" xfId="7782"/>
    <cellStyle name="Normal 5 3 2 10" xfId="37164"/>
    <cellStyle name="Normal 5 3 2 11" xfId="49393"/>
    <cellStyle name="Normal 5 3 2 2" xfId="7783"/>
    <cellStyle name="Normal 5 3 2 2 10" xfId="49394"/>
    <cellStyle name="Normal 5 3 2 2 2" xfId="7784"/>
    <cellStyle name="Normal 5 3 2 2 2 2" xfId="7785"/>
    <cellStyle name="Normal 5 3 2 2 2 2 2" xfId="7786"/>
    <cellStyle name="Normal 5 3 2 2 2 2 2 2" xfId="7787"/>
    <cellStyle name="Normal 5 3 2 2 2 2 2 2 2" xfId="7788"/>
    <cellStyle name="Normal 5 3 2 2 2 2 2 2 2 2" xfId="18788"/>
    <cellStyle name="Normal 5 3 2 2 2 2 2 2 2 2 2" xfId="31043"/>
    <cellStyle name="Normal 5 3 2 2 2 2 2 2 2 2 3" xfId="43284"/>
    <cellStyle name="Normal 5 3 2 2 2 2 2 2 2 3" xfId="24926"/>
    <cellStyle name="Normal 5 3 2 2 2 2 2 2 2 4" xfId="37170"/>
    <cellStyle name="Normal 5 3 2 2 2 2 2 2 2 5" xfId="49399"/>
    <cellStyle name="Normal 5 3 2 2 2 2 2 2 3" xfId="18787"/>
    <cellStyle name="Normal 5 3 2 2 2 2 2 2 3 2" xfId="31042"/>
    <cellStyle name="Normal 5 3 2 2 2 2 2 2 3 3" xfId="43283"/>
    <cellStyle name="Normal 5 3 2 2 2 2 2 2 4" xfId="24925"/>
    <cellStyle name="Normal 5 3 2 2 2 2 2 2 5" xfId="37169"/>
    <cellStyle name="Normal 5 3 2 2 2 2 2 2 6" xfId="49398"/>
    <cellStyle name="Normal 5 3 2 2 2 2 2 3" xfId="7789"/>
    <cellStyle name="Normal 5 3 2 2 2 2 2 3 2" xfId="18789"/>
    <cellStyle name="Normal 5 3 2 2 2 2 2 3 2 2" xfId="31044"/>
    <cellStyle name="Normal 5 3 2 2 2 2 2 3 2 3" xfId="43285"/>
    <cellStyle name="Normal 5 3 2 2 2 2 2 3 3" xfId="24927"/>
    <cellStyle name="Normal 5 3 2 2 2 2 2 3 4" xfId="37171"/>
    <cellStyle name="Normal 5 3 2 2 2 2 2 3 5" xfId="49400"/>
    <cellStyle name="Normal 5 3 2 2 2 2 2 4" xfId="18786"/>
    <cellStyle name="Normal 5 3 2 2 2 2 2 4 2" xfId="31041"/>
    <cellStyle name="Normal 5 3 2 2 2 2 2 4 3" xfId="43282"/>
    <cellStyle name="Normal 5 3 2 2 2 2 2 5" xfId="24924"/>
    <cellStyle name="Normal 5 3 2 2 2 2 2 6" xfId="37168"/>
    <cellStyle name="Normal 5 3 2 2 2 2 2 7" xfId="49397"/>
    <cellStyle name="Normal 5 3 2 2 2 2 3" xfId="7790"/>
    <cellStyle name="Normal 5 3 2 2 2 2 3 2" xfId="7791"/>
    <cellStyle name="Normal 5 3 2 2 2 2 3 2 2" xfId="18791"/>
    <cellStyle name="Normal 5 3 2 2 2 2 3 2 2 2" xfId="31046"/>
    <cellStyle name="Normal 5 3 2 2 2 2 3 2 2 3" xfId="43287"/>
    <cellStyle name="Normal 5 3 2 2 2 2 3 2 3" xfId="24929"/>
    <cellStyle name="Normal 5 3 2 2 2 2 3 2 4" xfId="37173"/>
    <cellStyle name="Normal 5 3 2 2 2 2 3 2 5" xfId="49402"/>
    <cellStyle name="Normal 5 3 2 2 2 2 3 3" xfId="18790"/>
    <cellStyle name="Normal 5 3 2 2 2 2 3 3 2" xfId="31045"/>
    <cellStyle name="Normal 5 3 2 2 2 2 3 3 3" xfId="43286"/>
    <cellStyle name="Normal 5 3 2 2 2 2 3 4" xfId="24928"/>
    <cellStyle name="Normal 5 3 2 2 2 2 3 5" xfId="37172"/>
    <cellStyle name="Normal 5 3 2 2 2 2 3 6" xfId="49401"/>
    <cellStyle name="Normal 5 3 2 2 2 2 4" xfId="7792"/>
    <cellStyle name="Normal 5 3 2 2 2 2 4 2" xfId="18792"/>
    <cellStyle name="Normal 5 3 2 2 2 2 4 2 2" xfId="31047"/>
    <cellStyle name="Normal 5 3 2 2 2 2 4 2 3" xfId="43288"/>
    <cellStyle name="Normal 5 3 2 2 2 2 4 3" xfId="24930"/>
    <cellStyle name="Normal 5 3 2 2 2 2 4 4" xfId="37174"/>
    <cellStyle name="Normal 5 3 2 2 2 2 4 5" xfId="49403"/>
    <cellStyle name="Normal 5 3 2 2 2 2 5" xfId="18785"/>
    <cellStyle name="Normal 5 3 2 2 2 2 5 2" xfId="31040"/>
    <cellStyle name="Normal 5 3 2 2 2 2 5 3" xfId="43281"/>
    <cellStyle name="Normal 5 3 2 2 2 2 6" xfId="24923"/>
    <cellStyle name="Normal 5 3 2 2 2 2 7" xfId="37167"/>
    <cellStyle name="Normal 5 3 2 2 2 2 8" xfId="49396"/>
    <cellStyle name="Normal 5 3 2 2 2 3" xfId="7793"/>
    <cellStyle name="Normal 5 3 2 2 2 3 2" xfId="7794"/>
    <cellStyle name="Normal 5 3 2 2 2 3 2 2" xfId="7795"/>
    <cellStyle name="Normal 5 3 2 2 2 3 2 2 2" xfId="18795"/>
    <cellStyle name="Normal 5 3 2 2 2 3 2 2 2 2" xfId="31050"/>
    <cellStyle name="Normal 5 3 2 2 2 3 2 2 2 3" xfId="43291"/>
    <cellStyle name="Normal 5 3 2 2 2 3 2 2 3" xfId="24933"/>
    <cellStyle name="Normal 5 3 2 2 2 3 2 2 4" xfId="37177"/>
    <cellStyle name="Normal 5 3 2 2 2 3 2 2 5" xfId="49406"/>
    <cellStyle name="Normal 5 3 2 2 2 3 2 3" xfId="18794"/>
    <cellStyle name="Normal 5 3 2 2 2 3 2 3 2" xfId="31049"/>
    <cellStyle name="Normal 5 3 2 2 2 3 2 3 3" xfId="43290"/>
    <cellStyle name="Normal 5 3 2 2 2 3 2 4" xfId="24932"/>
    <cellStyle name="Normal 5 3 2 2 2 3 2 5" xfId="37176"/>
    <cellStyle name="Normal 5 3 2 2 2 3 2 6" xfId="49405"/>
    <cellStyle name="Normal 5 3 2 2 2 3 3" xfId="7796"/>
    <cellStyle name="Normal 5 3 2 2 2 3 3 2" xfId="18796"/>
    <cellStyle name="Normal 5 3 2 2 2 3 3 2 2" xfId="31051"/>
    <cellStyle name="Normal 5 3 2 2 2 3 3 2 3" xfId="43292"/>
    <cellStyle name="Normal 5 3 2 2 2 3 3 3" xfId="24934"/>
    <cellStyle name="Normal 5 3 2 2 2 3 3 4" xfId="37178"/>
    <cellStyle name="Normal 5 3 2 2 2 3 3 5" xfId="49407"/>
    <cellStyle name="Normal 5 3 2 2 2 3 4" xfId="18793"/>
    <cellStyle name="Normal 5 3 2 2 2 3 4 2" xfId="31048"/>
    <cellStyle name="Normal 5 3 2 2 2 3 4 3" xfId="43289"/>
    <cellStyle name="Normal 5 3 2 2 2 3 5" xfId="24931"/>
    <cellStyle name="Normal 5 3 2 2 2 3 6" xfId="37175"/>
    <cellStyle name="Normal 5 3 2 2 2 3 7" xfId="49404"/>
    <cellStyle name="Normal 5 3 2 2 2 4" xfId="7797"/>
    <cellStyle name="Normal 5 3 2 2 2 4 2" xfId="7798"/>
    <cellStyle name="Normal 5 3 2 2 2 4 2 2" xfId="18798"/>
    <cellStyle name="Normal 5 3 2 2 2 4 2 2 2" xfId="31053"/>
    <cellStyle name="Normal 5 3 2 2 2 4 2 2 3" xfId="43294"/>
    <cellStyle name="Normal 5 3 2 2 2 4 2 3" xfId="24936"/>
    <cellStyle name="Normal 5 3 2 2 2 4 2 4" xfId="37180"/>
    <cellStyle name="Normal 5 3 2 2 2 4 2 5" xfId="49409"/>
    <cellStyle name="Normal 5 3 2 2 2 4 3" xfId="18797"/>
    <cellStyle name="Normal 5 3 2 2 2 4 3 2" xfId="31052"/>
    <cellStyle name="Normal 5 3 2 2 2 4 3 3" xfId="43293"/>
    <cellStyle name="Normal 5 3 2 2 2 4 4" xfId="24935"/>
    <cellStyle name="Normal 5 3 2 2 2 4 5" xfId="37179"/>
    <cellStyle name="Normal 5 3 2 2 2 4 6" xfId="49408"/>
    <cellStyle name="Normal 5 3 2 2 2 5" xfId="7799"/>
    <cellStyle name="Normal 5 3 2 2 2 5 2" xfId="18799"/>
    <cellStyle name="Normal 5 3 2 2 2 5 2 2" xfId="31054"/>
    <cellStyle name="Normal 5 3 2 2 2 5 2 3" xfId="43295"/>
    <cellStyle name="Normal 5 3 2 2 2 5 3" xfId="24937"/>
    <cellStyle name="Normal 5 3 2 2 2 5 4" xfId="37181"/>
    <cellStyle name="Normal 5 3 2 2 2 5 5" xfId="49410"/>
    <cellStyle name="Normal 5 3 2 2 2 6" xfId="18784"/>
    <cellStyle name="Normal 5 3 2 2 2 6 2" xfId="31039"/>
    <cellStyle name="Normal 5 3 2 2 2 6 3" xfId="43280"/>
    <cellStyle name="Normal 5 3 2 2 2 7" xfId="24922"/>
    <cellStyle name="Normal 5 3 2 2 2 8" xfId="37166"/>
    <cellStyle name="Normal 5 3 2 2 2 9" xfId="49395"/>
    <cellStyle name="Normal 5 3 2 2 3" xfId="7800"/>
    <cellStyle name="Normal 5 3 2 2 3 2" xfId="7801"/>
    <cellStyle name="Normal 5 3 2 2 3 2 2" xfId="7802"/>
    <cellStyle name="Normal 5 3 2 2 3 2 2 2" xfId="7803"/>
    <cellStyle name="Normal 5 3 2 2 3 2 2 2 2" xfId="18803"/>
    <cellStyle name="Normal 5 3 2 2 3 2 2 2 2 2" xfId="31058"/>
    <cellStyle name="Normal 5 3 2 2 3 2 2 2 2 3" xfId="43299"/>
    <cellStyle name="Normal 5 3 2 2 3 2 2 2 3" xfId="24941"/>
    <cellStyle name="Normal 5 3 2 2 3 2 2 2 4" xfId="37185"/>
    <cellStyle name="Normal 5 3 2 2 3 2 2 2 5" xfId="49414"/>
    <cellStyle name="Normal 5 3 2 2 3 2 2 3" xfId="18802"/>
    <cellStyle name="Normal 5 3 2 2 3 2 2 3 2" xfId="31057"/>
    <cellStyle name="Normal 5 3 2 2 3 2 2 3 3" xfId="43298"/>
    <cellStyle name="Normal 5 3 2 2 3 2 2 4" xfId="24940"/>
    <cellStyle name="Normal 5 3 2 2 3 2 2 5" xfId="37184"/>
    <cellStyle name="Normal 5 3 2 2 3 2 2 6" xfId="49413"/>
    <cellStyle name="Normal 5 3 2 2 3 2 3" xfId="7804"/>
    <cellStyle name="Normal 5 3 2 2 3 2 3 2" xfId="18804"/>
    <cellStyle name="Normal 5 3 2 2 3 2 3 2 2" xfId="31059"/>
    <cellStyle name="Normal 5 3 2 2 3 2 3 2 3" xfId="43300"/>
    <cellStyle name="Normal 5 3 2 2 3 2 3 3" xfId="24942"/>
    <cellStyle name="Normal 5 3 2 2 3 2 3 4" xfId="37186"/>
    <cellStyle name="Normal 5 3 2 2 3 2 3 5" xfId="49415"/>
    <cellStyle name="Normal 5 3 2 2 3 2 4" xfId="18801"/>
    <cellStyle name="Normal 5 3 2 2 3 2 4 2" xfId="31056"/>
    <cellStyle name="Normal 5 3 2 2 3 2 4 3" xfId="43297"/>
    <cellStyle name="Normal 5 3 2 2 3 2 5" xfId="24939"/>
    <cellStyle name="Normal 5 3 2 2 3 2 6" xfId="37183"/>
    <cellStyle name="Normal 5 3 2 2 3 2 7" xfId="49412"/>
    <cellStyle name="Normal 5 3 2 2 3 3" xfId="7805"/>
    <cellStyle name="Normal 5 3 2 2 3 3 2" xfId="7806"/>
    <cellStyle name="Normal 5 3 2 2 3 3 2 2" xfId="18806"/>
    <cellStyle name="Normal 5 3 2 2 3 3 2 2 2" xfId="31061"/>
    <cellStyle name="Normal 5 3 2 2 3 3 2 2 3" xfId="43302"/>
    <cellStyle name="Normal 5 3 2 2 3 3 2 3" xfId="24944"/>
    <cellStyle name="Normal 5 3 2 2 3 3 2 4" xfId="37188"/>
    <cellStyle name="Normal 5 3 2 2 3 3 2 5" xfId="49417"/>
    <cellStyle name="Normal 5 3 2 2 3 3 3" xfId="18805"/>
    <cellStyle name="Normal 5 3 2 2 3 3 3 2" xfId="31060"/>
    <cellStyle name="Normal 5 3 2 2 3 3 3 3" xfId="43301"/>
    <cellStyle name="Normal 5 3 2 2 3 3 4" xfId="24943"/>
    <cellStyle name="Normal 5 3 2 2 3 3 5" xfId="37187"/>
    <cellStyle name="Normal 5 3 2 2 3 3 6" xfId="49416"/>
    <cellStyle name="Normal 5 3 2 2 3 4" xfId="7807"/>
    <cellStyle name="Normal 5 3 2 2 3 4 2" xfId="18807"/>
    <cellStyle name="Normal 5 3 2 2 3 4 2 2" xfId="31062"/>
    <cellStyle name="Normal 5 3 2 2 3 4 2 3" xfId="43303"/>
    <cellStyle name="Normal 5 3 2 2 3 4 3" xfId="24945"/>
    <cellStyle name="Normal 5 3 2 2 3 4 4" xfId="37189"/>
    <cellStyle name="Normal 5 3 2 2 3 4 5" xfId="49418"/>
    <cellStyle name="Normal 5 3 2 2 3 5" xfId="18800"/>
    <cellStyle name="Normal 5 3 2 2 3 5 2" xfId="31055"/>
    <cellStyle name="Normal 5 3 2 2 3 5 3" xfId="43296"/>
    <cellStyle name="Normal 5 3 2 2 3 6" xfId="24938"/>
    <cellStyle name="Normal 5 3 2 2 3 7" xfId="37182"/>
    <cellStyle name="Normal 5 3 2 2 3 8" xfId="49411"/>
    <cellStyle name="Normal 5 3 2 2 4" xfId="7808"/>
    <cellStyle name="Normal 5 3 2 2 4 2" xfId="7809"/>
    <cellStyle name="Normal 5 3 2 2 4 2 2" xfId="7810"/>
    <cellStyle name="Normal 5 3 2 2 4 2 2 2" xfId="18810"/>
    <cellStyle name="Normal 5 3 2 2 4 2 2 2 2" xfId="31065"/>
    <cellStyle name="Normal 5 3 2 2 4 2 2 2 3" xfId="43306"/>
    <cellStyle name="Normal 5 3 2 2 4 2 2 3" xfId="24948"/>
    <cellStyle name="Normal 5 3 2 2 4 2 2 4" xfId="37192"/>
    <cellStyle name="Normal 5 3 2 2 4 2 2 5" xfId="49421"/>
    <cellStyle name="Normal 5 3 2 2 4 2 3" xfId="18809"/>
    <cellStyle name="Normal 5 3 2 2 4 2 3 2" xfId="31064"/>
    <cellStyle name="Normal 5 3 2 2 4 2 3 3" xfId="43305"/>
    <cellStyle name="Normal 5 3 2 2 4 2 4" xfId="24947"/>
    <cellStyle name="Normal 5 3 2 2 4 2 5" xfId="37191"/>
    <cellStyle name="Normal 5 3 2 2 4 2 6" xfId="49420"/>
    <cellStyle name="Normal 5 3 2 2 4 3" xfId="7811"/>
    <cellStyle name="Normal 5 3 2 2 4 3 2" xfId="18811"/>
    <cellStyle name="Normal 5 3 2 2 4 3 2 2" xfId="31066"/>
    <cellStyle name="Normal 5 3 2 2 4 3 2 3" xfId="43307"/>
    <cellStyle name="Normal 5 3 2 2 4 3 3" xfId="24949"/>
    <cellStyle name="Normal 5 3 2 2 4 3 4" xfId="37193"/>
    <cellStyle name="Normal 5 3 2 2 4 3 5" xfId="49422"/>
    <cellStyle name="Normal 5 3 2 2 4 4" xfId="18808"/>
    <cellStyle name="Normal 5 3 2 2 4 4 2" xfId="31063"/>
    <cellStyle name="Normal 5 3 2 2 4 4 3" xfId="43304"/>
    <cellStyle name="Normal 5 3 2 2 4 5" xfId="24946"/>
    <cellStyle name="Normal 5 3 2 2 4 6" xfId="37190"/>
    <cellStyle name="Normal 5 3 2 2 4 7" xfId="49419"/>
    <cellStyle name="Normal 5 3 2 2 5" xfId="7812"/>
    <cellStyle name="Normal 5 3 2 2 5 2" xfId="7813"/>
    <cellStyle name="Normal 5 3 2 2 5 2 2" xfId="18813"/>
    <cellStyle name="Normal 5 3 2 2 5 2 2 2" xfId="31068"/>
    <cellStyle name="Normal 5 3 2 2 5 2 2 3" xfId="43309"/>
    <cellStyle name="Normal 5 3 2 2 5 2 3" xfId="24951"/>
    <cellStyle name="Normal 5 3 2 2 5 2 4" xfId="37195"/>
    <cellStyle name="Normal 5 3 2 2 5 2 5" xfId="49424"/>
    <cellStyle name="Normal 5 3 2 2 5 3" xfId="18812"/>
    <cellStyle name="Normal 5 3 2 2 5 3 2" xfId="31067"/>
    <cellStyle name="Normal 5 3 2 2 5 3 3" xfId="43308"/>
    <cellStyle name="Normal 5 3 2 2 5 4" xfId="24950"/>
    <cellStyle name="Normal 5 3 2 2 5 5" xfId="37194"/>
    <cellStyle name="Normal 5 3 2 2 5 6" xfId="49423"/>
    <cellStyle name="Normal 5 3 2 2 6" xfId="7814"/>
    <cellStyle name="Normal 5 3 2 2 6 2" xfId="18814"/>
    <cellStyle name="Normal 5 3 2 2 6 2 2" xfId="31069"/>
    <cellStyle name="Normal 5 3 2 2 6 2 3" xfId="43310"/>
    <cellStyle name="Normal 5 3 2 2 6 3" xfId="24952"/>
    <cellStyle name="Normal 5 3 2 2 6 4" xfId="37196"/>
    <cellStyle name="Normal 5 3 2 2 6 5" xfId="49425"/>
    <cellStyle name="Normal 5 3 2 2 7" xfId="18783"/>
    <cellStyle name="Normal 5 3 2 2 7 2" xfId="31038"/>
    <cellStyle name="Normal 5 3 2 2 7 3" xfId="43279"/>
    <cellStyle name="Normal 5 3 2 2 8" xfId="24921"/>
    <cellStyle name="Normal 5 3 2 2 9" xfId="37165"/>
    <cellStyle name="Normal 5 3 2 3" xfId="7815"/>
    <cellStyle name="Normal 5 3 2 3 2" xfId="7816"/>
    <cellStyle name="Normal 5 3 2 3 2 2" xfId="7817"/>
    <cellStyle name="Normal 5 3 2 3 2 2 2" xfId="7818"/>
    <cellStyle name="Normal 5 3 2 3 2 2 2 2" xfId="7819"/>
    <cellStyle name="Normal 5 3 2 3 2 2 2 2 2" xfId="18819"/>
    <cellStyle name="Normal 5 3 2 3 2 2 2 2 2 2" xfId="31074"/>
    <cellStyle name="Normal 5 3 2 3 2 2 2 2 2 3" xfId="43315"/>
    <cellStyle name="Normal 5 3 2 3 2 2 2 2 3" xfId="24957"/>
    <cellStyle name="Normal 5 3 2 3 2 2 2 2 4" xfId="37201"/>
    <cellStyle name="Normal 5 3 2 3 2 2 2 2 5" xfId="49430"/>
    <cellStyle name="Normal 5 3 2 3 2 2 2 3" xfId="18818"/>
    <cellStyle name="Normal 5 3 2 3 2 2 2 3 2" xfId="31073"/>
    <cellStyle name="Normal 5 3 2 3 2 2 2 3 3" xfId="43314"/>
    <cellStyle name="Normal 5 3 2 3 2 2 2 4" xfId="24956"/>
    <cellStyle name="Normal 5 3 2 3 2 2 2 5" xfId="37200"/>
    <cellStyle name="Normal 5 3 2 3 2 2 2 6" xfId="49429"/>
    <cellStyle name="Normal 5 3 2 3 2 2 3" xfId="7820"/>
    <cellStyle name="Normal 5 3 2 3 2 2 3 2" xfId="18820"/>
    <cellStyle name="Normal 5 3 2 3 2 2 3 2 2" xfId="31075"/>
    <cellStyle name="Normal 5 3 2 3 2 2 3 2 3" xfId="43316"/>
    <cellStyle name="Normal 5 3 2 3 2 2 3 3" xfId="24958"/>
    <cellStyle name="Normal 5 3 2 3 2 2 3 4" xfId="37202"/>
    <cellStyle name="Normal 5 3 2 3 2 2 3 5" xfId="49431"/>
    <cellStyle name="Normal 5 3 2 3 2 2 4" xfId="18817"/>
    <cellStyle name="Normal 5 3 2 3 2 2 4 2" xfId="31072"/>
    <cellStyle name="Normal 5 3 2 3 2 2 4 3" xfId="43313"/>
    <cellStyle name="Normal 5 3 2 3 2 2 5" xfId="24955"/>
    <cellStyle name="Normal 5 3 2 3 2 2 6" xfId="37199"/>
    <cellStyle name="Normal 5 3 2 3 2 2 7" xfId="49428"/>
    <cellStyle name="Normal 5 3 2 3 2 3" xfId="7821"/>
    <cellStyle name="Normal 5 3 2 3 2 3 2" xfId="7822"/>
    <cellStyle name="Normal 5 3 2 3 2 3 2 2" xfId="18822"/>
    <cellStyle name="Normal 5 3 2 3 2 3 2 2 2" xfId="31077"/>
    <cellStyle name="Normal 5 3 2 3 2 3 2 2 3" xfId="43318"/>
    <cellStyle name="Normal 5 3 2 3 2 3 2 3" xfId="24960"/>
    <cellStyle name="Normal 5 3 2 3 2 3 2 4" xfId="37204"/>
    <cellStyle name="Normal 5 3 2 3 2 3 2 5" xfId="49433"/>
    <cellStyle name="Normal 5 3 2 3 2 3 3" xfId="18821"/>
    <cellStyle name="Normal 5 3 2 3 2 3 3 2" xfId="31076"/>
    <cellStyle name="Normal 5 3 2 3 2 3 3 3" xfId="43317"/>
    <cellStyle name="Normal 5 3 2 3 2 3 4" xfId="24959"/>
    <cellStyle name="Normal 5 3 2 3 2 3 5" xfId="37203"/>
    <cellStyle name="Normal 5 3 2 3 2 3 6" xfId="49432"/>
    <cellStyle name="Normal 5 3 2 3 2 4" xfId="7823"/>
    <cellStyle name="Normal 5 3 2 3 2 4 2" xfId="18823"/>
    <cellStyle name="Normal 5 3 2 3 2 4 2 2" xfId="31078"/>
    <cellStyle name="Normal 5 3 2 3 2 4 2 3" xfId="43319"/>
    <cellStyle name="Normal 5 3 2 3 2 4 3" xfId="24961"/>
    <cellStyle name="Normal 5 3 2 3 2 4 4" xfId="37205"/>
    <cellStyle name="Normal 5 3 2 3 2 4 5" xfId="49434"/>
    <cellStyle name="Normal 5 3 2 3 2 5" xfId="18816"/>
    <cellStyle name="Normal 5 3 2 3 2 5 2" xfId="31071"/>
    <cellStyle name="Normal 5 3 2 3 2 5 3" xfId="43312"/>
    <cellStyle name="Normal 5 3 2 3 2 6" xfId="24954"/>
    <cellStyle name="Normal 5 3 2 3 2 7" xfId="37198"/>
    <cellStyle name="Normal 5 3 2 3 2 8" xfId="49427"/>
    <cellStyle name="Normal 5 3 2 3 3" xfId="7824"/>
    <cellStyle name="Normal 5 3 2 3 3 2" xfId="7825"/>
    <cellStyle name="Normal 5 3 2 3 3 2 2" xfId="7826"/>
    <cellStyle name="Normal 5 3 2 3 3 2 2 2" xfId="18826"/>
    <cellStyle name="Normal 5 3 2 3 3 2 2 2 2" xfId="31081"/>
    <cellStyle name="Normal 5 3 2 3 3 2 2 2 3" xfId="43322"/>
    <cellStyle name="Normal 5 3 2 3 3 2 2 3" xfId="24964"/>
    <cellStyle name="Normal 5 3 2 3 3 2 2 4" xfId="37208"/>
    <cellStyle name="Normal 5 3 2 3 3 2 2 5" xfId="49437"/>
    <cellStyle name="Normal 5 3 2 3 3 2 3" xfId="18825"/>
    <cellStyle name="Normal 5 3 2 3 3 2 3 2" xfId="31080"/>
    <cellStyle name="Normal 5 3 2 3 3 2 3 3" xfId="43321"/>
    <cellStyle name="Normal 5 3 2 3 3 2 4" xfId="24963"/>
    <cellStyle name="Normal 5 3 2 3 3 2 5" xfId="37207"/>
    <cellStyle name="Normal 5 3 2 3 3 2 6" xfId="49436"/>
    <cellStyle name="Normal 5 3 2 3 3 3" xfId="7827"/>
    <cellStyle name="Normal 5 3 2 3 3 3 2" xfId="18827"/>
    <cellStyle name="Normal 5 3 2 3 3 3 2 2" xfId="31082"/>
    <cellStyle name="Normal 5 3 2 3 3 3 2 3" xfId="43323"/>
    <cellStyle name="Normal 5 3 2 3 3 3 3" xfId="24965"/>
    <cellStyle name="Normal 5 3 2 3 3 3 4" xfId="37209"/>
    <cellStyle name="Normal 5 3 2 3 3 3 5" xfId="49438"/>
    <cellStyle name="Normal 5 3 2 3 3 4" xfId="18824"/>
    <cellStyle name="Normal 5 3 2 3 3 4 2" xfId="31079"/>
    <cellStyle name="Normal 5 3 2 3 3 4 3" xfId="43320"/>
    <cellStyle name="Normal 5 3 2 3 3 5" xfId="24962"/>
    <cellStyle name="Normal 5 3 2 3 3 6" xfId="37206"/>
    <cellStyle name="Normal 5 3 2 3 3 7" xfId="49435"/>
    <cellStyle name="Normal 5 3 2 3 4" xfId="7828"/>
    <cellStyle name="Normal 5 3 2 3 4 2" xfId="7829"/>
    <cellStyle name="Normal 5 3 2 3 4 2 2" xfId="18829"/>
    <cellStyle name="Normal 5 3 2 3 4 2 2 2" xfId="31084"/>
    <cellStyle name="Normal 5 3 2 3 4 2 2 3" xfId="43325"/>
    <cellStyle name="Normal 5 3 2 3 4 2 3" xfId="24967"/>
    <cellStyle name="Normal 5 3 2 3 4 2 4" xfId="37211"/>
    <cellStyle name="Normal 5 3 2 3 4 2 5" xfId="49440"/>
    <cellStyle name="Normal 5 3 2 3 4 3" xfId="18828"/>
    <cellStyle name="Normal 5 3 2 3 4 3 2" xfId="31083"/>
    <cellStyle name="Normal 5 3 2 3 4 3 3" xfId="43324"/>
    <cellStyle name="Normal 5 3 2 3 4 4" xfId="24966"/>
    <cellStyle name="Normal 5 3 2 3 4 5" xfId="37210"/>
    <cellStyle name="Normal 5 3 2 3 4 6" xfId="49439"/>
    <cellStyle name="Normal 5 3 2 3 5" xfId="7830"/>
    <cellStyle name="Normal 5 3 2 3 5 2" xfId="18830"/>
    <cellStyle name="Normal 5 3 2 3 5 2 2" xfId="31085"/>
    <cellStyle name="Normal 5 3 2 3 5 2 3" xfId="43326"/>
    <cellStyle name="Normal 5 3 2 3 5 3" xfId="24968"/>
    <cellStyle name="Normal 5 3 2 3 5 4" xfId="37212"/>
    <cellStyle name="Normal 5 3 2 3 5 5" xfId="49441"/>
    <cellStyle name="Normal 5 3 2 3 6" xfId="18815"/>
    <cellStyle name="Normal 5 3 2 3 6 2" xfId="31070"/>
    <cellStyle name="Normal 5 3 2 3 6 3" xfId="43311"/>
    <cellStyle name="Normal 5 3 2 3 7" xfId="24953"/>
    <cellStyle name="Normal 5 3 2 3 8" xfId="37197"/>
    <cellStyle name="Normal 5 3 2 3 9" xfId="49426"/>
    <cellStyle name="Normal 5 3 2 4" xfId="7831"/>
    <cellStyle name="Normal 5 3 2 4 2" xfId="7832"/>
    <cellStyle name="Normal 5 3 2 4 2 2" xfId="7833"/>
    <cellStyle name="Normal 5 3 2 4 2 2 2" xfId="7834"/>
    <cellStyle name="Normal 5 3 2 4 2 2 2 2" xfId="18834"/>
    <cellStyle name="Normal 5 3 2 4 2 2 2 2 2" xfId="31089"/>
    <cellStyle name="Normal 5 3 2 4 2 2 2 2 3" xfId="43330"/>
    <cellStyle name="Normal 5 3 2 4 2 2 2 3" xfId="24972"/>
    <cellStyle name="Normal 5 3 2 4 2 2 2 4" xfId="37216"/>
    <cellStyle name="Normal 5 3 2 4 2 2 2 5" xfId="49445"/>
    <cellStyle name="Normal 5 3 2 4 2 2 3" xfId="18833"/>
    <cellStyle name="Normal 5 3 2 4 2 2 3 2" xfId="31088"/>
    <cellStyle name="Normal 5 3 2 4 2 2 3 3" xfId="43329"/>
    <cellStyle name="Normal 5 3 2 4 2 2 4" xfId="24971"/>
    <cellStyle name="Normal 5 3 2 4 2 2 5" xfId="37215"/>
    <cellStyle name="Normal 5 3 2 4 2 2 6" xfId="49444"/>
    <cellStyle name="Normal 5 3 2 4 2 3" xfId="7835"/>
    <cellStyle name="Normal 5 3 2 4 2 3 2" xfId="18835"/>
    <cellStyle name="Normal 5 3 2 4 2 3 2 2" xfId="31090"/>
    <cellStyle name="Normal 5 3 2 4 2 3 2 3" xfId="43331"/>
    <cellStyle name="Normal 5 3 2 4 2 3 3" xfId="24973"/>
    <cellStyle name="Normal 5 3 2 4 2 3 4" xfId="37217"/>
    <cellStyle name="Normal 5 3 2 4 2 3 5" xfId="49446"/>
    <cellStyle name="Normal 5 3 2 4 2 4" xfId="18832"/>
    <cellStyle name="Normal 5 3 2 4 2 4 2" xfId="31087"/>
    <cellStyle name="Normal 5 3 2 4 2 4 3" xfId="43328"/>
    <cellStyle name="Normal 5 3 2 4 2 5" xfId="24970"/>
    <cellStyle name="Normal 5 3 2 4 2 6" xfId="37214"/>
    <cellStyle name="Normal 5 3 2 4 2 7" xfId="49443"/>
    <cellStyle name="Normal 5 3 2 4 3" xfId="7836"/>
    <cellStyle name="Normal 5 3 2 4 3 2" xfId="7837"/>
    <cellStyle name="Normal 5 3 2 4 3 2 2" xfId="18837"/>
    <cellStyle name="Normal 5 3 2 4 3 2 2 2" xfId="31092"/>
    <cellStyle name="Normal 5 3 2 4 3 2 2 3" xfId="43333"/>
    <cellStyle name="Normal 5 3 2 4 3 2 3" xfId="24975"/>
    <cellStyle name="Normal 5 3 2 4 3 2 4" xfId="37219"/>
    <cellStyle name="Normal 5 3 2 4 3 2 5" xfId="49448"/>
    <cellStyle name="Normal 5 3 2 4 3 3" xfId="18836"/>
    <cellStyle name="Normal 5 3 2 4 3 3 2" xfId="31091"/>
    <cellStyle name="Normal 5 3 2 4 3 3 3" xfId="43332"/>
    <cellStyle name="Normal 5 3 2 4 3 4" xfId="24974"/>
    <cellStyle name="Normal 5 3 2 4 3 5" xfId="37218"/>
    <cellStyle name="Normal 5 3 2 4 3 6" xfId="49447"/>
    <cellStyle name="Normal 5 3 2 4 4" xfId="7838"/>
    <cellStyle name="Normal 5 3 2 4 4 2" xfId="18838"/>
    <cellStyle name="Normal 5 3 2 4 4 2 2" xfId="31093"/>
    <cellStyle name="Normal 5 3 2 4 4 2 3" xfId="43334"/>
    <cellStyle name="Normal 5 3 2 4 4 3" xfId="24976"/>
    <cellStyle name="Normal 5 3 2 4 4 4" xfId="37220"/>
    <cellStyle name="Normal 5 3 2 4 4 5" xfId="49449"/>
    <cellStyle name="Normal 5 3 2 4 5" xfId="18831"/>
    <cellStyle name="Normal 5 3 2 4 5 2" xfId="31086"/>
    <cellStyle name="Normal 5 3 2 4 5 3" xfId="43327"/>
    <cellStyle name="Normal 5 3 2 4 6" xfId="24969"/>
    <cellStyle name="Normal 5 3 2 4 7" xfId="37213"/>
    <cellStyle name="Normal 5 3 2 4 8" xfId="49442"/>
    <cellStyle name="Normal 5 3 2 5" xfId="7839"/>
    <cellStyle name="Normal 5 3 2 5 2" xfId="7840"/>
    <cellStyle name="Normal 5 3 2 5 2 2" xfId="7841"/>
    <cellStyle name="Normal 5 3 2 5 2 2 2" xfId="18841"/>
    <cellStyle name="Normal 5 3 2 5 2 2 2 2" xfId="31096"/>
    <cellStyle name="Normal 5 3 2 5 2 2 2 3" xfId="43337"/>
    <cellStyle name="Normal 5 3 2 5 2 2 3" xfId="24979"/>
    <cellStyle name="Normal 5 3 2 5 2 2 4" xfId="37223"/>
    <cellStyle name="Normal 5 3 2 5 2 2 5" xfId="49452"/>
    <cellStyle name="Normal 5 3 2 5 2 3" xfId="18840"/>
    <cellStyle name="Normal 5 3 2 5 2 3 2" xfId="31095"/>
    <cellStyle name="Normal 5 3 2 5 2 3 3" xfId="43336"/>
    <cellStyle name="Normal 5 3 2 5 2 4" xfId="24978"/>
    <cellStyle name="Normal 5 3 2 5 2 5" xfId="37222"/>
    <cellStyle name="Normal 5 3 2 5 2 6" xfId="49451"/>
    <cellStyle name="Normal 5 3 2 5 3" xfId="7842"/>
    <cellStyle name="Normal 5 3 2 5 3 2" xfId="18842"/>
    <cellStyle name="Normal 5 3 2 5 3 2 2" xfId="31097"/>
    <cellStyle name="Normal 5 3 2 5 3 2 3" xfId="43338"/>
    <cellStyle name="Normal 5 3 2 5 3 3" xfId="24980"/>
    <cellStyle name="Normal 5 3 2 5 3 4" xfId="37224"/>
    <cellStyle name="Normal 5 3 2 5 3 5" xfId="49453"/>
    <cellStyle name="Normal 5 3 2 5 4" xfId="18839"/>
    <cellStyle name="Normal 5 3 2 5 4 2" xfId="31094"/>
    <cellStyle name="Normal 5 3 2 5 4 3" xfId="43335"/>
    <cellStyle name="Normal 5 3 2 5 5" xfId="24977"/>
    <cellStyle name="Normal 5 3 2 5 6" xfId="37221"/>
    <cellStyle name="Normal 5 3 2 5 7" xfId="49450"/>
    <cellStyle name="Normal 5 3 2 6" xfId="7843"/>
    <cellStyle name="Normal 5 3 2 6 2" xfId="7844"/>
    <cellStyle name="Normal 5 3 2 6 2 2" xfId="18844"/>
    <cellStyle name="Normal 5 3 2 6 2 2 2" xfId="31099"/>
    <cellStyle name="Normal 5 3 2 6 2 2 3" xfId="43340"/>
    <cellStyle name="Normal 5 3 2 6 2 3" xfId="24982"/>
    <cellStyle name="Normal 5 3 2 6 2 4" xfId="37226"/>
    <cellStyle name="Normal 5 3 2 6 2 5" xfId="49455"/>
    <cellStyle name="Normal 5 3 2 6 3" xfId="18843"/>
    <cellStyle name="Normal 5 3 2 6 3 2" xfId="31098"/>
    <cellStyle name="Normal 5 3 2 6 3 3" xfId="43339"/>
    <cellStyle name="Normal 5 3 2 6 4" xfId="24981"/>
    <cellStyle name="Normal 5 3 2 6 5" xfId="37225"/>
    <cellStyle name="Normal 5 3 2 6 6" xfId="49454"/>
    <cellStyle name="Normal 5 3 2 7" xfId="7845"/>
    <cellStyle name="Normal 5 3 2 7 2" xfId="18845"/>
    <cellStyle name="Normal 5 3 2 7 2 2" xfId="31100"/>
    <cellStyle name="Normal 5 3 2 7 2 3" xfId="43341"/>
    <cellStyle name="Normal 5 3 2 7 3" xfId="24983"/>
    <cellStyle name="Normal 5 3 2 7 4" xfId="37227"/>
    <cellStyle name="Normal 5 3 2 7 5" xfId="49456"/>
    <cellStyle name="Normal 5 3 2 8" xfId="18782"/>
    <cellStyle name="Normal 5 3 2 8 2" xfId="31037"/>
    <cellStyle name="Normal 5 3 2 8 3" xfId="43278"/>
    <cellStyle name="Normal 5 3 2 9" xfId="24920"/>
    <cellStyle name="Normal 5 3 3" xfId="7846"/>
    <cellStyle name="Normal 5 3 3 10" xfId="49457"/>
    <cellStyle name="Normal 5 3 3 2" xfId="7847"/>
    <cellStyle name="Normal 5 3 3 2 2" xfId="7848"/>
    <cellStyle name="Normal 5 3 3 2 2 2" xfId="7849"/>
    <cellStyle name="Normal 5 3 3 2 2 2 2" xfId="7850"/>
    <cellStyle name="Normal 5 3 3 2 2 2 2 2" xfId="7851"/>
    <cellStyle name="Normal 5 3 3 2 2 2 2 2 2" xfId="18851"/>
    <cellStyle name="Normal 5 3 3 2 2 2 2 2 2 2" xfId="31106"/>
    <cellStyle name="Normal 5 3 3 2 2 2 2 2 2 3" xfId="43347"/>
    <cellStyle name="Normal 5 3 3 2 2 2 2 2 3" xfId="24989"/>
    <cellStyle name="Normal 5 3 3 2 2 2 2 2 4" xfId="37233"/>
    <cellStyle name="Normal 5 3 3 2 2 2 2 2 5" xfId="49462"/>
    <cellStyle name="Normal 5 3 3 2 2 2 2 3" xfId="18850"/>
    <cellStyle name="Normal 5 3 3 2 2 2 2 3 2" xfId="31105"/>
    <cellStyle name="Normal 5 3 3 2 2 2 2 3 3" xfId="43346"/>
    <cellStyle name="Normal 5 3 3 2 2 2 2 4" xfId="24988"/>
    <cellStyle name="Normal 5 3 3 2 2 2 2 5" xfId="37232"/>
    <cellStyle name="Normal 5 3 3 2 2 2 2 6" xfId="49461"/>
    <cellStyle name="Normal 5 3 3 2 2 2 3" xfId="7852"/>
    <cellStyle name="Normal 5 3 3 2 2 2 3 2" xfId="18852"/>
    <cellStyle name="Normal 5 3 3 2 2 2 3 2 2" xfId="31107"/>
    <cellStyle name="Normal 5 3 3 2 2 2 3 2 3" xfId="43348"/>
    <cellStyle name="Normal 5 3 3 2 2 2 3 3" xfId="24990"/>
    <cellStyle name="Normal 5 3 3 2 2 2 3 4" xfId="37234"/>
    <cellStyle name="Normal 5 3 3 2 2 2 3 5" xfId="49463"/>
    <cellStyle name="Normal 5 3 3 2 2 2 4" xfId="18849"/>
    <cellStyle name="Normal 5 3 3 2 2 2 4 2" xfId="31104"/>
    <cellStyle name="Normal 5 3 3 2 2 2 4 3" xfId="43345"/>
    <cellStyle name="Normal 5 3 3 2 2 2 5" xfId="24987"/>
    <cellStyle name="Normal 5 3 3 2 2 2 6" xfId="37231"/>
    <cellStyle name="Normal 5 3 3 2 2 2 7" xfId="49460"/>
    <cellStyle name="Normal 5 3 3 2 2 3" xfId="7853"/>
    <cellStyle name="Normal 5 3 3 2 2 3 2" xfId="7854"/>
    <cellStyle name="Normal 5 3 3 2 2 3 2 2" xfId="18854"/>
    <cellStyle name="Normal 5 3 3 2 2 3 2 2 2" xfId="31109"/>
    <cellStyle name="Normal 5 3 3 2 2 3 2 2 3" xfId="43350"/>
    <cellStyle name="Normal 5 3 3 2 2 3 2 3" xfId="24992"/>
    <cellStyle name="Normal 5 3 3 2 2 3 2 4" xfId="37236"/>
    <cellStyle name="Normal 5 3 3 2 2 3 2 5" xfId="49465"/>
    <cellStyle name="Normal 5 3 3 2 2 3 3" xfId="18853"/>
    <cellStyle name="Normal 5 3 3 2 2 3 3 2" xfId="31108"/>
    <cellStyle name="Normal 5 3 3 2 2 3 3 3" xfId="43349"/>
    <cellStyle name="Normal 5 3 3 2 2 3 4" xfId="24991"/>
    <cellStyle name="Normal 5 3 3 2 2 3 5" xfId="37235"/>
    <cellStyle name="Normal 5 3 3 2 2 3 6" xfId="49464"/>
    <cellStyle name="Normal 5 3 3 2 2 4" xfId="7855"/>
    <cellStyle name="Normal 5 3 3 2 2 4 2" xfId="18855"/>
    <cellStyle name="Normal 5 3 3 2 2 4 2 2" xfId="31110"/>
    <cellStyle name="Normal 5 3 3 2 2 4 2 3" xfId="43351"/>
    <cellStyle name="Normal 5 3 3 2 2 4 3" xfId="24993"/>
    <cellStyle name="Normal 5 3 3 2 2 4 4" xfId="37237"/>
    <cellStyle name="Normal 5 3 3 2 2 4 5" xfId="49466"/>
    <cellStyle name="Normal 5 3 3 2 2 5" xfId="18848"/>
    <cellStyle name="Normal 5 3 3 2 2 5 2" xfId="31103"/>
    <cellStyle name="Normal 5 3 3 2 2 5 3" xfId="43344"/>
    <cellStyle name="Normal 5 3 3 2 2 6" xfId="24986"/>
    <cellStyle name="Normal 5 3 3 2 2 7" xfId="37230"/>
    <cellStyle name="Normal 5 3 3 2 2 8" xfId="49459"/>
    <cellStyle name="Normal 5 3 3 2 3" xfId="7856"/>
    <cellStyle name="Normal 5 3 3 2 3 2" xfId="7857"/>
    <cellStyle name="Normal 5 3 3 2 3 2 2" xfId="7858"/>
    <cellStyle name="Normal 5 3 3 2 3 2 2 2" xfId="18858"/>
    <cellStyle name="Normal 5 3 3 2 3 2 2 2 2" xfId="31113"/>
    <cellStyle name="Normal 5 3 3 2 3 2 2 2 3" xfId="43354"/>
    <cellStyle name="Normal 5 3 3 2 3 2 2 3" xfId="24996"/>
    <cellStyle name="Normal 5 3 3 2 3 2 2 4" xfId="37240"/>
    <cellStyle name="Normal 5 3 3 2 3 2 2 5" xfId="49469"/>
    <cellStyle name="Normal 5 3 3 2 3 2 3" xfId="18857"/>
    <cellStyle name="Normal 5 3 3 2 3 2 3 2" xfId="31112"/>
    <cellStyle name="Normal 5 3 3 2 3 2 3 3" xfId="43353"/>
    <cellStyle name="Normal 5 3 3 2 3 2 4" xfId="24995"/>
    <cellStyle name="Normal 5 3 3 2 3 2 5" xfId="37239"/>
    <cellStyle name="Normal 5 3 3 2 3 2 6" xfId="49468"/>
    <cellStyle name="Normal 5 3 3 2 3 3" xfId="7859"/>
    <cellStyle name="Normal 5 3 3 2 3 3 2" xfId="18859"/>
    <cellStyle name="Normal 5 3 3 2 3 3 2 2" xfId="31114"/>
    <cellStyle name="Normal 5 3 3 2 3 3 2 3" xfId="43355"/>
    <cellStyle name="Normal 5 3 3 2 3 3 3" xfId="24997"/>
    <cellStyle name="Normal 5 3 3 2 3 3 4" xfId="37241"/>
    <cellStyle name="Normal 5 3 3 2 3 3 5" xfId="49470"/>
    <cellStyle name="Normal 5 3 3 2 3 4" xfId="18856"/>
    <cellStyle name="Normal 5 3 3 2 3 4 2" xfId="31111"/>
    <cellStyle name="Normal 5 3 3 2 3 4 3" xfId="43352"/>
    <cellStyle name="Normal 5 3 3 2 3 5" xfId="24994"/>
    <cellStyle name="Normal 5 3 3 2 3 6" xfId="37238"/>
    <cellStyle name="Normal 5 3 3 2 3 7" xfId="49467"/>
    <cellStyle name="Normal 5 3 3 2 4" xfId="7860"/>
    <cellStyle name="Normal 5 3 3 2 4 2" xfId="7861"/>
    <cellStyle name="Normal 5 3 3 2 4 2 2" xfId="18861"/>
    <cellStyle name="Normal 5 3 3 2 4 2 2 2" xfId="31116"/>
    <cellStyle name="Normal 5 3 3 2 4 2 2 3" xfId="43357"/>
    <cellStyle name="Normal 5 3 3 2 4 2 3" xfId="24999"/>
    <cellStyle name="Normal 5 3 3 2 4 2 4" xfId="37243"/>
    <cellStyle name="Normal 5 3 3 2 4 2 5" xfId="49472"/>
    <cellStyle name="Normal 5 3 3 2 4 3" xfId="18860"/>
    <cellStyle name="Normal 5 3 3 2 4 3 2" xfId="31115"/>
    <cellStyle name="Normal 5 3 3 2 4 3 3" xfId="43356"/>
    <cellStyle name="Normal 5 3 3 2 4 4" xfId="24998"/>
    <cellStyle name="Normal 5 3 3 2 4 5" xfId="37242"/>
    <cellStyle name="Normal 5 3 3 2 4 6" xfId="49471"/>
    <cellStyle name="Normal 5 3 3 2 5" xfId="7862"/>
    <cellStyle name="Normal 5 3 3 2 5 2" xfId="18862"/>
    <cellStyle name="Normal 5 3 3 2 5 2 2" xfId="31117"/>
    <cellStyle name="Normal 5 3 3 2 5 2 3" xfId="43358"/>
    <cellStyle name="Normal 5 3 3 2 5 3" xfId="25000"/>
    <cellStyle name="Normal 5 3 3 2 5 4" xfId="37244"/>
    <cellStyle name="Normal 5 3 3 2 5 5" xfId="49473"/>
    <cellStyle name="Normal 5 3 3 2 6" xfId="18847"/>
    <cellStyle name="Normal 5 3 3 2 6 2" xfId="31102"/>
    <cellStyle name="Normal 5 3 3 2 6 3" xfId="43343"/>
    <cellStyle name="Normal 5 3 3 2 7" xfId="24985"/>
    <cellStyle name="Normal 5 3 3 2 8" xfId="37229"/>
    <cellStyle name="Normal 5 3 3 2 9" xfId="49458"/>
    <cellStyle name="Normal 5 3 3 3" xfId="7863"/>
    <cellStyle name="Normal 5 3 3 3 2" xfId="7864"/>
    <cellStyle name="Normal 5 3 3 3 2 2" xfId="7865"/>
    <cellStyle name="Normal 5 3 3 3 2 2 2" xfId="7866"/>
    <cellStyle name="Normal 5 3 3 3 2 2 2 2" xfId="18866"/>
    <cellStyle name="Normal 5 3 3 3 2 2 2 2 2" xfId="31121"/>
    <cellStyle name="Normal 5 3 3 3 2 2 2 2 3" xfId="43362"/>
    <cellStyle name="Normal 5 3 3 3 2 2 2 3" xfId="25004"/>
    <cellStyle name="Normal 5 3 3 3 2 2 2 4" xfId="37248"/>
    <cellStyle name="Normal 5 3 3 3 2 2 2 5" xfId="49477"/>
    <cellStyle name="Normal 5 3 3 3 2 2 3" xfId="18865"/>
    <cellStyle name="Normal 5 3 3 3 2 2 3 2" xfId="31120"/>
    <cellStyle name="Normal 5 3 3 3 2 2 3 3" xfId="43361"/>
    <cellStyle name="Normal 5 3 3 3 2 2 4" xfId="25003"/>
    <cellStyle name="Normal 5 3 3 3 2 2 5" xfId="37247"/>
    <cellStyle name="Normal 5 3 3 3 2 2 6" xfId="49476"/>
    <cellStyle name="Normal 5 3 3 3 2 3" xfId="7867"/>
    <cellStyle name="Normal 5 3 3 3 2 3 2" xfId="18867"/>
    <cellStyle name="Normal 5 3 3 3 2 3 2 2" xfId="31122"/>
    <cellStyle name="Normal 5 3 3 3 2 3 2 3" xfId="43363"/>
    <cellStyle name="Normal 5 3 3 3 2 3 3" xfId="25005"/>
    <cellStyle name="Normal 5 3 3 3 2 3 4" xfId="37249"/>
    <cellStyle name="Normal 5 3 3 3 2 3 5" xfId="49478"/>
    <cellStyle name="Normal 5 3 3 3 2 4" xfId="18864"/>
    <cellStyle name="Normal 5 3 3 3 2 4 2" xfId="31119"/>
    <cellStyle name="Normal 5 3 3 3 2 4 3" xfId="43360"/>
    <cellStyle name="Normal 5 3 3 3 2 5" xfId="25002"/>
    <cellStyle name="Normal 5 3 3 3 2 6" xfId="37246"/>
    <cellStyle name="Normal 5 3 3 3 2 7" xfId="49475"/>
    <cellStyle name="Normal 5 3 3 3 3" xfId="7868"/>
    <cellStyle name="Normal 5 3 3 3 3 2" xfId="7869"/>
    <cellStyle name="Normal 5 3 3 3 3 2 2" xfId="18869"/>
    <cellStyle name="Normal 5 3 3 3 3 2 2 2" xfId="31124"/>
    <cellStyle name="Normal 5 3 3 3 3 2 2 3" xfId="43365"/>
    <cellStyle name="Normal 5 3 3 3 3 2 3" xfId="25007"/>
    <cellStyle name="Normal 5 3 3 3 3 2 4" xfId="37251"/>
    <cellStyle name="Normal 5 3 3 3 3 2 5" xfId="49480"/>
    <cellStyle name="Normal 5 3 3 3 3 3" xfId="18868"/>
    <cellStyle name="Normal 5 3 3 3 3 3 2" xfId="31123"/>
    <cellStyle name="Normal 5 3 3 3 3 3 3" xfId="43364"/>
    <cellStyle name="Normal 5 3 3 3 3 4" xfId="25006"/>
    <cellStyle name="Normal 5 3 3 3 3 5" xfId="37250"/>
    <cellStyle name="Normal 5 3 3 3 3 6" xfId="49479"/>
    <cellStyle name="Normal 5 3 3 3 4" xfId="7870"/>
    <cellStyle name="Normal 5 3 3 3 4 2" xfId="18870"/>
    <cellStyle name="Normal 5 3 3 3 4 2 2" xfId="31125"/>
    <cellStyle name="Normal 5 3 3 3 4 2 3" xfId="43366"/>
    <cellStyle name="Normal 5 3 3 3 4 3" xfId="25008"/>
    <cellStyle name="Normal 5 3 3 3 4 4" xfId="37252"/>
    <cellStyle name="Normal 5 3 3 3 4 5" xfId="49481"/>
    <cellStyle name="Normal 5 3 3 3 5" xfId="18863"/>
    <cellStyle name="Normal 5 3 3 3 5 2" xfId="31118"/>
    <cellStyle name="Normal 5 3 3 3 5 3" xfId="43359"/>
    <cellStyle name="Normal 5 3 3 3 6" xfId="25001"/>
    <cellStyle name="Normal 5 3 3 3 7" xfId="37245"/>
    <cellStyle name="Normal 5 3 3 3 8" xfId="49474"/>
    <cellStyle name="Normal 5 3 3 4" xfId="7871"/>
    <cellStyle name="Normal 5 3 3 4 2" xfId="7872"/>
    <cellStyle name="Normal 5 3 3 4 2 2" xfId="7873"/>
    <cellStyle name="Normal 5 3 3 4 2 2 2" xfId="18873"/>
    <cellStyle name="Normal 5 3 3 4 2 2 2 2" xfId="31128"/>
    <cellStyle name="Normal 5 3 3 4 2 2 2 3" xfId="43369"/>
    <cellStyle name="Normal 5 3 3 4 2 2 3" xfId="25011"/>
    <cellStyle name="Normal 5 3 3 4 2 2 4" xfId="37255"/>
    <cellStyle name="Normal 5 3 3 4 2 2 5" xfId="49484"/>
    <cellStyle name="Normal 5 3 3 4 2 3" xfId="18872"/>
    <cellStyle name="Normal 5 3 3 4 2 3 2" xfId="31127"/>
    <cellStyle name="Normal 5 3 3 4 2 3 3" xfId="43368"/>
    <cellStyle name="Normal 5 3 3 4 2 4" xfId="25010"/>
    <cellStyle name="Normal 5 3 3 4 2 5" xfId="37254"/>
    <cellStyle name="Normal 5 3 3 4 2 6" xfId="49483"/>
    <cellStyle name="Normal 5 3 3 4 3" xfId="7874"/>
    <cellStyle name="Normal 5 3 3 4 3 2" xfId="18874"/>
    <cellStyle name="Normal 5 3 3 4 3 2 2" xfId="31129"/>
    <cellStyle name="Normal 5 3 3 4 3 2 3" xfId="43370"/>
    <cellStyle name="Normal 5 3 3 4 3 3" xfId="25012"/>
    <cellStyle name="Normal 5 3 3 4 3 4" xfId="37256"/>
    <cellStyle name="Normal 5 3 3 4 3 5" xfId="49485"/>
    <cellStyle name="Normal 5 3 3 4 4" xfId="18871"/>
    <cellStyle name="Normal 5 3 3 4 4 2" xfId="31126"/>
    <cellStyle name="Normal 5 3 3 4 4 3" xfId="43367"/>
    <cellStyle name="Normal 5 3 3 4 5" xfId="25009"/>
    <cellStyle name="Normal 5 3 3 4 6" xfId="37253"/>
    <cellStyle name="Normal 5 3 3 4 7" xfId="49482"/>
    <cellStyle name="Normal 5 3 3 5" xfId="7875"/>
    <cellStyle name="Normal 5 3 3 5 2" xfId="7876"/>
    <cellStyle name="Normal 5 3 3 5 2 2" xfId="18876"/>
    <cellStyle name="Normal 5 3 3 5 2 2 2" xfId="31131"/>
    <cellStyle name="Normal 5 3 3 5 2 2 3" xfId="43372"/>
    <cellStyle name="Normal 5 3 3 5 2 3" xfId="25014"/>
    <cellStyle name="Normal 5 3 3 5 2 4" xfId="37258"/>
    <cellStyle name="Normal 5 3 3 5 2 5" xfId="49487"/>
    <cellStyle name="Normal 5 3 3 5 3" xfId="18875"/>
    <cellStyle name="Normal 5 3 3 5 3 2" xfId="31130"/>
    <cellStyle name="Normal 5 3 3 5 3 3" xfId="43371"/>
    <cellStyle name="Normal 5 3 3 5 4" xfId="25013"/>
    <cellStyle name="Normal 5 3 3 5 5" xfId="37257"/>
    <cellStyle name="Normal 5 3 3 5 6" xfId="49486"/>
    <cellStyle name="Normal 5 3 3 6" xfId="7877"/>
    <cellStyle name="Normal 5 3 3 6 2" xfId="18877"/>
    <cellStyle name="Normal 5 3 3 6 2 2" xfId="31132"/>
    <cellStyle name="Normal 5 3 3 6 2 3" xfId="43373"/>
    <cellStyle name="Normal 5 3 3 6 3" xfId="25015"/>
    <cellStyle name="Normal 5 3 3 6 4" xfId="37259"/>
    <cellStyle name="Normal 5 3 3 6 5" xfId="49488"/>
    <cellStyle name="Normal 5 3 3 7" xfId="18846"/>
    <cellStyle name="Normal 5 3 3 7 2" xfId="31101"/>
    <cellStyle name="Normal 5 3 3 7 3" xfId="43342"/>
    <cellStyle name="Normal 5 3 3 8" xfId="24984"/>
    <cellStyle name="Normal 5 3 3 9" xfId="37228"/>
    <cellStyle name="Normal 5 3 4" xfId="7878"/>
    <cellStyle name="Normal 5 3 4 2" xfId="7879"/>
    <cellStyle name="Normal 5 3 4 2 2" xfId="7880"/>
    <cellStyle name="Normal 5 3 4 2 2 2" xfId="7881"/>
    <cellStyle name="Normal 5 3 4 2 2 2 2" xfId="7882"/>
    <cellStyle name="Normal 5 3 4 2 2 2 2 2" xfId="18882"/>
    <cellStyle name="Normal 5 3 4 2 2 2 2 2 2" xfId="31137"/>
    <cellStyle name="Normal 5 3 4 2 2 2 2 2 3" xfId="43378"/>
    <cellStyle name="Normal 5 3 4 2 2 2 2 3" xfId="25020"/>
    <cellStyle name="Normal 5 3 4 2 2 2 2 4" xfId="37264"/>
    <cellStyle name="Normal 5 3 4 2 2 2 2 5" xfId="49493"/>
    <cellStyle name="Normal 5 3 4 2 2 2 3" xfId="18881"/>
    <cellStyle name="Normal 5 3 4 2 2 2 3 2" xfId="31136"/>
    <cellStyle name="Normal 5 3 4 2 2 2 3 3" xfId="43377"/>
    <cellStyle name="Normal 5 3 4 2 2 2 4" xfId="25019"/>
    <cellStyle name="Normal 5 3 4 2 2 2 5" xfId="37263"/>
    <cellStyle name="Normal 5 3 4 2 2 2 6" xfId="49492"/>
    <cellStyle name="Normal 5 3 4 2 2 3" xfId="7883"/>
    <cellStyle name="Normal 5 3 4 2 2 3 2" xfId="18883"/>
    <cellStyle name="Normal 5 3 4 2 2 3 2 2" xfId="31138"/>
    <cellStyle name="Normal 5 3 4 2 2 3 2 3" xfId="43379"/>
    <cellStyle name="Normal 5 3 4 2 2 3 3" xfId="25021"/>
    <cellStyle name="Normal 5 3 4 2 2 3 4" xfId="37265"/>
    <cellStyle name="Normal 5 3 4 2 2 3 5" xfId="49494"/>
    <cellStyle name="Normal 5 3 4 2 2 4" xfId="18880"/>
    <cellStyle name="Normal 5 3 4 2 2 4 2" xfId="31135"/>
    <cellStyle name="Normal 5 3 4 2 2 4 3" xfId="43376"/>
    <cellStyle name="Normal 5 3 4 2 2 5" xfId="25018"/>
    <cellStyle name="Normal 5 3 4 2 2 6" xfId="37262"/>
    <cellStyle name="Normal 5 3 4 2 2 7" xfId="49491"/>
    <cellStyle name="Normal 5 3 4 2 3" xfId="7884"/>
    <cellStyle name="Normal 5 3 4 2 3 2" xfId="7885"/>
    <cellStyle name="Normal 5 3 4 2 3 2 2" xfId="18885"/>
    <cellStyle name="Normal 5 3 4 2 3 2 2 2" xfId="31140"/>
    <cellStyle name="Normal 5 3 4 2 3 2 2 3" xfId="43381"/>
    <cellStyle name="Normal 5 3 4 2 3 2 3" xfId="25023"/>
    <cellStyle name="Normal 5 3 4 2 3 2 4" xfId="37267"/>
    <cellStyle name="Normal 5 3 4 2 3 2 5" xfId="49496"/>
    <cellStyle name="Normal 5 3 4 2 3 3" xfId="18884"/>
    <cellStyle name="Normal 5 3 4 2 3 3 2" xfId="31139"/>
    <cellStyle name="Normal 5 3 4 2 3 3 3" xfId="43380"/>
    <cellStyle name="Normal 5 3 4 2 3 4" xfId="25022"/>
    <cellStyle name="Normal 5 3 4 2 3 5" xfId="37266"/>
    <cellStyle name="Normal 5 3 4 2 3 6" xfId="49495"/>
    <cellStyle name="Normal 5 3 4 2 4" xfId="7886"/>
    <cellStyle name="Normal 5 3 4 2 4 2" xfId="18886"/>
    <cellStyle name="Normal 5 3 4 2 4 2 2" xfId="31141"/>
    <cellStyle name="Normal 5 3 4 2 4 2 3" xfId="43382"/>
    <cellStyle name="Normal 5 3 4 2 4 3" xfId="25024"/>
    <cellStyle name="Normal 5 3 4 2 4 4" xfId="37268"/>
    <cellStyle name="Normal 5 3 4 2 4 5" xfId="49497"/>
    <cellStyle name="Normal 5 3 4 2 5" xfId="18879"/>
    <cellStyle name="Normal 5 3 4 2 5 2" xfId="31134"/>
    <cellStyle name="Normal 5 3 4 2 5 3" xfId="43375"/>
    <cellStyle name="Normal 5 3 4 2 6" xfId="25017"/>
    <cellStyle name="Normal 5 3 4 2 7" xfId="37261"/>
    <cellStyle name="Normal 5 3 4 2 8" xfId="49490"/>
    <cellStyle name="Normal 5 3 4 3" xfId="7887"/>
    <cellStyle name="Normal 5 3 4 3 2" xfId="7888"/>
    <cellStyle name="Normal 5 3 4 3 2 2" xfId="7889"/>
    <cellStyle name="Normal 5 3 4 3 2 2 2" xfId="18889"/>
    <cellStyle name="Normal 5 3 4 3 2 2 2 2" xfId="31144"/>
    <cellStyle name="Normal 5 3 4 3 2 2 2 3" xfId="43385"/>
    <cellStyle name="Normal 5 3 4 3 2 2 3" xfId="25027"/>
    <cellStyle name="Normal 5 3 4 3 2 2 4" xfId="37271"/>
    <cellStyle name="Normal 5 3 4 3 2 2 5" xfId="49500"/>
    <cellStyle name="Normal 5 3 4 3 2 3" xfId="18888"/>
    <cellStyle name="Normal 5 3 4 3 2 3 2" xfId="31143"/>
    <cellStyle name="Normal 5 3 4 3 2 3 3" xfId="43384"/>
    <cellStyle name="Normal 5 3 4 3 2 4" xfId="25026"/>
    <cellStyle name="Normal 5 3 4 3 2 5" xfId="37270"/>
    <cellStyle name="Normal 5 3 4 3 2 6" xfId="49499"/>
    <cellStyle name="Normal 5 3 4 3 3" xfId="7890"/>
    <cellStyle name="Normal 5 3 4 3 3 2" xfId="18890"/>
    <cellStyle name="Normal 5 3 4 3 3 2 2" xfId="31145"/>
    <cellStyle name="Normal 5 3 4 3 3 2 3" xfId="43386"/>
    <cellStyle name="Normal 5 3 4 3 3 3" xfId="25028"/>
    <cellStyle name="Normal 5 3 4 3 3 4" xfId="37272"/>
    <cellStyle name="Normal 5 3 4 3 3 5" xfId="49501"/>
    <cellStyle name="Normal 5 3 4 3 4" xfId="18887"/>
    <cellStyle name="Normal 5 3 4 3 4 2" xfId="31142"/>
    <cellStyle name="Normal 5 3 4 3 4 3" xfId="43383"/>
    <cellStyle name="Normal 5 3 4 3 5" xfId="25025"/>
    <cellStyle name="Normal 5 3 4 3 6" xfId="37269"/>
    <cellStyle name="Normal 5 3 4 3 7" xfId="49498"/>
    <cellStyle name="Normal 5 3 4 4" xfId="7891"/>
    <cellStyle name="Normal 5 3 4 4 2" xfId="7892"/>
    <cellStyle name="Normal 5 3 4 4 2 2" xfId="18892"/>
    <cellStyle name="Normal 5 3 4 4 2 2 2" xfId="31147"/>
    <cellStyle name="Normal 5 3 4 4 2 2 3" xfId="43388"/>
    <cellStyle name="Normal 5 3 4 4 2 3" xfId="25030"/>
    <cellStyle name="Normal 5 3 4 4 2 4" xfId="37274"/>
    <cellStyle name="Normal 5 3 4 4 2 5" xfId="49503"/>
    <cellStyle name="Normal 5 3 4 4 3" xfId="18891"/>
    <cellStyle name="Normal 5 3 4 4 3 2" xfId="31146"/>
    <cellStyle name="Normal 5 3 4 4 3 3" xfId="43387"/>
    <cellStyle name="Normal 5 3 4 4 4" xfId="25029"/>
    <cellStyle name="Normal 5 3 4 4 5" xfId="37273"/>
    <cellStyle name="Normal 5 3 4 4 6" xfId="49502"/>
    <cellStyle name="Normal 5 3 4 5" xfId="7893"/>
    <cellStyle name="Normal 5 3 4 5 2" xfId="18893"/>
    <cellStyle name="Normal 5 3 4 5 2 2" xfId="31148"/>
    <cellStyle name="Normal 5 3 4 5 2 3" xfId="43389"/>
    <cellStyle name="Normal 5 3 4 5 3" xfId="25031"/>
    <cellStyle name="Normal 5 3 4 5 4" xfId="37275"/>
    <cellStyle name="Normal 5 3 4 5 5" xfId="49504"/>
    <cellStyle name="Normal 5 3 4 6" xfId="18878"/>
    <cellStyle name="Normal 5 3 4 6 2" xfId="31133"/>
    <cellStyle name="Normal 5 3 4 6 3" xfId="43374"/>
    <cellStyle name="Normal 5 3 4 7" xfId="25016"/>
    <cellStyle name="Normal 5 3 4 8" xfId="37260"/>
    <cellStyle name="Normal 5 3 4 9" xfId="49489"/>
    <cellStyle name="Normal 5 3 5" xfId="7894"/>
    <cellStyle name="Normal 5 3 5 2" xfId="7895"/>
    <cellStyle name="Normal 5 3 5 2 2" xfId="7896"/>
    <cellStyle name="Normal 5 3 5 2 2 2" xfId="7897"/>
    <cellStyle name="Normal 5 3 5 2 2 2 2" xfId="18897"/>
    <cellStyle name="Normal 5 3 5 2 2 2 2 2" xfId="31152"/>
    <cellStyle name="Normal 5 3 5 2 2 2 2 3" xfId="43393"/>
    <cellStyle name="Normal 5 3 5 2 2 2 3" xfId="25035"/>
    <cellStyle name="Normal 5 3 5 2 2 2 4" xfId="37279"/>
    <cellStyle name="Normal 5 3 5 2 2 2 5" xfId="49508"/>
    <cellStyle name="Normal 5 3 5 2 2 3" xfId="18896"/>
    <cellStyle name="Normal 5 3 5 2 2 3 2" xfId="31151"/>
    <cellStyle name="Normal 5 3 5 2 2 3 3" xfId="43392"/>
    <cellStyle name="Normal 5 3 5 2 2 4" xfId="25034"/>
    <cellStyle name="Normal 5 3 5 2 2 5" xfId="37278"/>
    <cellStyle name="Normal 5 3 5 2 2 6" xfId="49507"/>
    <cellStyle name="Normal 5 3 5 2 3" xfId="7898"/>
    <cellStyle name="Normal 5 3 5 2 3 2" xfId="18898"/>
    <cellStyle name="Normal 5 3 5 2 3 2 2" xfId="31153"/>
    <cellStyle name="Normal 5 3 5 2 3 2 3" xfId="43394"/>
    <cellStyle name="Normal 5 3 5 2 3 3" xfId="25036"/>
    <cellStyle name="Normal 5 3 5 2 3 4" xfId="37280"/>
    <cellStyle name="Normal 5 3 5 2 3 5" xfId="49509"/>
    <cellStyle name="Normal 5 3 5 2 4" xfId="18895"/>
    <cellStyle name="Normal 5 3 5 2 4 2" xfId="31150"/>
    <cellStyle name="Normal 5 3 5 2 4 3" xfId="43391"/>
    <cellStyle name="Normal 5 3 5 2 5" xfId="25033"/>
    <cellStyle name="Normal 5 3 5 2 6" xfId="37277"/>
    <cellStyle name="Normal 5 3 5 2 7" xfId="49506"/>
    <cellStyle name="Normal 5 3 5 3" xfId="7899"/>
    <cellStyle name="Normal 5 3 5 3 2" xfId="7900"/>
    <cellStyle name="Normal 5 3 5 3 2 2" xfId="18900"/>
    <cellStyle name="Normal 5 3 5 3 2 2 2" xfId="31155"/>
    <cellStyle name="Normal 5 3 5 3 2 2 3" xfId="43396"/>
    <cellStyle name="Normal 5 3 5 3 2 3" xfId="25038"/>
    <cellStyle name="Normal 5 3 5 3 2 4" xfId="37282"/>
    <cellStyle name="Normal 5 3 5 3 2 5" xfId="49511"/>
    <cellStyle name="Normal 5 3 5 3 3" xfId="18899"/>
    <cellStyle name="Normal 5 3 5 3 3 2" xfId="31154"/>
    <cellStyle name="Normal 5 3 5 3 3 3" xfId="43395"/>
    <cellStyle name="Normal 5 3 5 3 4" xfId="25037"/>
    <cellStyle name="Normal 5 3 5 3 5" xfId="37281"/>
    <cellStyle name="Normal 5 3 5 3 6" xfId="49510"/>
    <cellStyle name="Normal 5 3 5 4" xfId="7901"/>
    <cellStyle name="Normal 5 3 5 4 2" xfId="18901"/>
    <cellStyle name="Normal 5 3 5 4 2 2" xfId="31156"/>
    <cellStyle name="Normal 5 3 5 4 2 3" xfId="43397"/>
    <cellStyle name="Normal 5 3 5 4 3" xfId="25039"/>
    <cellStyle name="Normal 5 3 5 4 4" xfId="37283"/>
    <cellStyle name="Normal 5 3 5 4 5" xfId="49512"/>
    <cellStyle name="Normal 5 3 5 5" xfId="18894"/>
    <cellStyle name="Normal 5 3 5 5 2" xfId="31149"/>
    <cellStyle name="Normal 5 3 5 5 3" xfId="43390"/>
    <cellStyle name="Normal 5 3 5 6" xfId="25032"/>
    <cellStyle name="Normal 5 3 5 7" xfId="37276"/>
    <cellStyle name="Normal 5 3 5 8" xfId="49505"/>
    <cellStyle name="Normal 5 3 6" xfId="7902"/>
    <cellStyle name="Normal 5 3 6 2" xfId="7903"/>
    <cellStyle name="Normal 5 3 6 2 2" xfId="7904"/>
    <cellStyle name="Normal 5 3 6 2 2 2" xfId="18904"/>
    <cellStyle name="Normal 5 3 6 2 2 2 2" xfId="31159"/>
    <cellStyle name="Normal 5 3 6 2 2 2 3" xfId="43400"/>
    <cellStyle name="Normal 5 3 6 2 2 3" xfId="25042"/>
    <cellStyle name="Normal 5 3 6 2 2 4" xfId="37286"/>
    <cellStyle name="Normal 5 3 6 2 2 5" xfId="49515"/>
    <cellStyle name="Normal 5 3 6 2 3" xfId="18903"/>
    <cellStyle name="Normal 5 3 6 2 3 2" xfId="31158"/>
    <cellStyle name="Normal 5 3 6 2 3 3" xfId="43399"/>
    <cellStyle name="Normal 5 3 6 2 4" xfId="25041"/>
    <cellStyle name="Normal 5 3 6 2 5" xfId="37285"/>
    <cellStyle name="Normal 5 3 6 2 6" xfId="49514"/>
    <cellStyle name="Normal 5 3 6 3" xfId="7905"/>
    <cellStyle name="Normal 5 3 6 3 2" xfId="18905"/>
    <cellStyle name="Normal 5 3 6 3 2 2" xfId="31160"/>
    <cellStyle name="Normal 5 3 6 3 2 3" xfId="43401"/>
    <cellStyle name="Normal 5 3 6 3 3" xfId="25043"/>
    <cellStyle name="Normal 5 3 6 3 4" xfId="37287"/>
    <cellStyle name="Normal 5 3 6 3 5" xfId="49516"/>
    <cellStyle name="Normal 5 3 6 4" xfId="18902"/>
    <cellStyle name="Normal 5 3 6 4 2" xfId="31157"/>
    <cellStyle name="Normal 5 3 6 4 3" xfId="43398"/>
    <cellStyle name="Normal 5 3 6 5" xfId="25040"/>
    <cellStyle name="Normal 5 3 6 6" xfId="37284"/>
    <cellStyle name="Normal 5 3 6 7" xfId="49513"/>
    <cellStyle name="Normal 5 3 7" xfId="7906"/>
    <cellStyle name="Normal 5 3 7 2" xfId="7907"/>
    <cellStyle name="Normal 5 3 7 2 2" xfId="18907"/>
    <cellStyle name="Normal 5 3 7 2 2 2" xfId="31162"/>
    <cellStyle name="Normal 5 3 7 2 2 3" xfId="43403"/>
    <cellStyle name="Normal 5 3 7 2 3" xfId="25045"/>
    <cellStyle name="Normal 5 3 7 2 4" xfId="37289"/>
    <cellStyle name="Normal 5 3 7 2 5" xfId="49518"/>
    <cellStyle name="Normal 5 3 7 3" xfId="18906"/>
    <cellStyle name="Normal 5 3 7 3 2" xfId="31161"/>
    <cellStyle name="Normal 5 3 7 3 3" xfId="43402"/>
    <cellStyle name="Normal 5 3 7 4" xfId="25044"/>
    <cellStyle name="Normal 5 3 7 5" xfId="37288"/>
    <cellStyle name="Normal 5 3 7 6" xfId="49517"/>
    <cellStyle name="Normal 5 3 8" xfId="7908"/>
    <cellStyle name="Normal 5 3 8 2" xfId="18908"/>
    <cellStyle name="Normal 5 3 8 2 2" xfId="31163"/>
    <cellStyle name="Normal 5 3 8 2 3" xfId="43404"/>
    <cellStyle name="Normal 5 3 8 3" xfId="25046"/>
    <cellStyle name="Normal 5 3 8 4" xfId="37290"/>
    <cellStyle name="Normal 5 3 8 5" xfId="49519"/>
    <cellStyle name="Normal 5 3 9" xfId="18781"/>
    <cellStyle name="Normal 5 3 9 2" xfId="31036"/>
    <cellStyle name="Normal 5 3 9 3" xfId="43277"/>
    <cellStyle name="Normal 5 4" xfId="7909"/>
    <cellStyle name="Normal 5 4 10" xfId="37291"/>
    <cellStyle name="Normal 5 4 11" xfId="49520"/>
    <cellStyle name="Normal 5 4 2" xfId="7910"/>
    <cellStyle name="Normal 5 4 2 10" xfId="49521"/>
    <cellStyle name="Normal 5 4 2 2" xfId="7911"/>
    <cellStyle name="Normal 5 4 2 2 2" xfId="7912"/>
    <cellStyle name="Normal 5 4 2 2 2 2" xfId="7913"/>
    <cellStyle name="Normal 5 4 2 2 2 2 2" xfId="7914"/>
    <cellStyle name="Normal 5 4 2 2 2 2 2 2" xfId="7915"/>
    <cellStyle name="Normal 5 4 2 2 2 2 2 2 2" xfId="18915"/>
    <cellStyle name="Normal 5 4 2 2 2 2 2 2 2 2" xfId="31170"/>
    <cellStyle name="Normal 5 4 2 2 2 2 2 2 2 3" xfId="43411"/>
    <cellStyle name="Normal 5 4 2 2 2 2 2 2 3" xfId="25053"/>
    <cellStyle name="Normal 5 4 2 2 2 2 2 2 4" xfId="37297"/>
    <cellStyle name="Normal 5 4 2 2 2 2 2 2 5" xfId="49526"/>
    <cellStyle name="Normal 5 4 2 2 2 2 2 3" xfId="18914"/>
    <cellStyle name="Normal 5 4 2 2 2 2 2 3 2" xfId="31169"/>
    <cellStyle name="Normal 5 4 2 2 2 2 2 3 3" xfId="43410"/>
    <cellStyle name="Normal 5 4 2 2 2 2 2 4" xfId="25052"/>
    <cellStyle name="Normal 5 4 2 2 2 2 2 5" xfId="37296"/>
    <cellStyle name="Normal 5 4 2 2 2 2 2 6" xfId="49525"/>
    <cellStyle name="Normal 5 4 2 2 2 2 3" xfId="7916"/>
    <cellStyle name="Normal 5 4 2 2 2 2 3 2" xfId="18916"/>
    <cellStyle name="Normal 5 4 2 2 2 2 3 2 2" xfId="31171"/>
    <cellStyle name="Normal 5 4 2 2 2 2 3 2 3" xfId="43412"/>
    <cellStyle name="Normal 5 4 2 2 2 2 3 3" xfId="25054"/>
    <cellStyle name="Normal 5 4 2 2 2 2 3 4" xfId="37298"/>
    <cellStyle name="Normal 5 4 2 2 2 2 3 5" xfId="49527"/>
    <cellStyle name="Normal 5 4 2 2 2 2 4" xfId="18913"/>
    <cellStyle name="Normal 5 4 2 2 2 2 4 2" xfId="31168"/>
    <cellStyle name="Normal 5 4 2 2 2 2 4 3" xfId="43409"/>
    <cellStyle name="Normal 5 4 2 2 2 2 5" xfId="25051"/>
    <cellStyle name="Normal 5 4 2 2 2 2 6" xfId="37295"/>
    <cellStyle name="Normal 5 4 2 2 2 2 7" xfId="49524"/>
    <cellStyle name="Normal 5 4 2 2 2 3" xfId="7917"/>
    <cellStyle name="Normal 5 4 2 2 2 3 2" xfId="7918"/>
    <cellStyle name="Normal 5 4 2 2 2 3 2 2" xfId="18918"/>
    <cellStyle name="Normal 5 4 2 2 2 3 2 2 2" xfId="31173"/>
    <cellStyle name="Normal 5 4 2 2 2 3 2 2 3" xfId="43414"/>
    <cellStyle name="Normal 5 4 2 2 2 3 2 3" xfId="25056"/>
    <cellStyle name="Normal 5 4 2 2 2 3 2 4" xfId="37300"/>
    <cellStyle name="Normal 5 4 2 2 2 3 2 5" xfId="49529"/>
    <cellStyle name="Normal 5 4 2 2 2 3 3" xfId="18917"/>
    <cellStyle name="Normal 5 4 2 2 2 3 3 2" xfId="31172"/>
    <cellStyle name="Normal 5 4 2 2 2 3 3 3" xfId="43413"/>
    <cellStyle name="Normal 5 4 2 2 2 3 4" xfId="25055"/>
    <cellStyle name="Normal 5 4 2 2 2 3 5" xfId="37299"/>
    <cellStyle name="Normal 5 4 2 2 2 3 6" xfId="49528"/>
    <cellStyle name="Normal 5 4 2 2 2 4" xfId="7919"/>
    <cellStyle name="Normal 5 4 2 2 2 4 2" xfId="18919"/>
    <cellStyle name="Normal 5 4 2 2 2 4 2 2" xfId="31174"/>
    <cellStyle name="Normal 5 4 2 2 2 4 2 3" xfId="43415"/>
    <cellStyle name="Normal 5 4 2 2 2 4 3" xfId="25057"/>
    <cellStyle name="Normal 5 4 2 2 2 4 4" xfId="37301"/>
    <cellStyle name="Normal 5 4 2 2 2 4 5" xfId="49530"/>
    <cellStyle name="Normal 5 4 2 2 2 5" xfId="18912"/>
    <cellStyle name="Normal 5 4 2 2 2 5 2" xfId="31167"/>
    <cellStyle name="Normal 5 4 2 2 2 5 3" xfId="43408"/>
    <cellStyle name="Normal 5 4 2 2 2 6" xfId="25050"/>
    <cellStyle name="Normal 5 4 2 2 2 7" xfId="37294"/>
    <cellStyle name="Normal 5 4 2 2 2 8" xfId="49523"/>
    <cellStyle name="Normal 5 4 2 2 3" xfId="7920"/>
    <cellStyle name="Normal 5 4 2 2 3 2" xfId="7921"/>
    <cellStyle name="Normal 5 4 2 2 3 2 2" xfId="7922"/>
    <cellStyle name="Normal 5 4 2 2 3 2 2 2" xfId="18922"/>
    <cellStyle name="Normal 5 4 2 2 3 2 2 2 2" xfId="31177"/>
    <cellStyle name="Normal 5 4 2 2 3 2 2 2 3" xfId="43418"/>
    <cellStyle name="Normal 5 4 2 2 3 2 2 3" xfId="25060"/>
    <cellStyle name="Normal 5 4 2 2 3 2 2 4" xfId="37304"/>
    <cellStyle name="Normal 5 4 2 2 3 2 2 5" xfId="49533"/>
    <cellStyle name="Normal 5 4 2 2 3 2 3" xfId="18921"/>
    <cellStyle name="Normal 5 4 2 2 3 2 3 2" xfId="31176"/>
    <cellStyle name="Normal 5 4 2 2 3 2 3 3" xfId="43417"/>
    <cellStyle name="Normal 5 4 2 2 3 2 4" xfId="25059"/>
    <cellStyle name="Normal 5 4 2 2 3 2 5" xfId="37303"/>
    <cellStyle name="Normal 5 4 2 2 3 2 6" xfId="49532"/>
    <cellStyle name="Normal 5 4 2 2 3 3" xfId="7923"/>
    <cellStyle name="Normal 5 4 2 2 3 3 2" xfId="18923"/>
    <cellStyle name="Normal 5 4 2 2 3 3 2 2" xfId="31178"/>
    <cellStyle name="Normal 5 4 2 2 3 3 2 3" xfId="43419"/>
    <cellStyle name="Normal 5 4 2 2 3 3 3" xfId="25061"/>
    <cellStyle name="Normal 5 4 2 2 3 3 4" xfId="37305"/>
    <cellStyle name="Normal 5 4 2 2 3 3 5" xfId="49534"/>
    <cellStyle name="Normal 5 4 2 2 3 4" xfId="18920"/>
    <cellStyle name="Normal 5 4 2 2 3 4 2" xfId="31175"/>
    <cellStyle name="Normal 5 4 2 2 3 4 3" xfId="43416"/>
    <cellStyle name="Normal 5 4 2 2 3 5" xfId="25058"/>
    <cellStyle name="Normal 5 4 2 2 3 6" xfId="37302"/>
    <cellStyle name="Normal 5 4 2 2 3 7" xfId="49531"/>
    <cellStyle name="Normal 5 4 2 2 4" xfId="7924"/>
    <cellStyle name="Normal 5 4 2 2 4 2" xfId="7925"/>
    <cellStyle name="Normal 5 4 2 2 4 2 2" xfId="18925"/>
    <cellStyle name="Normal 5 4 2 2 4 2 2 2" xfId="31180"/>
    <cellStyle name="Normal 5 4 2 2 4 2 2 3" xfId="43421"/>
    <cellStyle name="Normal 5 4 2 2 4 2 3" xfId="25063"/>
    <cellStyle name="Normal 5 4 2 2 4 2 4" xfId="37307"/>
    <cellStyle name="Normal 5 4 2 2 4 2 5" xfId="49536"/>
    <cellStyle name="Normal 5 4 2 2 4 3" xfId="18924"/>
    <cellStyle name="Normal 5 4 2 2 4 3 2" xfId="31179"/>
    <cellStyle name="Normal 5 4 2 2 4 3 3" xfId="43420"/>
    <cellStyle name="Normal 5 4 2 2 4 4" xfId="25062"/>
    <cellStyle name="Normal 5 4 2 2 4 5" xfId="37306"/>
    <cellStyle name="Normal 5 4 2 2 4 6" xfId="49535"/>
    <cellStyle name="Normal 5 4 2 2 5" xfId="7926"/>
    <cellStyle name="Normal 5 4 2 2 5 2" xfId="18926"/>
    <cellStyle name="Normal 5 4 2 2 5 2 2" xfId="31181"/>
    <cellStyle name="Normal 5 4 2 2 5 2 3" xfId="43422"/>
    <cellStyle name="Normal 5 4 2 2 5 3" xfId="25064"/>
    <cellStyle name="Normal 5 4 2 2 5 4" xfId="37308"/>
    <cellStyle name="Normal 5 4 2 2 5 5" xfId="49537"/>
    <cellStyle name="Normal 5 4 2 2 6" xfId="18911"/>
    <cellStyle name="Normal 5 4 2 2 6 2" xfId="31166"/>
    <cellStyle name="Normal 5 4 2 2 6 3" xfId="43407"/>
    <cellStyle name="Normal 5 4 2 2 7" xfId="25049"/>
    <cellStyle name="Normal 5 4 2 2 8" xfId="37293"/>
    <cellStyle name="Normal 5 4 2 2 9" xfId="49522"/>
    <cellStyle name="Normal 5 4 2 3" xfId="7927"/>
    <cellStyle name="Normal 5 4 2 3 2" xfId="7928"/>
    <cellStyle name="Normal 5 4 2 3 2 2" xfId="7929"/>
    <cellStyle name="Normal 5 4 2 3 2 2 2" xfId="7930"/>
    <cellStyle name="Normal 5 4 2 3 2 2 2 2" xfId="18930"/>
    <cellStyle name="Normal 5 4 2 3 2 2 2 2 2" xfId="31185"/>
    <cellStyle name="Normal 5 4 2 3 2 2 2 2 3" xfId="43426"/>
    <cellStyle name="Normal 5 4 2 3 2 2 2 3" xfId="25068"/>
    <cellStyle name="Normal 5 4 2 3 2 2 2 4" xfId="37312"/>
    <cellStyle name="Normal 5 4 2 3 2 2 2 5" xfId="49541"/>
    <cellStyle name="Normal 5 4 2 3 2 2 3" xfId="18929"/>
    <cellStyle name="Normal 5 4 2 3 2 2 3 2" xfId="31184"/>
    <cellStyle name="Normal 5 4 2 3 2 2 3 3" xfId="43425"/>
    <cellStyle name="Normal 5 4 2 3 2 2 4" xfId="25067"/>
    <cellStyle name="Normal 5 4 2 3 2 2 5" xfId="37311"/>
    <cellStyle name="Normal 5 4 2 3 2 2 6" xfId="49540"/>
    <cellStyle name="Normal 5 4 2 3 2 3" xfId="7931"/>
    <cellStyle name="Normal 5 4 2 3 2 3 2" xfId="18931"/>
    <cellStyle name="Normal 5 4 2 3 2 3 2 2" xfId="31186"/>
    <cellStyle name="Normal 5 4 2 3 2 3 2 3" xfId="43427"/>
    <cellStyle name="Normal 5 4 2 3 2 3 3" xfId="25069"/>
    <cellStyle name="Normal 5 4 2 3 2 3 4" xfId="37313"/>
    <cellStyle name="Normal 5 4 2 3 2 3 5" xfId="49542"/>
    <cellStyle name="Normal 5 4 2 3 2 4" xfId="18928"/>
    <cellStyle name="Normal 5 4 2 3 2 4 2" xfId="31183"/>
    <cellStyle name="Normal 5 4 2 3 2 4 3" xfId="43424"/>
    <cellStyle name="Normal 5 4 2 3 2 5" xfId="25066"/>
    <cellStyle name="Normal 5 4 2 3 2 6" xfId="37310"/>
    <cellStyle name="Normal 5 4 2 3 2 7" xfId="49539"/>
    <cellStyle name="Normal 5 4 2 3 3" xfId="7932"/>
    <cellStyle name="Normal 5 4 2 3 3 2" xfId="7933"/>
    <cellStyle name="Normal 5 4 2 3 3 2 2" xfId="18933"/>
    <cellStyle name="Normal 5 4 2 3 3 2 2 2" xfId="31188"/>
    <cellStyle name="Normal 5 4 2 3 3 2 2 3" xfId="43429"/>
    <cellStyle name="Normal 5 4 2 3 3 2 3" xfId="25071"/>
    <cellStyle name="Normal 5 4 2 3 3 2 4" xfId="37315"/>
    <cellStyle name="Normal 5 4 2 3 3 2 5" xfId="49544"/>
    <cellStyle name="Normal 5 4 2 3 3 3" xfId="18932"/>
    <cellStyle name="Normal 5 4 2 3 3 3 2" xfId="31187"/>
    <cellStyle name="Normal 5 4 2 3 3 3 3" xfId="43428"/>
    <cellStyle name="Normal 5 4 2 3 3 4" xfId="25070"/>
    <cellStyle name="Normal 5 4 2 3 3 5" xfId="37314"/>
    <cellStyle name="Normal 5 4 2 3 3 6" xfId="49543"/>
    <cellStyle name="Normal 5 4 2 3 4" xfId="7934"/>
    <cellStyle name="Normal 5 4 2 3 4 2" xfId="18934"/>
    <cellStyle name="Normal 5 4 2 3 4 2 2" xfId="31189"/>
    <cellStyle name="Normal 5 4 2 3 4 2 3" xfId="43430"/>
    <cellStyle name="Normal 5 4 2 3 4 3" xfId="25072"/>
    <cellStyle name="Normal 5 4 2 3 4 4" xfId="37316"/>
    <cellStyle name="Normal 5 4 2 3 4 5" xfId="49545"/>
    <cellStyle name="Normal 5 4 2 3 5" xfId="18927"/>
    <cellStyle name="Normal 5 4 2 3 5 2" xfId="31182"/>
    <cellStyle name="Normal 5 4 2 3 5 3" xfId="43423"/>
    <cellStyle name="Normal 5 4 2 3 6" xfId="25065"/>
    <cellStyle name="Normal 5 4 2 3 7" xfId="37309"/>
    <cellStyle name="Normal 5 4 2 3 8" xfId="49538"/>
    <cellStyle name="Normal 5 4 2 4" xfId="7935"/>
    <cellStyle name="Normal 5 4 2 4 2" xfId="7936"/>
    <cellStyle name="Normal 5 4 2 4 2 2" xfId="7937"/>
    <cellStyle name="Normal 5 4 2 4 2 2 2" xfId="18937"/>
    <cellStyle name="Normal 5 4 2 4 2 2 2 2" xfId="31192"/>
    <cellStyle name="Normal 5 4 2 4 2 2 2 3" xfId="43433"/>
    <cellStyle name="Normal 5 4 2 4 2 2 3" xfId="25075"/>
    <cellStyle name="Normal 5 4 2 4 2 2 4" xfId="37319"/>
    <cellStyle name="Normal 5 4 2 4 2 2 5" xfId="49548"/>
    <cellStyle name="Normal 5 4 2 4 2 3" xfId="18936"/>
    <cellStyle name="Normal 5 4 2 4 2 3 2" xfId="31191"/>
    <cellStyle name="Normal 5 4 2 4 2 3 3" xfId="43432"/>
    <cellStyle name="Normal 5 4 2 4 2 4" xfId="25074"/>
    <cellStyle name="Normal 5 4 2 4 2 5" xfId="37318"/>
    <cellStyle name="Normal 5 4 2 4 2 6" xfId="49547"/>
    <cellStyle name="Normal 5 4 2 4 3" xfId="7938"/>
    <cellStyle name="Normal 5 4 2 4 3 2" xfId="18938"/>
    <cellStyle name="Normal 5 4 2 4 3 2 2" xfId="31193"/>
    <cellStyle name="Normal 5 4 2 4 3 2 3" xfId="43434"/>
    <cellStyle name="Normal 5 4 2 4 3 3" xfId="25076"/>
    <cellStyle name="Normal 5 4 2 4 3 4" xfId="37320"/>
    <cellStyle name="Normal 5 4 2 4 3 5" xfId="49549"/>
    <cellStyle name="Normal 5 4 2 4 4" xfId="18935"/>
    <cellStyle name="Normal 5 4 2 4 4 2" xfId="31190"/>
    <cellStyle name="Normal 5 4 2 4 4 3" xfId="43431"/>
    <cellStyle name="Normal 5 4 2 4 5" xfId="25073"/>
    <cellStyle name="Normal 5 4 2 4 6" xfId="37317"/>
    <cellStyle name="Normal 5 4 2 4 7" xfId="49546"/>
    <cellStyle name="Normal 5 4 2 5" xfId="7939"/>
    <cellStyle name="Normal 5 4 2 5 2" xfId="7940"/>
    <cellStyle name="Normal 5 4 2 5 2 2" xfId="18940"/>
    <cellStyle name="Normal 5 4 2 5 2 2 2" xfId="31195"/>
    <cellStyle name="Normal 5 4 2 5 2 2 3" xfId="43436"/>
    <cellStyle name="Normal 5 4 2 5 2 3" xfId="25078"/>
    <cellStyle name="Normal 5 4 2 5 2 4" xfId="37322"/>
    <cellStyle name="Normal 5 4 2 5 2 5" xfId="49551"/>
    <cellStyle name="Normal 5 4 2 5 3" xfId="18939"/>
    <cellStyle name="Normal 5 4 2 5 3 2" xfId="31194"/>
    <cellStyle name="Normal 5 4 2 5 3 3" xfId="43435"/>
    <cellStyle name="Normal 5 4 2 5 4" xfId="25077"/>
    <cellStyle name="Normal 5 4 2 5 5" xfId="37321"/>
    <cellStyle name="Normal 5 4 2 5 6" xfId="49550"/>
    <cellStyle name="Normal 5 4 2 6" xfId="7941"/>
    <cellStyle name="Normal 5 4 2 6 2" xfId="18941"/>
    <cellStyle name="Normal 5 4 2 6 2 2" xfId="31196"/>
    <cellStyle name="Normal 5 4 2 6 2 3" xfId="43437"/>
    <cellStyle name="Normal 5 4 2 6 3" xfId="25079"/>
    <cellStyle name="Normal 5 4 2 6 4" xfId="37323"/>
    <cellStyle name="Normal 5 4 2 6 5" xfId="49552"/>
    <cellStyle name="Normal 5 4 2 7" xfId="18910"/>
    <cellStyle name="Normal 5 4 2 7 2" xfId="31165"/>
    <cellStyle name="Normal 5 4 2 7 3" xfId="43406"/>
    <cellStyle name="Normal 5 4 2 8" xfId="25048"/>
    <cellStyle name="Normal 5 4 2 9" xfId="37292"/>
    <cellStyle name="Normal 5 4 3" xfId="7942"/>
    <cellStyle name="Normal 5 4 3 2" xfId="7943"/>
    <cellStyle name="Normal 5 4 3 2 2" xfId="7944"/>
    <cellStyle name="Normal 5 4 3 2 2 2" xfId="7945"/>
    <cellStyle name="Normal 5 4 3 2 2 2 2" xfId="7946"/>
    <cellStyle name="Normal 5 4 3 2 2 2 2 2" xfId="18946"/>
    <cellStyle name="Normal 5 4 3 2 2 2 2 2 2" xfId="31201"/>
    <cellStyle name="Normal 5 4 3 2 2 2 2 2 3" xfId="43442"/>
    <cellStyle name="Normal 5 4 3 2 2 2 2 3" xfId="25084"/>
    <cellStyle name="Normal 5 4 3 2 2 2 2 4" xfId="37328"/>
    <cellStyle name="Normal 5 4 3 2 2 2 2 5" xfId="49557"/>
    <cellStyle name="Normal 5 4 3 2 2 2 3" xfId="18945"/>
    <cellStyle name="Normal 5 4 3 2 2 2 3 2" xfId="31200"/>
    <cellStyle name="Normal 5 4 3 2 2 2 3 3" xfId="43441"/>
    <cellStyle name="Normal 5 4 3 2 2 2 4" xfId="25083"/>
    <cellStyle name="Normal 5 4 3 2 2 2 5" xfId="37327"/>
    <cellStyle name="Normal 5 4 3 2 2 2 6" xfId="49556"/>
    <cellStyle name="Normal 5 4 3 2 2 3" xfId="7947"/>
    <cellStyle name="Normal 5 4 3 2 2 3 2" xfId="18947"/>
    <cellStyle name="Normal 5 4 3 2 2 3 2 2" xfId="31202"/>
    <cellStyle name="Normal 5 4 3 2 2 3 2 3" xfId="43443"/>
    <cellStyle name="Normal 5 4 3 2 2 3 3" xfId="25085"/>
    <cellStyle name="Normal 5 4 3 2 2 3 4" xfId="37329"/>
    <cellStyle name="Normal 5 4 3 2 2 3 5" xfId="49558"/>
    <cellStyle name="Normal 5 4 3 2 2 4" xfId="18944"/>
    <cellStyle name="Normal 5 4 3 2 2 4 2" xfId="31199"/>
    <cellStyle name="Normal 5 4 3 2 2 4 3" xfId="43440"/>
    <cellStyle name="Normal 5 4 3 2 2 5" xfId="25082"/>
    <cellStyle name="Normal 5 4 3 2 2 6" xfId="37326"/>
    <cellStyle name="Normal 5 4 3 2 2 7" xfId="49555"/>
    <cellStyle name="Normal 5 4 3 2 3" xfId="7948"/>
    <cellStyle name="Normal 5 4 3 2 3 2" xfId="7949"/>
    <cellStyle name="Normal 5 4 3 2 3 2 2" xfId="18949"/>
    <cellStyle name="Normal 5 4 3 2 3 2 2 2" xfId="31204"/>
    <cellStyle name="Normal 5 4 3 2 3 2 2 3" xfId="43445"/>
    <cellStyle name="Normal 5 4 3 2 3 2 3" xfId="25087"/>
    <cellStyle name="Normal 5 4 3 2 3 2 4" xfId="37331"/>
    <cellStyle name="Normal 5 4 3 2 3 2 5" xfId="49560"/>
    <cellStyle name="Normal 5 4 3 2 3 3" xfId="18948"/>
    <cellStyle name="Normal 5 4 3 2 3 3 2" xfId="31203"/>
    <cellStyle name="Normal 5 4 3 2 3 3 3" xfId="43444"/>
    <cellStyle name="Normal 5 4 3 2 3 4" xfId="25086"/>
    <cellStyle name="Normal 5 4 3 2 3 5" xfId="37330"/>
    <cellStyle name="Normal 5 4 3 2 3 6" xfId="49559"/>
    <cellStyle name="Normal 5 4 3 2 4" xfId="7950"/>
    <cellStyle name="Normal 5 4 3 2 4 2" xfId="18950"/>
    <cellStyle name="Normal 5 4 3 2 4 2 2" xfId="31205"/>
    <cellStyle name="Normal 5 4 3 2 4 2 3" xfId="43446"/>
    <cellStyle name="Normal 5 4 3 2 4 3" xfId="25088"/>
    <cellStyle name="Normal 5 4 3 2 4 4" xfId="37332"/>
    <cellStyle name="Normal 5 4 3 2 4 5" xfId="49561"/>
    <cellStyle name="Normal 5 4 3 2 5" xfId="18943"/>
    <cellStyle name="Normal 5 4 3 2 5 2" xfId="31198"/>
    <cellStyle name="Normal 5 4 3 2 5 3" xfId="43439"/>
    <cellStyle name="Normal 5 4 3 2 6" xfId="25081"/>
    <cellStyle name="Normal 5 4 3 2 7" xfId="37325"/>
    <cellStyle name="Normal 5 4 3 2 8" xfId="49554"/>
    <cellStyle name="Normal 5 4 3 3" xfId="7951"/>
    <cellStyle name="Normal 5 4 3 3 2" xfId="7952"/>
    <cellStyle name="Normal 5 4 3 3 2 2" xfId="7953"/>
    <cellStyle name="Normal 5 4 3 3 2 2 2" xfId="18953"/>
    <cellStyle name="Normal 5 4 3 3 2 2 2 2" xfId="31208"/>
    <cellStyle name="Normal 5 4 3 3 2 2 2 3" xfId="43449"/>
    <cellStyle name="Normal 5 4 3 3 2 2 3" xfId="25091"/>
    <cellStyle name="Normal 5 4 3 3 2 2 4" xfId="37335"/>
    <cellStyle name="Normal 5 4 3 3 2 2 5" xfId="49564"/>
    <cellStyle name="Normal 5 4 3 3 2 3" xfId="18952"/>
    <cellStyle name="Normal 5 4 3 3 2 3 2" xfId="31207"/>
    <cellStyle name="Normal 5 4 3 3 2 3 3" xfId="43448"/>
    <cellStyle name="Normal 5 4 3 3 2 4" xfId="25090"/>
    <cellStyle name="Normal 5 4 3 3 2 5" xfId="37334"/>
    <cellStyle name="Normal 5 4 3 3 2 6" xfId="49563"/>
    <cellStyle name="Normal 5 4 3 3 3" xfId="7954"/>
    <cellStyle name="Normal 5 4 3 3 3 2" xfId="18954"/>
    <cellStyle name="Normal 5 4 3 3 3 2 2" xfId="31209"/>
    <cellStyle name="Normal 5 4 3 3 3 2 3" xfId="43450"/>
    <cellStyle name="Normal 5 4 3 3 3 3" xfId="25092"/>
    <cellStyle name="Normal 5 4 3 3 3 4" xfId="37336"/>
    <cellStyle name="Normal 5 4 3 3 3 5" xfId="49565"/>
    <cellStyle name="Normal 5 4 3 3 4" xfId="18951"/>
    <cellStyle name="Normal 5 4 3 3 4 2" xfId="31206"/>
    <cellStyle name="Normal 5 4 3 3 4 3" xfId="43447"/>
    <cellStyle name="Normal 5 4 3 3 5" xfId="25089"/>
    <cellStyle name="Normal 5 4 3 3 6" xfId="37333"/>
    <cellStyle name="Normal 5 4 3 3 7" xfId="49562"/>
    <cellStyle name="Normal 5 4 3 4" xfId="7955"/>
    <cellStyle name="Normal 5 4 3 4 2" xfId="7956"/>
    <cellStyle name="Normal 5 4 3 4 2 2" xfId="18956"/>
    <cellStyle name="Normal 5 4 3 4 2 2 2" xfId="31211"/>
    <cellStyle name="Normal 5 4 3 4 2 2 3" xfId="43452"/>
    <cellStyle name="Normal 5 4 3 4 2 3" xfId="25094"/>
    <cellStyle name="Normal 5 4 3 4 2 4" xfId="37338"/>
    <cellStyle name="Normal 5 4 3 4 2 5" xfId="49567"/>
    <cellStyle name="Normal 5 4 3 4 3" xfId="18955"/>
    <cellStyle name="Normal 5 4 3 4 3 2" xfId="31210"/>
    <cellStyle name="Normal 5 4 3 4 3 3" xfId="43451"/>
    <cellStyle name="Normal 5 4 3 4 4" xfId="25093"/>
    <cellStyle name="Normal 5 4 3 4 5" xfId="37337"/>
    <cellStyle name="Normal 5 4 3 4 6" xfId="49566"/>
    <cellStyle name="Normal 5 4 3 5" xfId="7957"/>
    <cellStyle name="Normal 5 4 3 5 2" xfId="18957"/>
    <cellStyle name="Normal 5 4 3 5 2 2" xfId="31212"/>
    <cellStyle name="Normal 5 4 3 5 2 3" xfId="43453"/>
    <cellStyle name="Normal 5 4 3 5 3" xfId="25095"/>
    <cellStyle name="Normal 5 4 3 5 4" xfId="37339"/>
    <cellStyle name="Normal 5 4 3 5 5" xfId="49568"/>
    <cellStyle name="Normal 5 4 3 6" xfId="18942"/>
    <cellStyle name="Normal 5 4 3 6 2" xfId="31197"/>
    <cellStyle name="Normal 5 4 3 6 3" xfId="43438"/>
    <cellStyle name="Normal 5 4 3 7" xfId="25080"/>
    <cellStyle name="Normal 5 4 3 8" xfId="37324"/>
    <cellStyle name="Normal 5 4 3 9" xfId="49553"/>
    <cellStyle name="Normal 5 4 4" xfId="7958"/>
    <cellStyle name="Normal 5 4 4 2" xfId="7959"/>
    <cellStyle name="Normal 5 4 4 2 2" xfId="7960"/>
    <cellStyle name="Normal 5 4 4 2 2 2" xfId="7961"/>
    <cellStyle name="Normal 5 4 4 2 2 2 2" xfId="18961"/>
    <cellStyle name="Normal 5 4 4 2 2 2 2 2" xfId="31216"/>
    <cellStyle name="Normal 5 4 4 2 2 2 2 3" xfId="43457"/>
    <cellStyle name="Normal 5 4 4 2 2 2 3" xfId="25099"/>
    <cellStyle name="Normal 5 4 4 2 2 2 4" xfId="37343"/>
    <cellStyle name="Normal 5 4 4 2 2 2 5" xfId="49572"/>
    <cellStyle name="Normal 5 4 4 2 2 3" xfId="18960"/>
    <cellStyle name="Normal 5 4 4 2 2 3 2" xfId="31215"/>
    <cellStyle name="Normal 5 4 4 2 2 3 3" xfId="43456"/>
    <cellStyle name="Normal 5 4 4 2 2 4" xfId="25098"/>
    <cellStyle name="Normal 5 4 4 2 2 5" xfId="37342"/>
    <cellStyle name="Normal 5 4 4 2 2 6" xfId="49571"/>
    <cellStyle name="Normal 5 4 4 2 3" xfId="7962"/>
    <cellStyle name="Normal 5 4 4 2 3 2" xfId="18962"/>
    <cellStyle name="Normal 5 4 4 2 3 2 2" xfId="31217"/>
    <cellStyle name="Normal 5 4 4 2 3 2 3" xfId="43458"/>
    <cellStyle name="Normal 5 4 4 2 3 3" xfId="25100"/>
    <cellStyle name="Normal 5 4 4 2 3 4" xfId="37344"/>
    <cellStyle name="Normal 5 4 4 2 3 5" xfId="49573"/>
    <cellStyle name="Normal 5 4 4 2 4" xfId="18959"/>
    <cellStyle name="Normal 5 4 4 2 4 2" xfId="31214"/>
    <cellStyle name="Normal 5 4 4 2 4 3" xfId="43455"/>
    <cellStyle name="Normal 5 4 4 2 5" xfId="25097"/>
    <cellStyle name="Normal 5 4 4 2 6" xfId="37341"/>
    <cellStyle name="Normal 5 4 4 2 7" xfId="49570"/>
    <cellStyle name="Normal 5 4 4 3" xfId="7963"/>
    <cellStyle name="Normal 5 4 4 3 2" xfId="7964"/>
    <cellStyle name="Normal 5 4 4 3 2 2" xfId="18964"/>
    <cellStyle name="Normal 5 4 4 3 2 2 2" xfId="31219"/>
    <cellStyle name="Normal 5 4 4 3 2 2 3" xfId="43460"/>
    <cellStyle name="Normal 5 4 4 3 2 3" xfId="25102"/>
    <cellStyle name="Normal 5 4 4 3 2 4" xfId="37346"/>
    <cellStyle name="Normal 5 4 4 3 2 5" xfId="49575"/>
    <cellStyle name="Normal 5 4 4 3 3" xfId="18963"/>
    <cellStyle name="Normal 5 4 4 3 3 2" xfId="31218"/>
    <cellStyle name="Normal 5 4 4 3 3 3" xfId="43459"/>
    <cellStyle name="Normal 5 4 4 3 4" xfId="25101"/>
    <cellStyle name="Normal 5 4 4 3 5" xfId="37345"/>
    <cellStyle name="Normal 5 4 4 3 6" xfId="49574"/>
    <cellStyle name="Normal 5 4 4 4" xfId="7965"/>
    <cellStyle name="Normal 5 4 4 4 2" xfId="18965"/>
    <cellStyle name="Normal 5 4 4 4 2 2" xfId="31220"/>
    <cellStyle name="Normal 5 4 4 4 2 3" xfId="43461"/>
    <cellStyle name="Normal 5 4 4 4 3" xfId="25103"/>
    <cellStyle name="Normal 5 4 4 4 4" xfId="37347"/>
    <cellStyle name="Normal 5 4 4 4 5" xfId="49576"/>
    <cellStyle name="Normal 5 4 4 5" xfId="18958"/>
    <cellStyle name="Normal 5 4 4 5 2" xfId="31213"/>
    <cellStyle name="Normal 5 4 4 5 3" xfId="43454"/>
    <cellStyle name="Normal 5 4 4 6" xfId="25096"/>
    <cellStyle name="Normal 5 4 4 7" xfId="37340"/>
    <cellStyle name="Normal 5 4 4 8" xfId="49569"/>
    <cellStyle name="Normal 5 4 5" xfId="7966"/>
    <cellStyle name="Normal 5 4 5 2" xfId="7967"/>
    <cellStyle name="Normal 5 4 5 2 2" xfId="7968"/>
    <cellStyle name="Normal 5 4 5 2 2 2" xfId="18968"/>
    <cellStyle name="Normal 5 4 5 2 2 2 2" xfId="31223"/>
    <cellStyle name="Normal 5 4 5 2 2 2 3" xfId="43464"/>
    <cellStyle name="Normal 5 4 5 2 2 3" xfId="25106"/>
    <cellStyle name="Normal 5 4 5 2 2 4" xfId="37350"/>
    <cellStyle name="Normal 5 4 5 2 2 5" xfId="49579"/>
    <cellStyle name="Normal 5 4 5 2 3" xfId="18967"/>
    <cellStyle name="Normal 5 4 5 2 3 2" xfId="31222"/>
    <cellStyle name="Normal 5 4 5 2 3 3" xfId="43463"/>
    <cellStyle name="Normal 5 4 5 2 4" xfId="25105"/>
    <cellStyle name="Normal 5 4 5 2 5" xfId="37349"/>
    <cellStyle name="Normal 5 4 5 2 6" xfId="49578"/>
    <cellStyle name="Normal 5 4 5 3" xfId="7969"/>
    <cellStyle name="Normal 5 4 5 3 2" xfId="18969"/>
    <cellStyle name="Normal 5 4 5 3 2 2" xfId="31224"/>
    <cellStyle name="Normal 5 4 5 3 2 3" xfId="43465"/>
    <cellStyle name="Normal 5 4 5 3 3" xfId="25107"/>
    <cellStyle name="Normal 5 4 5 3 4" xfId="37351"/>
    <cellStyle name="Normal 5 4 5 3 5" xfId="49580"/>
    <cellStyle name="Normal 5 4 5 4" xfId="18966"/>
    <cellStyle name="Normal 5 4 5 4 2" xfId="31221"/>
    <cellStyle name="Normal 5 4 5 4 3" xfId="43462"/>
    <cellStyle name="Normal 5 4 5 5" xfId="25104"/>
    <cellStyle name="Normal 5 4 5 6" xfId="37348"/>
    <cellStyle name="Normal 5 4 5 7" xfId="49577"/>
    <cellStyle name="Normal 5 4 6" xfId="7970"/>
    <cellStyle name="Normal 5 4 6 2" xfId="7971"/>
    <cellStyle name="Normal 5 4 6 2 2" xfId="18971"/>
    <cellStyle name="Normal 5 4 6 2 2 2" xfId="31226"/>
    <cellStyle name="Normal 5 4 6 2 2 3" xfId="43467"/>
    <cellStyle name="Normal 5 4 6 2 3" xfId="25109"/>
    <cellStyle name="Normal 5 4 6 2 4" xfId="37353"/>
    <cellStyle name="Normal 5 4 6 2 5" xfId="49582"/>
    <cellStyle name="Normal 5 4 6 3" xfId="18970"/>
    <cellStyle name="Normal 5 4 6 3 2" xfId="31225"/>
    <cellStyle name="Normal 5 4 6 3 3" xfId="43466"/>
    <cellStyle name="Normal 5 4 6 4" xfId="25108"/>
    <cellStyle name="Normal 5 4 6 5" xfId="37352"/>
    <cellStyle name="Normal 5 4 6 6" xfId="49581"/>
    <cellStyle name="Normal 5 4 7" xfId="7972"/>
    <cellStyle name="Normal 5 4 7 2" xfId="18972"/>
    <cellStyle name="Normal 5 4 7 2 2" xfId="31227"/>
    <cellStyle name="Normal 5 4 7 2 3" xfId="43468"/>
    <cellStyle name="Normal 5 4 7 3" xfId="25110"/>
    <cellStyle name="Normal 5 4 7 4" xfId="37354"/>
    <cellStyle name="Normal 5 4 7 5" xfId="49583"/>
    <cellStyle name="Normal 5 4 8" xfId="18909"/>
    <cellStyle name="Normal 5 4 8 2" xfId="31164"/>
    <cellStyle name="Normal 5 4 8 3" xfId="43405"/>
    <cellStyle name="Normal 5 4 9" xfId="25047"/>
    <cellStyle name="Normal 5 5" xfId="7973"/>
    <cellStyle name="Normal 5 6" xfId="7974"/>
    <cellStyle name="Normal 5 6 10" xfId="49584"/>
    <cellStyle name="Normal 5 6 2" xfId="7975"/>
    <cellStyle name="Normal 5 6 2 2" xfId="7976"/>
    <cellStyle name="Normal 5 6 2 2 2" xfId="7977"/>
    <cellStyle name="Normal 5 6 2 2 2 2" xfId="7978"/>
    <cellStyle name="Normal 5 6 2 2 2 2 2" xfId="7979"/>
    <cellStyle name="Normal 5 6 2 2 2 2 2 2" xfId="18978"/>
    <cellStyle name="Normal 5 6 2 2 2 2 2 2 2" xfId="31233"/>
    <cellStyle name="Normal 5 6 2 2 2 2 2 2 3" xfId="43474"/>
    <cellStyle name="Normal 5 6 2 2 2 2 2 3" xfId="25116"/>
    <cellStyle name="Normal 5 6 2 2 2 2 2 4" xfId="37360"/>
    <cellStyle name="Normal 5 6 2 2 2 2 2 5" xfId="49589"/>
    <cellStyle name="Normal 5 6 2 2 2 2 3" xfId="18977"/>
    <cellStyle name="Normal 5 6 2 2 2 2 3 2" xfId="31232"/>
    <cellStyle name="Normal 5 6 2 2 2 2 3 3" xfId="43473"/>
    <cellStyle name="Normal 5 6 2 2 2 2 4" xfId="25115"/>
    <cellStyle name="Normal 5 6 2 2 2 2 5" xfId="37359"/>
    <cellStyle name="Normal 5 6 2 2 2 2 6" xfId="49588"/>
    <cellStyle name="Normal 5 6 2 2 2 3" xfId="7980"/>
    <cellStyle name="Normal 5 6 2 2 2 3 2" xfId="18979"/>
    <cellStyle name="Normal 5 6 2 2 2 3 2 2" xfId="31234"/>
    <cellStyle name="Normal 5 6 2 2 2 3 2 3" xfId="43475"/>
    <cellStyle name="Normal 5 6 2 2 2 3 3" xfId="25117"/>
    <cellStyle name="Normal 5 6 2 2 2 3 4" xfId="37361"/>
    <cellStyle name="Normal 5 6 2 2 2 3 5" xfId="49590"/>
    <cellStyle name="Normal 5 6 2 2 2 4" xfId="18976"/>
    <cellStyle name="Normal 5 6 2 2 2 4 2" xfId="31231"/>
    <cellStyle name="Normal 5 6 2 2 2 4 3" xfId="43472"/>
    <cellStyle name="Normal 5 6 2 2 2 5" xfId="25114"/>
    <cellStyle name="Normal 5 6 2 2 2 6" xfId="37358"/>
    <cellStyle name="Normal 5 6 2 2 2 7" xfId="49587"/>
    <cellStyle name="Normal 5 6 2 2 3" xfId="7981"/>
    <cellStyle name="Normal 5 6 2 2 3 2" xfId="7982"/>
    <cellStyle name="Normal 5 6 2 2 3 2 2" xfId="18981"/>
    <cellStyle name="Normal 5 6 2 2 3 2 2 2" xfId="31236"/>
    <cellStyle name="Normal 5 6 2 2 3 2 2 3" xfId="43477"/>
    <cellStyle name="Normal 5 6 2 2 3 2 3" xfId="25119"/>
    <cellStyle name="Normal 5 6 2 2 3 2 4" xfId="37363"/>
    <cellStyle name="Normal 5 6 2 2 3 2 5" xfId="49592"/>
    <cellStyle name="Normal 5 6 2 2 3 3" xfId="18980"/>
    <cellStyle name="Normal 5 6 2 2 3 3 2" xfId="31235"/>
    <cellStyle name="Normal 5 6 2 2 3 3 3" xfId="43476"/>
    <cellStyle name="Normal 5 6 2 2 3 4" xfId="25118"/>
    <cellStyle name="Normal 5 6 2 2 3 5" xfId="37362"/>
    <cellStyle name="Normal 5 6 2 2 3 6" xfId="49591"/>
    <cellStyle name="Normal 5 6 2 2 4" xfId="7983"/>
    <cellStyle name="Normal 5 6 2 2 4 2" xfId="18982"/>
    <cellStyle name="Normal 5 6 2 2 4 2 2" xfId="31237"/>
    <cellStyle name="Normal 5 6 2 2 4 2 3" xfId="43478"/>
    <cellStyle name="Normal 5 6 2 2 4 3" xfId="25120"/>
    <cellStyle name="Normal 5 6 2 2 4 4" xfId="37364"/>
    <cellStyle name="Normal 5 6 2 2 4 5" xfId="49593"/>
    <cellStyle name="Normal 5 6 2 2 5" xfId="18975"/>
    <cellStyle name="Normal 5 6 2 2 5 2" xfId="31230"/>
    <cellStyle name="Normal 5 6 2 2 5 3" xfId="43471"/>
    <cellStyle name="Normal 5 6 2 2 6" xfId="25113"/>
    <cellStyle name="Normal 5 6 2 2 7" xfId="37357"/>
    <cellStyle name="Normal 5 6 2 2 8" xfId="49586"/>
    <cellStyle name="Normal 5 6 2 3" xfId="7984"/>
    <cellStyle name="Normal 5 6 2 3 2" xfId="7985"/>
    <cellStyle name="Normal 5 6 2 3 2 2" xfId="7986"/>
    <cellStyle name="Normal 5 6 2 3 2 2 2" xfId="18985"/>
    <cellStyle name="Normal 5 6 2 3 2 2 2 2" xfId="31240"/>
    <cellStyle name="Normal 5 6 2 3 2 2 2 3" xfId="43481"/>
    <cellStyle name="Normal 5 6 2 3 2 2 3" xfId="25123"/>
    <cellStyle name="Normal 5 6 2 3 2 2 4" xfId="37367"/>
    <cellStyle name="Normal 5 6 2 3 2 2 5" xfId="49596"/>
    <cellStyle name="Normal 5 6 2 3 2 3" xfId="18984"/>
    <cellStyle name="Normal 5 6 2 3 2 3 2" xfId="31239"/>
    <cellStyle name="Normal 5 6 2 3 2 3 3" xfId="43480"/>
    <cellStyle name="Normal 5 6 2 3 2 4" xfId="25122"/>
    <cellStyle name="Normal 5 6 2 3 2 5" xfId="37366"/>
    <cellStyle name="Normal 5 6 2 3 2 6" xfId="49595"/>
    <cellStyle name="Normal 5 6 2 3 3" xfId="7987"/>
    <cellStyle name="Normal 5 6 2 3 3 2" xfId="18986"/>
    <cellStyle name="Normal 5 6 2 3 3 2 2" xfId="31241"/>
    <cellStyle name="Normal 5 6 2 3 3 2 3" xfId="43482"/>
    <cellStyle name="Normal 5 6 2 3 3 3" xfId="25124"/>
    <cellStyle name="Normal 5 6 2 3 3 4" xfId="37368"/>
    <cellStyle name="Normal 5 6 2 3 3 5" xfId="49597"/>
    <cellStyle name="Normal 5 6 2 3 4" xfId="18983"/>
    <cellStyle name="Normal 5 6 2 3 4 2" xfId="31238"/>
    <cellStyle name="Normal 5 6 2 3 4 3" xfId="43479"/>
    <cellStyle name="Normal 5 6 2 3 5" xfId="25121"/>
    <cellStyle name="Normal 5 6 2 3 6" xfId="37365"/>
    <cellStyle name="Normal 5 6 2 3 7" xfId="49594"/>
    <cellStyle name="Normal 5 6 2 4" xfId="7988"/>
    <cellStyle name="Normal 5 6 2 4 2" xfId="7989"/>
    <cellStyle name="Normal 5 6 2 4 2 2" xfId="18988"/>
    <cellStyle name="Normal 5 6 2 4 2 2 2" xfId="31243"/>
    <cellStyle name="Normal 5 6 2 4 2 2 3" xfId="43484"/>
    <cellStyle name="Normal 5 6 2 4 2 3" xfId="25126"/>
    <cellStyle name="Normal 5 6 2 4 2 4" xfId="37370"/>
    <cellStyle name="Normal 5 6 2 4 2 5" xfId="49599"/>
    <cellStyle name="Normal 5 6 2 4 3" xfId="18987"/>
    <cellStyle name="Normal 5 6 2 4 3 2" xfId="31242"/>
    <cellStyle name="Normal 5 6 2 4 3 3" xfId="43483"/>
    <cellStyle name="Normal 5 6 2 4 4" xfId="25125"/>
    <cellStyle name="Normal 5 6 2 4 5" xfId="37369"/>
    <cellStyle name="Normal 5 6 2 4 6" xfId="49598"/>
    <cellStyle name="Normal 5 6 2 5" xfId="7990"/>
    <cellStyle name="Normal 5 6 2 5 2" xfId="18989"/>
    <cellStyle name="Normal 5 6 2 5 2 2" xfId="31244"/>
    <cellStyle name="Normal 5 6 2 5 2 3" xfId="43485"/>
    <cellStyle name="Normal 5 6 2 5 3" xfId="25127"/>
    <cellStyle name="Normal 5 6 2 5 4" xfId="37371"/>
    <cellStyle name="Normal 5 6 2 5 5" xfId="49600"/>
    <cellStyle name="Normal 5 6 2 6" xfId="18974"/>
    <cellStyle name="Normal 5 6 2 6 2" xfId="31229"/>
    <cellStyle name="Normal 5 6 2 6 3" xfId="43470"/>
    <cellStyle name="Normal 5 6 2 7" xfId="25112"/>
    <cellStyle name="Normal 5 6 2 8" xfId="37356"/>
    <cellStyle name="Normal 5 6 2 9" xfId="49585"/>
    <cellStyle name="Normal 5 6 3" xfId="7991"/>
    <cellStyle name="Normal 5 6 3 2" xfId="7992"/>
    <cellStyle name="Normal 5 6 3 2 2" xfId="7993"/>
    <cellStyle name="Normal 5 6 3 2 2 2" xfId="7994"/>
    <cellStyle name="Normal 5 6 3 2 2 2 2" xfId="18993"/>
    <cellStyle name="Normal 5 6 3 2 2 2 2 2" xfId="31248"/>
    <cellStyle name="Normal 5 6 3 2 2 2 2 3" xfId="43489"/>
    <cellStyle name="Normal 5 6 3 2 2 2 3" xfId="25131"/>
    <cellStyle name="Normal 5 6 3 2 2 2 4" xfId="37375"/>
    <cellStyle name="Normal 5 6 3 2 2 2 5" xfId="49604"/>
    <cellStyle name="Normal 5 6 3 2 2 3" xfId="18992"/>
    <cellStyle name="Normal 5 6 3 2 2 3 2" xfId="31247"/>
    <cellStyle name="Normal 5 6 3 2 2 3 3" xfId="43488"/>
    <cellStyle name="Normal 5 6 3 2 2 4" xfId="25130"/>
    <cellStyle name="Normal 5 6 3 2 2 5" xfId="37374"/>
    <cellStyle name="Normal 5 6 3 2 2 6" xfId="49603"/>
    <cellStyle name="Normal 5 6 3 2 3" xfId="7995"/>
    <cellStyle name="Normal 5 6 3 2 3 2" xfId="18994"/>
    <cellStyle name="Normal 5 6 3 2 3 2 2" xfId="31249"/>
    <cellStyle name="Normal 5 6 3 2 3 2 3" xfId="43490"/>
    <cellStyle name="Normal 5 6 3 2 3 3" xfId="25132"/>
    <cellStyle name="Normal 5 6 3 2 3 4" xfId="37376"/>
    <cellStyle name="Normal 5 6 3 2 3 5" xfId="49605"/>
    <cellStyle name="Normal 5 6 3 2 4" xfId="18991"/>
    <cellStyle name="Normal 5 6 3 2 4 2" xfId="31246"/>
    <cellStyle name="Normal 5 6 3 2 4 3" xfId="43487"/>
    <cellStyle name="Normal 5 6 3 2 5" xfId="25129"/>
    <cellStyle name="Normal 5 6 3 2 6" xfId="37373"/>
    <cellStyle name="Normal 5 6 3 2 7" xfId="49602"/>
    <cellStyle name="Normal 5 6 3 3" xfId="7996"/>
    <cellStyle name="Normal 5 6 3 3 2" xfId="7997"/>
    <cellStyle name="Normal 5 6 3 3 2 2" xfId="18996"/>
    <cellStyle name="Normal 5 6 3 3 2 2 2" xfId="31251"/>
    <cellStyle name="Normal 5 6 3 3 2 2 3" xfId="43492"/>
    <cellStyle name="Normal 5 6 3 3 2 3" xfId="25134"/>
    <cellStyle name="Normal 5 6 3 3 2 4" xfId="37378"/>
    <cellStyle name="Normal 5 6 3 3 2 5" xfId="49607"/>
    <cellStyle name="Normal 5 6 3 3 3" xfId="18995"/>
    <cellStyle name="Normal 5 6 3 3 3 2" xfId="31250"/>
    <cellStyle name="Normal 5 6 3 3 3 3" xfId="43491"/>
    <cellStyle name="Normal 5 6 3 3 4" xfId="25133"/>
    <cellStyle name="Normal 5 6 3 3 5" xfId="37377"/>
    <cellStyle name="Normal 5 6 3 3 6" xfId="49606"/>
    <cellStyle name="Normal 5 6 3 4" xfId="7998"/>
    <cellStyle name="Normal 5 6 3 4 2" xfId="18997"/>
    <cellStyle name="Normal 5 6 3 4 2 2" xfId="31252"/>
    <cellStyle name="Normal 5 6 3 4 2 3" xfId="43493"/>
    <cellStyle name="Normal 5 6 3 4 3" xfId="25135"/>
    <cellStyle name="Normal 5 6 3 4 4" xfId="37379"/>
    <cellStyle name="Normal 5 6 3 4 5" xfId="49608"/>
    <cellStyle name="Normal 5 6 3 5" xfId="18990"/>
    <cellStyle name="Normal 5 6 3 5 2" xfId="31245"/>
    <cellStyle name="Normal 5 6 3 5 3" xfId="43486"/>
    <cellStyle name="Normal 5 6 3 6" xfId="25128"/>
    <cellStyle name="Normal 5 6 3 7" xfId="37372"/>
    <cellStyle name="Normal 5 6 3 8" xfId="49601"/>
    <cellStyle name="Normal 5 6 4" xfId="7999"/>
    <cellStyle name="Normal 5 6 4 2" xfId="8000"/>
    <cellStyle name="Normal 5 6 4 2 2" xfId="8001"/>
    <cellStyle name="Normal 5 6 4 2 2 2" xfId="19000"/>
    <cellStyle name="Normal 5 6 4 2 2 2 2" xfId="31255"/>
    <cellStyle name="Normal 5 6 4 2 2 2 3" xfId="43496"/>
    <cellStyle name="Normal 5 6 4 2 2 3" xfId="25138"/>
    <cellStyle name="Normal 5 6 4 2 2 4" xfId="37382"/>
    <cellStyle name="Normal 5 6 4 2 2 5" xfId="49611"/>
    <cellStyle name="Normal 5 6 4 2 3" xfId="18999"/>
    <cellStyle name="Normal 5 6 4 2 3 2" xfId="31254"/>
    <cellStyle name="Normal 5 6 4 2 3 3" xfId="43495"/>
    <cellStyle name="Normal 5 6 4 2 4" xfId="25137"/>
    <cellStyle name="Normal 5 6 4 2 5" xfId="37381"/>
    <cellStyle name="Normal 5 6 4 2 6" xfId="49610"/>
    <cellStyle name="Normal 5 6 4 3" xfId="8002"/>
    <cellStyle name="Normal 5 6 4 3 2" xfId="19001"/>
    <cellStyle name="Normal 5 6 4 3 2 2" xfId="31256"/>
    <cellStyle name="Normal 5 6 4 3 2 3" xfId="43497"/>
    <cellStyle name="Normal 5 6 4 3 3" xfId="25139"/>
    <cellStyle name="Normal 5 6 4 3 4" xfId="37383"/>
    <cellStyle name="Normal 5 6 4 3 5" xfId="49612"/>
    <cellStyle name="Normal 5 6 4 4" xfId="18998"/>
    <cellStyle name="Normal 5 6 4 4 2" xfId="31253"/>
    <cellStyle name="Normal 5 6 4 4 3" xfId="43494"/>
    <cellStyle name="Normal 5 6 4 5" xfId="25136"/>
    <cellStyle name="Normal 5 6 4 6" xfId="37380"/>
    <cellStyle name="Normal 5 6 4 7" xfId="49609"/>
    <cellStyle name="Normal 5 6 5" xfId="8003"/>
    <cellStyle name="Normal 5 6 5 2" xfId="8004"/>
    <cellStyle name="Normal 5 6 5 2 2" xfId="19003"/>
    <cellStyle name="Normal 5 6 5 2 2 2" xfId="31258"/>
    <cellStyle name="Normal 5 6 5 2 2 3" xfId="43499"/>
    <cellStyle name="Normal 5 6 5 2 3" xfId="25141"/>
    <cellStyle name="Normal 5 6 5 2 4" xfId="37385"/>
    <cellStyle name="Normal 5 6 5 2 5" xfId="49614"/>
    <cellStyle name="Normal 5 6 5 3" xfId="19002"/>
    <cellStyle name="Normal 5 6 5 3 2" xfId="31257"/>
    <cellStyle name="Normal 5 6 5 3 3" xfId="43498"/>
    <cellStyle name="Normal 5 6 5 4" xfId="25140"/>
    <cellStyle name="Normal 5 6 5 5" xfId="37384"/>
    <cellStyle name="Normal 5 6 5 6" xfId="49613"/>
    <cellStyle name="Normal 5 6 6" xfId="8005"/>
    <cellStyle name="Normal 5 6 6 2" xfId="19004"/>
    <cellStyle name="Normal 5 6 6 2 2" xfId="31259"/>
    <cellStyle name="Normal 5 6 6 2 3" xfId="43500"/>
    <cellStyle name="Normal 5 6 6 3" xfId="25142"/>
    <cellStyle name="Normal 5 6 6 4" xfId="37386"/>
    <cellStyle name="Normal 5 6 6 5" xfId="49615"/>
    <cellStyle name="Normal 5 6 7" xfId="18973"/>
    <cellStyle name="Normal 5 6 7 2" xfId="31228"/>
    <cellStyle name="Normal 5 6 7 3" xfId="43469"/>
    <cellStyle name="Normal 5 6 8" xfId="25111"/>
    <cellStyle name="Normal 5 6 9" xfId="37355"/>
    <cellStyle name="Normal 5 7" xfId="8006"/>
    <cellStyle name="Normal 5 7 2" xfId="8007"/>
    <cellStyle name="Normal 5 7 2 2" xfId="8008"/>
    <cellStyle name="Normal 5 7 2 2 2" xfId="8009"/>
    <cellStyle name="Normal 5 7 2 2 2 2" xfId="8010"/>
    <cellStyle name="Normal 5 7 2 2 2 2 2" xfId="19009"/>
    <cellStyle name="Normal 5 7 2 2 2 2 2 2" xfId="31264"/>
    <cellStyle name="Normal 5 7 2 2 2 2 2 3" xfId="43505"/>
    <cellStyle name="Normal 5 7 2 2 2 2 3" xfId="25147"/>
    <cellStyle name="Normal 5 7 2 2 2 2 4" xfId="37391"/>
    <cellStyle name="Normal 5 7 2 2 2 2 5" xfId="49620"/>
    <cellStyle name="Normal 5 7 2 2 2 3" xfId="19008"/>
    <cellStyle name="Normal 5 7 2 2 2 3 2" xfId="31263"/>
    <cellStyle name="Normal 5 7 2 2 2 3 3" xfId="43504"/>
    <cellStyle name="Normal 5 7 2 2 2 4" xfId="25146"/>
    <cellStyle name="Normal 5 7 2 2 2 5" xfId="37390"/>
    <cellStyle name="Normal 5 7 2 2 2 6" xfId="49619"/>
    <cellStyle name="Normal 5 7 2 2 3" xfId="8011"/>
    <cellStyle name="Normal 5 7 2 2 3 2" xfId="19010"/>
    <cellStyle name="Normal 5 7 2 2 3 2 2" xfId="31265"/>
    <cellStyle name="Normal 5 7 2 2 3 2 3" xfId="43506"/>
    <cellStyle name="Normal 5 7 2 2 3 3" xfId="25148"/>
    <cellStyle name="Normal 5 7 2 2 3 4" xfId="37392"/>
    <cellStyle name="Normal 5 7 2 2 3 5" xfId="49621"/>
    <cellStyle name="Normal 5 7 2 2 4" xfId="19007"/>
    <cellStyle name="Normal 5 7 2 2 4 2" xfId="31262"/>
    <cellStyle name="Normal 5 7 2 2 4 3" xfId="43503"/>
    <cellStyle name="Normal 5 7 2 2 5" xfId="25145"/>
    <cellStyle name="Normal 5 7 2 2 6" xfId="37389"/>
    <cellStyle name="Normal 5 7 2 2 7" xfId="49618"/>
    <cellStyle name="Normal 5 7 2 3" xfId="8012"/>
    <cellStyle name="Normal 5 7 2 3 2" xfId="8013"/>
    <cellStyle name="Normal 5 7 2 3 2 2" xfId="19012"/>
    <cellStyle name="Normal 5 7 2 3 2 2 2" xfId="31267"/>
    <cellStyle name="Normal 5 7 2 3 2 2 3" xfId="43508"/>
    <cellStyle name="Normal 5 7 2 3 2 3" xfId="25150"/>
    <cellStyle name="Normal 5 7 2 3 2 4" xfId="37394"/>
    <cellStyle name="Normal 5 7 2 3 2 5" xfId="49623"/>
    <cellStyle name="Normal 5 7 2 3 3" xfId="19011"/>
    <cellStyle name="Normal 5 7 2 3 3 2" xfId="31266"/>
    <cellStyle name="Normal 5 7 2 3 3 3" xfId="43507"/>
    <cellStyle name="Normal 5 7 2 3 4" xfId="25149"/>
    <cellStyle name="Normal 5 7 2 3 5" xfId="37393"/>
    <cellStyle name="Normal 5 7 2 3 6" xfId="49622"/>
    <cellStyle name="Normal 5 7 2 4" xfId="8014"/>
    <cellStyle name="Normal 5 7 2 4 2" xfId="19013"/>
    <cellStyle name="Normal 5 7 2 4 2 2" xfId="31268"/>
    <cellStyle name="Normal 5 7 2 4 2 3" xfId="43509"/>
    <cellStyle name="Normal 5 7 2 4 3" xfId="25151"/>
    <cellStyle name="Normal 5 7 2 4 4" xfId="37395"/>
    <cellStyle name="Normal 5 7 2 4 5" xfId="49624"/>
    <cellStyle name="Normal 5 7 2 5" xfId="19006"/>
    <cellStyle name="Normal 5 7 2 5 2" xfId="31261"/>
    <cellStyle name="Normal 5 7 2 5 3" xfId="43502"/>
    <cellStyle name="Normal 5 7 2 6" xfId="25144"/>
    <cellStyle name="Normal 5 7 2 7" xfId="37388"/>
    <cellStyle name="Normal 5 7 2 8" xfId="49617"/>
    <cellStyle name="Normal 5 7 3" xfId="8015"/>
    <cellStyle name="Normal 5 7 3 2" xfId="8016"/>
    <cellStyle name="Normal 5 7 3 2 2" xfId="8017"/>
    <cellStyle name="Normal 5 7 3 2 2 2" xfId="19016"/>
    <cellStyle name="Normal 5 7 3 2 2 2 2" xfId="31271"/>
    <cellStyle name="Normal 5 7 3 2 2 2 3" xfId="43512"/>
    <cellStyle name="Normal 5 7 3 2 2 3" xfId="25154"/>
    <cellStyle name="Normal 5 7 3 2 2 4" xfId="37398"/>
    <cellStyle name="Normal 5 7 3 2 2 5" xfId="49627"/>
    <cellStyle name="Normal 5 7 3 2 3" xfId="19015"/>
    <cellStyle name="Normal 5 7 3 2 3 2" xfId="31270"/>
    <cellStyle name="Normal 5 7 3 2 3 3" xfId="43511"/>
    <cellStyle name="Normal 5 7 3 2 4" xfId="25153"/>
    <cellStyle name="Normal 5 7 3 2 5" xfId="37397"/>
    <cellStyle name="Normal 5 7 3 2 6" xfId="49626"/>
    <cellStyle name="Normal 5 7 3 3" xfId="8018"/>
    <cellStyle name="Normal 5 7 3 3 2" xfId="19017"/>
    <cellStyle name="Normal 5 7 3 3 2 2" xfId="31272"/>
    <cellStyle name="Normal 5 7 3 3 2 3" xfId="43513"/>
    <cellStyle name="Normal 5 7 3 3 3" xfId="25155"/>
    <cellStyle name="Normal 5 7 3 3 4" xfId="37399"/>
    <cellStyle name="Normal 5 7 3 3 5" xfId="49628"/>
    <cellStyle name="Normal 5 7 3 4" xfId="19014"/>
    <cellStyle name="Normal 5 7 3 4 2" xfId="31269"/>
    <cellStyle name="Normal 5 7 3 4 3" xfId="43510"/>
    <cellStyle name="Normal 5 7 3 5" xfId="25152"/>
    <cellStyle name="Normal 5 7 3 6" xfId="37396"/>
    <cellStyle name="Normal 5 7 3 7" xfId="49625"/>
    <cellStyle name="Normal 5 7 4" xfId="8019"/>
    <cellStyle name="Normal 5 7 4 2" xfId="8020"/>
    <cellStyle name="Normal 5 7 4 2 2" xfId="19019"/>
    <cellStyle name="Normal 5 7 4 2 2 2" xfId="31274"/>
    <cellStyle name="Normal 5 7 4 2 2 3" xfId="43515"/>
    <cellStyle name="Normal 5 7 4 2 3" xfId="25157"/>
    <cellStyle name="Normal 5 7 4 2 4" xfId="37401"/>
    <cellStyle name="Normal 5 7 4 2 5" xfId="49630"/>
    <cellStyle name="Normal 5 7 4 3" xfId="19018"/>
    <cellStyle name="Normal 5 7 4 3 2" xfId="31273"/>
    <cellStyle name="Normal 5 7 4 3 3" xfId="43514"/>
    <cellStyle name="Normal 5 7 4 4" xfId="25156"/>
    <cellStyle name="Normal 5 7 4 5" xfId="37400"/>
    <cellStyle name="Normal 5 7 4 6" xfId="49629"/>
    <cellStyle name="Normal 5 7 5" xfId="8021"/>
    <cellStyle name="Normal 5 7 5 2" xfId="19020"/>
    <cellStyle name="Normal 5 7 5 2 2" xfId="31275"/>
    <cellStyle name="Normal 5 7 5 2 3" xfId="43516"/>
    <cellStyle name="Normal 5 7 5 3" xfId="25158"/>
    <cellStyle name="Normal 5 7 5 4" xfId="37402"/>
    <cellStyle name="Normal 5 7 5 5" xfId="49631"/>
    <cellStyle name="Normal 5 7 6" xfId="19005"/>
    <cellStyle name="Normal 5 7 6 2" xfId="31260"/>
    <cellStyle name="Normal 5 7 6 3" xfId="43501"/>
    <cellStyle name="Normal 5 7 7" xfId="25143"/>
    <cellStyle name="Normal 5 7 8" xfId="37387"/>
    <cellStyle name="Normal 5 7 9" xfId="49616"/>
    <cellStyle name="Normal 5 8" xfId="8022"/>
    <cellStyle name="Normal 5 8 2" xfId="8023"/>
    <cellStyle name="Normal 5 8 2 2" xfId="8024"/>
    <cellStyle name="Normal 5 8 2 2 2" xfId="8025"/>
    <cellStyle name="Normal 5 8 2 2 2 2" xfId="19024"/>
    <cellStyle name="Normal 5 8 2 2 2 2 2" xfId="31279"/>
    <cellStyle name="Normal 5 8 2 2 2 2 3" xfId="43520"/>
    <cellStyle name="Normal 5 8 2 2 2 3" xfId="25162"/>
    <cellStyle name="Normal 5 8 2 2 2 4" xfId="37406"/>
    <cellStyle name="Normal 5 8 2 2 2 5" xfId="49635"/>
    <cellStyle name="Normal 5 8 2 2 3" xfId="19023"/>
    <cellStyle name="Normal 5 8 2 2 3 2" xfId="31278"/>
    <cellStyle name="Normal 5 8 2 2 3 3" xfId="43519"/>
    <cellStyle name="Normal 5 8 2 2 4" xfId="25161"/>
    <cellStyle name="Normal 5 8 2 2 5" xfId="37405"/>
    <cellStyle name="Normal 5 8 2 2 6" xfId="49634"/>
    <cellStyle name="Normal 5 8 2 3" xfId="8026"/>
    <cellStyle name="Normal 5 8 2 3 2" xfId="19025"/>
    <cellStyle name="Normal 5 8 2 3 2 2" xfId="31280"/>
    <cellStyle name="Normal 5 8 2 3 2 3" xfId="43521"/>
    <cellStyle name="Normal 5 8 2 3 3" xfId="25163"/>
    <cellStyle name="Normal 5 8 2 3 4" xfId="37407"/>
    <cellStyle name="Normal 5 8 2 3 5" xfId="49636"/>
    <cellStyle name="Normal 5 8 2 4" xfId="19022"/>
    <cellStyle name="Normal 5 8 2 4 2" xfId="31277"/>
    <cellStyle name="Normal 5 8 2 4 3" xfId="43518"/>
    <cellStyle name="Normal 5 8 2 5" xfId="25160"/>
    <cellStyle name="Normal 5 8 2 6" xfId="37404"/>
    <cellStyle name="Normal 5 8 2 7" xfId="49633"/>
    <cellStyle name="Normal 5 8 3" xfId="8027"/>
    <cellStyle name="Normal 5 8 3 2" xfId="8028"/>
    <cellStyle name="Normal 5 8 3 2 2" xfId="19027"/>
    <cellStyle name="Normal 5 8 3 2 2 2" xfId="31282"/>
    <cellStyle name="Normal 5 8 3 2 2 3" xfId="43523"/>
    <cellStyle name="Normal 5 8 3 2 3" xfId="25165"/>
    <cellStyle name="Normal 5 8 3 2 4" xfId="37409"/>
    <cellStyle name="Normal 5 8 3 2 5" xfId="49638"/>
    <cellStyle name="Normal 5 8 3 3" xfId="19026"/>
    <cellStyle name="Normal 5 8 3 3 2" xfId="31281"/>
    <cellStyle name="Normal 5 8 3 3 3" xfId="43522"/>
    <cellStyle name="Normal 5 8 3 4" xfId="25164"/>
    <cellStyle name="Normal 5 8 3 5" xfId="37408"/>
    <cellStyle name="Normal 5 8 3 6" xfId="49637"/>
    <cellStyle name="Normal 5 8 4" xfId="8029"/>
    <cellStyle name="Normal 5 8 4 2" xfId="19028"/>
    <cellStyle name="Normal 5 8 4 2 2" xfId="31283"/>
    <cellStyle name="Normal 5 8 4 2 3" xfId="43524"/>
    <cellStyle name="Normal 5 8 4 3" xfId="25166"/>
    <cellStyle name="Normal 5 8 4 4" xfId="37410"/>
    <cellStyle name="Normal 5 8 4 5" xfId="49639"/>
    <cellStyle name="Normal 5 8 5" xfId="19021"/>
    <cellStyle name="Normal 5 8 5 2" xfId="31276"/>
    <cellStyle name="Normal 5 8 5 3" xfId="43517"/>
    <cellStyle name="Normal 5 8 6" xfId="25159"/>
    <cellStyle name="Normal 5 8 7" xfId="37403"/>
    <cellStyle name="Normal 5 8 8" xfId="49632"/>
    <cellStyle name="Normal 5 9" xfId="8030"/>
    <cellStyle name="Normal 5 9 2" xfId="8031"/>
    <cellStyle name="Normal 5 9 2 2" xfId="8032"/>
    <cellStyle name="Normal 5 9 2 2 2" xfId="19031"/>
    <cellStyle name="Normal 5 9 2 2 2 2" xfId="31286"/>
    <cellStyle name="Normal 5 9 2 2 2 3" xfId="43527"/>
    <cellStyle name="Normal 5 9 2 2 3" xfId="25169"/>
    <cellStyle name="Normal 5 9 2 2 4" xfId="37413"/>
    <cellStyle name="Normal 5 9 2 2 5" xfId="49642"/>
    <cellStyle name="Normal 5 9 2 3" xfId="19030"/>
    <cellStyle name="Normal 5 9 2 3 2" xfId="31285"/>
    <cellStyle name="Normal 5 9 2 3 3" xfId="43526"/>
    <cellStyle name="Normal 5 9 2 4" xfId="25168"/>
    <cellStyle name="Normal 5 9 2 5" xfId="37412"/>
    <cellStyle name="Normal 5 9 2 6" xfId="49641"/>
    <cellStyle name="Normal 5 9 3" xfId="8033"/>
    <cellStyle name="Normal 5 9 3 2" xfId="19032"/>
    <cellStyle name="Normal 5 9 3 2 2" xfId="31287"/>
    <cellStyle name="Normal 5 9 3 2 3" xfId="43528"/>
    <cellStyle name="Normal 5 9 3 3" xfId="25170"/>
    <cellStyle name="Normal 5 9 3 4" xfId="37414"/>
    <cellStyle name="Normal 5 9 3 5" xfId="49643"/>
    <cellStyle name="Normal 5 9 4" xfId="19029"/>
    <cellStyle name="Normal 5 9 4 2" xfId="31284"/>
    <cellStyle name="Normal 5 9 4 3" xfId="43525"/>
    <cellStyle name="Normal 5 9 5" xfId="25167"/>
    <cellStyle name="Normal 5 9 6" xfId="37411"/>
    <cellStyle name="Normal 5 9 7" xfId="49640"/>
    <cellStyle name="Normal 52" xfId="50936"/>
    <cellStyle name="Normal 52 2" xfId="50938"/>
    <cellStyle name="Normal 6" xfId="37"/>
    <cellStyle name="Normal 6 10" xfId="8034"/>
    <cellStyle name="Normal 6 10 2" xfId="8035"/>
    <cellStyle name="Normal 6 10 2 2" xfId="19034"/>
    <cellStyle name="Normal 6 10 2 2 2" xfId="31289"/>
    <cellStyle name="Normal 6 10 2 2 3" xfId="43530"/>
    <cellStyle name="Normal 6 10 2 3" xfId="25172"/>
    <cellStyle name="Normal 6 10 2 4" xfId="37416"/>
    <cellStyle name="Normal 6 10 2 5" xfId="49645"/>
    <cellStyle name="Normal 6 10 3" xfId="19033"/>
    <cellStyle name="Normal 6 10 3 2" xfId="31288"/>
    <cellStyle name="Normal 6 10 3 3" xfId="43529"/>
    <cellStyle name="Normal 6 10 4" xfId="25171"/>
    <cellStyle name="Normal 6 10 5" xfId="37415"/>
    <cellStyle name="Normal 6 10 6" xfId="49644"/>
    <cellStyle name="Normal 6 11" xfId="8036"/>
    <cellStyle name="Normal 6 11 2" xfId="19035"/>
    <cellStyle name="Normal 6 11 2 2" xfId="31290"/>
    <cellStyle name="Normal 6 11 2 3" xfId="43531"/>
    <cellStyle name="Normal 6 11 3" xfId="25173"/>
    <cellStyle name="Normal 6 11 4" xfId="37417"/>
    <cellStyle name="Normal 6 11 5" xfId="49646"/>
    <cellStyle name="Normal 6 12" xfId="14241"/>
    <cellStyle name="Normal 6 12 2" xfId="26496"/>
    <cellStyle name="Normal 6 12 3" xfId="38737"/>
    <cellStyle name="Normal 6 13" xfId="20377"/>
    <cellStyle name="Normal 6 13 2" xfId="32623"/>
    <cellStyle name="Normal 6 14" xfId="20356"/>
    <cellStyle name="Normal 6 15" xfId="32606"/>
    <cellStyle name="Normal 6 16" xfId="44852"/>
    <cellStyle name="Normal 6 2" xfId="38"/>
    <cellStyle name="Normal 6 2 10" xfId="8037"/>
    <cellStyle name="Normal 6 2 10 2" xfId="19036"/>
    <cellStyle name="Normal 6 2 10 2 2" xfId="31291"/>
    <cellStyle name="Normal 6 2 10 2 3" xfId="43532"/>
    <cellStyle name="Normal 6 2 10 3" xfId="25174"/>
    <cellStyle name="Normal 6 2 10 4" xfId="37418"/>
    <cellStyle name="Normal 6 2 10 5" xfId="49647"/>
    <cellStyle name="Normal 6 2 11" xfId="14242"/>
    <cellStyle name="Normal 6 2 11 2" xfId="26497"/>
    <cellStyle name="Normal 6 2 11 3" xfId="38738"/>
    <cellStyle name="Normal 6 2 12" xfId="20378"/>
    <cellStyle name="Normal 6 2 13" xfId="32624"/>
    <cellStyle name="Normal 6 2 14" xfId="44853"/>
    <cellStyle name="Normal 6 2 2" xfId="8038"/>
    <cellStyle name="Normal 6 2 2 10" xfId="19037"/>
    <cellStyle name="Normal 6 2 2 10 2" xfId="31292"/>
    <cellStyle name="Normal 6 2 2 10 3" xfId="43533"/>
    <cellStyle name="Normal 6 2 2 11" xfId="25175"/>
    <cellStyle name="Normal 6 2 2 12" xfId="37419"/>
    <cellStyle name="Normal 6 2 2 13" xfId="49648"/>
    <cellStyle name="Normal 6 2 2 2" xfId="8039"/>
    <cellStyle name="Normal 6 2 2 2 10" xfId="37420"/>
    <cellStyle name="Normal 6 2 2 2 11" xfId="49649"/>
    <cellStyle name="Normal 6 2 2 2 2" xfId="8040"/>
    <cellStyle name="Normal 6 2 2 2 2 10" xfId="49650"/>
    <cellStyle name="Normal 6 2 2 2 2 2" xfId="8041"/>
    <cellStyle name="Normal 6 2 2 2 2 2 2" xfId="8042"/>
    <cellStyle name="Normal 6 2 2 2 2 2 2 2" xfId="8043"/>
    <cellStyle name="Normal 6 2 2 2 2 2 2 2 2" xfId="8044"/>
    <cellStyle name="Normal 6 2 2 2 2 2 2 2 2 2" xfId="8045"/>
    <cellStyle name="Normal 6 2 2 2 2 2 2 2 2 2 2" xfId="19044"/>
    <cellStyle name="Normal 6 2 2 2 2 2 2 2 2 2 2 2" xfId="31299"/>
    <cellStyle name="Normal 6 2 2 2 2 2 2 2 2 2 2 3" xfId="43540"/>
    <cellStyle name="Normal 6 2 2 2 2 2 2 2 2 2 3" xfId="25182"/>
    <cellStyle name="Normal 6 2 2 2 2 2 2 2 2 2 4" xfId="37426"/>
    <cellStyle name="Normal 6 2 2 2 2 2 2 2 2 2 5" xfId="49655"/>
    <cellStyle name="Normal 6 2 2 2 2 2 2 2 2 3" xfId="19043"/>
    <cellStyle name="Normal 6 2 2 2 2 2 2 2 2 3 2" xfId="31298"/>
    <cellStyle name="Normal 6 2 2 2 2 2 2 2 2 3 3" xfId="43539"/>
    <cellStyle name="Normal 6 2 2 2 2 2 2 2 2 4" xfId="25181"/>
    <cellStyle name="Normal 6 2 2 2 2 2 2 2 2 5" xfId="37425"/>
    <cellStyle name="Normal 6 2 2 2 2 2 2 2 2 6" xfId="49654"/>
    <cellStyle name="Normal 6 2 2 2 2 2 2 2 3" xfId="8046"/>
    <cellStyle name="Normal 6 2 2 2 2 2 2 2 3 2" xfId="19045"/>
    <cellStyle name="Normal 6 2 2 2 2 2 2 2 3 2 2" xfId="31300"/>
    <cellStyle name="Normal 6 2 2 2 2 2 2 2 3 2 3" xfId="43541"/>
    <cellStyle name="Normal 6 2 2 2 2 2 2 2 3 3" xfId="25183"/>
    <cellStyle name="Normal 6 2 2 2 2 2 2 2 3 4" xfId="37427"/>
    <cellStyle name="Normal 6 2 2 2 2 2 2 2 3 5" xfId="49656"/>
    <cellStyle name="Normal 6 2 2 2 2 2 2 2 4" xfId="19042"/>
    <cellStyle name="Normal 6 2 2 2 2 2 2 2 4 2" xfId="31297"/>
    <cellStyle name="Normal 6 2 2 2 2 2 2 2 4 3" xfId="43538"/>
    <cellStyle name="Normal 6 2 2 2 2 2 2 2 5" xfId="25180"/>
    <cellStyle name="Normal 6 2 2 2 2 2 2 2 6" xfId="37424"/>
    <cellStyle name="Normal 6 2 2 2 2 2 2 2 7" xfId="49653"/>
    <cellStyle name="Normal 6 2 2 2 2 2 2 3" xfId="8047"/>
    <cellStyle name="Normal 6 2 2 2 2 2 2 3 2" xfId="8048"/>
    <cellStyle name="Normal 6 2 2 2 2 2 2 3 2 2" xfId="19047"/>
    <cellStyle name="Normal 6 2 2 2 2 2 2 3 2 2 2" xfId="31302"/>
    <cellStyle name="Normal 6 2 2 2 2 2 2 3 2 2 3" xfId="43543"/>
    <cellStyle name="Normal 6 2 2 2 2 2 2 3 2 3" xfId="25185"/>
    <cellStyle name="Normal 6 2 2 2 2 2 2 3 2 4" xfId="37429"/>
    <cellStyle name="Normal 6 2 2 2 2 2 2 3 2 5" xfId="49658"/>
    <cellStyle name="Normal 6 2 2 2 2 2 2 3 3" xfId="19046"/>
    <cellStyle name="Normal 6 2 2 2 2 2 2 3 3 2" xfId="31301"/>
    <cellStyle name="Normal 6 2 2 2 2 2 2 3 3 3" xfId="43542"/>
    <cellStyle name="Normal 6 2 2 2 2 2 2 3 4" xfId="25184"/>
    <cellStyle name="Normal 6 2 2 2 2 2 2 3 5" xfId="37428"/>
    <cellStyle name="Normal 6 2 2 2 2 2 2 3 6" xfId="49657"/>
    <cellStyle name="Normal 6 2 2 2 2 2 2 4" xfId="8049"/>
    <cellStyle name="Normal 6 2 2 2 2 2 2 4 2" xfId="19048"/>
    <cellStyle name="Normal 6 2 2 2 2 2 2 4 2 2" xfId="31303"/>
    <cellStyle name="Normal 6 2 2 2 2 2 2 4 2 3" xfId="43544"/>
    <cellStyle name="Normal 6 2 2 2 2 2 2 4 3" xfId="25186"/>
    <cellStyle name="Normal 6 2 2 2 2 2 2 4 4" xfId="37430"/>
    <cellStyle name="Normal 6 2 2 2 2 2 2 4 5" xfId="49659"/>
    <cellStyle name="Normal 6 2 2 2 2 2 2 5" xfId="19041"/>
    <cellStyle name="Normal 6 2 2 2 2 2 2 5 2" xfId="31296"/>
    <cellStyle name="Normal 6 2 2 2 2 2 2 5 3" xfId="43537"/>
    <cellStyle name="Normal 6 2 2 2 2 2 2 6" xfId="25179"/>
    <cellStyle name="Normal 6 2 2 2 2 2 2 7" xfId="37423"/>
    <cellStyle name="Normal 6 2 2 2 2 2 2 8" xfId="49652"/>
    <cellStyle name="Normal 6 2 2 2 2 2 3" xfId="8050"/>
    <cellStyle name="Normal 6 2 2 2 2 2 3 2" xfId="8051"/>
    <cellStyle name="Normal 6 2 2 2 2 2 3 2 2" xfId="8052"/>
    <cellStyle name="Normal 6 2 2 2 2 2 3 2 2 2" xfId="19051"/>
    <cellStyle name="Normal 6 2 2 2 2 2 3 2 2 2 2" xfId="31306"/>
    <cellStyle name="Normal 6 2 2 2 2 2 3 2 2 2 3" xfId="43547"/>
    <cellStyle name="Normal 6 2 2 2 2 2 3 2 2 3" xfId="25189"/>
    <cellStyle name="Normal 6 2 2 2 2 2 3 2 2 4" xfId="37433"/>
    <cellStyle name="Normal 6 2 2 2 2 2 3 2 2 5" xfId="49662"/>
    <cellStyle name="Normal 6 2 2 2 2 2 3 2 3" xfId="19050"/>
    <cellStyle name="Normal 6 2 2 2 2 2 3 2 3 2" xfId="31305"/>
    <cellStyle name="Normal 6 2 2 2 2 2 3 2 3 3" xfId="43546"/>
    <cellStyle name="Normal 6 2 2 2 2 2 3 2 4" xfId="25188"/>
    <cellStyle name="Normal 6 2 2 2 2 2 3 2 5" xfId="37432"/>
    <cellStyle name="Normal 6 2 2 2 2 2 3 2 6" xfId="49661"/>
    <cellStyle name="Normal 6 2 2 2 2 2 3 3" xfId="8053"/>
    <cellStyle name="Normal 6 2 2 2 2 2 3 3 2" xfId="19052"/>
    <cellStyle name="Normal 6 2 2 2 2 2 3 3 2 2" xfId="31307"/>
    <cellStyle name="Normal 6 2 2 2 2 2 3 3 2 3" xfId="43548"/>
    <cellStyle name="Normal 6 2 2 2 2 2 3 3 3" xfId="25190"/>
    <cellStyle name="Normal 6 2 2 2 2 2 3 3 4" xfId="37434"/>
    <cellStyle name="Normal 6 2 2 2 2 2 3 3 5" xfId="49663"/>
    <cellStyle name="Normal 6 2 2 2 2 2 3 4" xfId="19049"/>
    <cellStyle name="Normal 6 2 2 2 2 2 3 4 2" xfId="31304"/>
    <cellStyle name="Normal 6 2 2 2 2 2 3 4 3" xfId="43545"/>
    <cellStyle name="Normal 6 2 2 2 2 2 3 5" xfId="25187"/>
    <cellStyle name="Normal 6 2 2 2 2 2 3 6" xfId="37431"/>
    <cellStyle name="Normal 6 2 2 2 2 2 3 7" xfId="49660"/>
    <cellStyle name="Normal 6 2 2 2 2 2 4" xfId="8054"/>
    <cellStyle name="Normal 6 2 2 2 2 2 4 2" xfId="8055"/>
    <cellStyle name="Normal 6 2 2 2 2 2 4 2 2" xfId="19054"/>
    <cellStyle name="Normal 6 2 2 2 2 2 4 2 2 2" xfId="31309"/>
    <cellStyle name="Normal 6 2 2 2 2 2 4 2 2 3" xfId="43550"/>
    <cellStyle name="Normal 6 2 2 2 2 2 4 2 3" xfId="25192"/>
    <cellStyle name="Normal 6 2 2 2 2 2 4 2 4" xfId="37436"/>
    <cellStyle name="Normal 6 2 2 2 2 2 4 2 5" xfId="49665"/>
    <cellStyle name="Normal 6 2 2 2 2 2 4 3" xfId="19053"/>
    <cellStyle name="Normal 6 2 2 2 2 2 4 3 2" xfId="31308"/>
    <cellStyle name="Normal 6 2 2 2 2 2 4 3 3" xfId="43549"/>
    <cellStyle name="Normal 6 2 2 2 2 2 4 4" xfId="25191"/>
    <cellStyle name="Normal 6 2 2 2 2 2 4 5" xfId="37435"/>
    <cellStyle name="Normal 6 2 2 2 2 2 4 6" xfId="49664"/>
    <cellStyle name="Normal 6 2 2 2 2 2 5" xfId="8056"/>
    <cellStyle name="Normal 6 2 2 2 2 2 5 2" xfId="19055"/>
    <cellStyle name="Normal 6 2 2 2 2 2 5 2 2" xfId="31310"/>
    <cellStyle name="Normal 6 2 2 2 2 2 5 2 3" xfId="43551"/>
    <cellStyle name="Normal 6 2 2 2 2 2 5 3" xfId="25193"/>
    <cellStyle name="Normal 6 2 2 2 2 2 5 4" xfId="37437"/>
    <cellStyle name="Normal 6 2 2 2 2 2 5 5" xfId="49666"/>
    <cellStyle name="Normal 6 2 2 2 2 2 6" xfId="19040"/>
    <cellStyle name="Normal 6 2 2 2 2 2 6 2" xfId="31295"/>
    <cellStyle name="Normal 6 2 2 2 2 2 6 3" xfId="43536"/>
    <cellStyle name="Normal 6 2 2 2 2 2 7" xfId="25178"/>
    <cellStyle name="Normal 6 2 2 2 2 2 8" xfId="37422"/>
    <cellStyle name="Normal 6 2 2 2 2 2 9" xfId="49651"/>
    <cellStyle name="Normal 6 2 2 2 2 3" xfId="8057"/>
    <cellStyle name="Normal 6 2 2 2 2 3 2" xfId="8058"/>
    <cellStyle name="Normal 6 2 2 2 2 3 2 2" xfId="8059"/>
    <cellStyle name="Normal 6 2 2 2 2 3 2 2 2" xfId="8060"/>
    <cellStyle name="Normal 6 2 2 2 2 3 2 2 2 2" xfId="19059"/>
    <cellStyle name="Normal 6 2 2 2 2 3 2 2 2 2 2" xfId="31314"/>
    <cellStyle name="Normal 6 2 2 2 2 3 2 2 2 2 3" xfId="43555"/>
    <cellStyle name="Normal 6 2 2 2 2 3 2 2 2 3" xfId="25197"/>
    <cellStyle name="Normal 6 2 2 2 2 3 2 2 2 4" xfId="37441"/>
    <cellStyle name="Normal 6 2 2 2 2 3 2 2 2 5" xfId="49670"/>
    <cellStyle name="Normal 6 2 2 2 2 3 2 2 3" xfId="19058"/>
    <cellStyle name="Normal 6 2 2 2 2 3 2 2 3 2" xfId="31313"/>
    <cellStyle name="Normal 6 2 2 2 2 3 2 2 3 3" xfId="43554"/>
    <cellStyle name="Normal 6 2 2 2 2 3 2 2 4" xfId="25196"/>
    <cellStyle name="Normal 6 2 2 2 2 3 2 2 5" xfId="37440"/>
    <cellStyle name="Normal 6 2 2 2 2 3 2 2 6" xfId="49669"/>
    <cellStyle name="Normal 6 2 2 2 2 3 2 3" xfId="8061"/>
    <cellStyle name="Normal 6 2 2 2 2 3 2 3 2" xfId="19060"/>
    <cellStyle name="Normal 6 2 2 2 2 3 2 3 2 2" xfId="31315"/>
    <cellStyle name="Normal 6 2 2 2 2 3 2 3 2 3" xfId="43556"/>
    <cellStyle name="Normal 6 2 2 2 2 3 2 3 3" xfId="25198"/>
    <cellStyle name="Normal 6 2 2 2 2 3 2 3 4" xfId="37442"/>
    <cellStyle name="Normal 6 2 2 2 2 3 2 3 5" xfId="49671"/>
    <cellStyle name="Normal 6 2 2 2 2 3 2 4" xfId="19057"/>
    <cellStyle name="Normal 6 2 2 2 2 3 2 4 2" xfId="31312"/>
    <cellStyle name="Normal 6 2 2 2 2 3 2 4 3" xfId="43553"/>
    <cellStyle name="Normal 6 2 2 2 2 3 2 5" xfId="25195"/>
    <cellStyle name="Normal 6 2 2 2 2 3 2 6" xfId="37439"/>
    <cellStyle name="Normal 6 2 2 2 2 3 2 7" xfId="49668"/>
    <cellStyle name="Normal 6 2 2 2 2 3 3" xfId="8062"/>
    <cellStyle name="Normal 6 2 2 2 2 3 3 2" xfId="8063"/>
    <cellStyle name="Normal 6 2 2 2 2 3 3 2 2" xfId="19062"/>
    <cellStyle name="Normal 6 2 2 2 2 3 3 2 2 2" xfId="31317"/>
    <cellStyle name="Normal 6 2 2 2 2 3 3 2 2 3" xfId="43558"/>
    <cellStyle name="Normal 6 2 2 2 2 3 3 2 3" xfId="25200"/>
    <cellStyle name="Normal 6 2 2 2 2 3 3 2 4" xfId="37444"/>
    <cellStyle name="Normal 6 2 2 2 2 3 3 2 5" xfId="49673"/>
    <cellStyle name="Normal 6 2 2 2 2 3 3 3" xfId="19061"/>
    <cellStyle name="Normal 6 2 2 2 2 3 3 3 2" xfId="31316"/>
    <cellStyle name="Normal 6 2 2 2 2 3 3 3 3" xfId="43557"/>
    <cellStyle name="Normal 6 2 2 2 2 3 3 4" xfId="25199"/>
    <cellStyle name="Normal 6 2 2 2 2 3 3 5" xfId="37443"/>
    <cellStyle name="Normal 6 2 2 2 2 3 3 6" xfId="49672"/>
    <cellStyle name="Normal 6 2 2 2 2 3 4" xfId="8064"/>
    <cellStyle name="Normal 6 2 2 2 2 3 4 2" xfId="19063"/>
    <cellStyle name="Normal 6 2 2 2 2 3 4 2 2" xfId="31318"/>
    <cellStyle name="Normal 6 2 2 2 2 3 4 2 3" xfId="43559"/>
    <cellStyle name="Normal 6 2 2 2 2 3 4 3" xfId="25201"/>
    <cellStyle name="Normal 6 2 2 2 2 3 4 4" xfId="37445"/>
    <cellStyle name="Normal 6 2 2 2 2 3 4 5" xfId="49674"/>
    <cellStyle name="Normal 6 2 2 2 2 3 5" xfId="19056"/>
    <cellStyle name="Normal 6 2 2 2 2 3 5 2" xfId="31311"/>
    <cellStyle name="Normal 6 2 2 2 2 3 5 3" xfId="43552"/>
    <cellStyle name="Normal 6 2 2 2 2 3 6" xfId="25194"/>
    <cellStyle name="Normal 6 2 2 2 2 3 7" xfId="37438"/>
    <cellStyle name="Normal 6 2 2 2 2 3 8" xfId="49667"/>
    <cellStyle name="Normal 6 2 2 2 2 4" xfId="8065"/>
    <cellStyle name="Normal 6 2 2 2 2 4 2" xfId="8066"/>
    <cellStyle name="Normal 6 2 2 2 2 4 2 2" xfId="8067"/>
    <cellStyle name="Normal 6 2 2 2 2 4 2 2 2" xfId="19066"/>
    <cellStyle name="Normal 6 2 2 2 2 4 2 2 2 2" xfId="31321"/>
    <cellStyle name="Normal 6 2 2 2 2 4 2 2 2 3" xfId="43562"/>
    <cellStyle name="Normal 6 2 2 2 2 4 2 2 3" xfId="25204"/>
    <cellStyle name="Normal 6 2 2 2 2 4 2 2 4" xfId="37448"/>
    <cellStyle name="Normal 6 2 2 2 2 4 2 2 5" xfId="49677"/>
    <cellStyle name="Normal 6 2 2 2 2 4 2 3" xfId="19065"/>
    <cellStyle name="Normal 6 2 2 2 2 4 2 3 2" xfId="31320"/>
    <cellStyle name="Normal 6 2 2 2 2 4 2 3 3" xfId="43561"/>
    <cellStyle name="Normal 6 2 2 2 2 4 2 4" xfId="25203"/>
    <cellStyle name="Normal 6 2 2 2 2 4 2 5" xfId="37447"/>
    <cellStyle name="Normal 6 2 2 2 2 4 2 6" xfId="49676"/>
    <cellStyle name="Normal 6 2 2 2 2 4 3" xfId="8068"/>
    <cellStyle name="Normal 6 2 2 2 2 4 3 2" xfId="19067"/>
    <cellStyle name="Normal 6 2 2 2 2 4 3 2 2" xfId="31322"/>
    <cellStyle name="Normal 6 2 2 2 2 4 3 2 3" xfId="43563"/>
    <cellStyle name="Normal 6 2 2 2 2 4 3 3" xfId="25205"/>
    <cellStyle name="Normal 6 2 2 2 2 4 3 4" xfId="37449"/>
    <cellStyle name="Normal 6 2 2 2 2 4 3 5" xfId="49678"/>
    <cellStyle name="Normal 6 2 2 2 2 4 4" xfId="19064"/>
    <cellStyle name="Normal 6 2 2 2 2 4 4 2" xfId="31319"/>
    <cellStyle name="Normal 6 2 2 2 2 4 4 3" xfId="43560"/>
    <cellStyle name="Normal 6 2 2 2 2 4 5" xfId="25202"/>
    <cellStyle name="Normal 6 2 2 2 2 4 6" xfId="37446"/>
    <cellStyle name="Normal 6 2 2 2 2 4 7" xfId="49675"/>
    <cellStyle name="Normal 6 2 2 2 2 5" xfId="8069"/>
    <cellStyle name="Normal 6 2 2 2 2 5 2" xfId="8070"/>
    <cellStyle name="Normal 6 2 2 2 2 5 2 2" xfId="19069"/>
    <cellStyle name="Normal 6 2 2 2 2 5 2 2 2" xfId="31324"/>
    <cellStyle name="Normal 6 2 2 2 2 5 2 2 3" xfId="43565"/>
    <cellStyle name="Normal 6 2 2 2 2 5 2 3" xfId="25207"/>
    <cellStyle name="Normal 6 2 2 2 2 5 2 4" xfId="37451"/>
    <cellStyle name="Normal 6 2 2 2 2 5 2 5" xfId="49680"/>
    <cellStyle name="Normal 6 2 2 2 2 5 3" xfId="19068"/>
    <cellStyle name="Normal 6 2 2 2 2 5 3 2" xfId="31323"/>
    <cellStyle name="Normal 6 2 2 2 2 5 3 3" xfId="43564"/>
    <cellStyle name="Normal 6 2 2 2 2 5 4" xfId="25206"/>
    <cellStyle name="Normal 6 2 2 2 2 5 5" xfId="37450"/>
    <cellStyle name="Normal 6 2 2 2 2 5 6" xfId="49679"/>
    <cellStyle name="Normal 6 2 2 2 2 6" xfId="8071"/>
    <cellStyle name="Normal 6 2 2 2 2 6 2" xfId="19070"/>
    <cellStyle name="Normal 6 2 2 2 2 6 2 2" xfId="31325"/>
    <cellStyle name="Normal 6 2 2 2 2 6 2 3" xfId="43566"/>
    <cellStyle name="Normal 6 2 2 2 2 6 3" xfId="25208"/>
    <cellStyle name="Normal 6 2 2 2 2 6 4" xfId="37452"/>
    <cellStyle name="Normal 6 2 2 2 2 6 5" xfId="49681"/>
    <cellStyle name="Normal 6 2 2 2 2 7" xfId="19039"/>
    <cellStyle name="Normal 6 2 2 2 2 7 2" xfId="31294"/>
    <cellStyle name="Normal 6 2 2 2 2 7 3" xfId="43535"/>
    <cellStyle name="Normal 6 2 2 2 2 8" xfId="25177"/>
    <cellStyle name="Normal 6 2 2 2 2 9" xfId="37421"/>
    <cellStyle name="Normal 6 2 2 2 3" xfId="8072"/>
    <cellStyle name="Normal 6 2 2 2 3 2" xfId="8073"/>
    <cellStyle name="Normal 6 2 2 2 3 2 2" xfId="8074"/>
    <cellStyle name="Normal 6 2 2 2 3 2 2 2" xfId="8075"/>
    <cellStyle name="Normal 6 2 2 2 3 2 2 2 2" xfId="8076"/>
    <cellStyle name="Normal 6 2 2 2 3 2 2 2 2 2" xfId="19075"/>
    <cellStyle name="Normal 6 2 2 2 3 2 2 2 2 2 2" xfId="31330"/>
    <cellStyle name="Normal 6 2 2 2 3 2 2 2 2 2 3" xfId="43571"/>
    <cellStyle name="Normal 6 2 2 2 3 2 2 2 2 3" xfId="25213"/>
    <cellStyle name="Normal 6 2 2 2 3 2 2 2 2 4" xfId="37457"/>
    <cellStyle name="Normal 6 2 2 2 3 2 2 2 2 5" xfId="49686"/>
    <cellStyle name="Normal 6 2 2 2 3 2 2 2 3" xfId="19074"/>
    <cellStyle name="Normal 6 2 2 2 3 2 2 2 3 2" xfId="31329"/>
    <cellStyle name="Normal 6 2 2 2 3 2 2 2 3 3" xfId="43570"/>
    <cellStyle name="Normal 6 2 2 2 3 2 2 2 4" xfId="25212"/>
    <cellStyle name="Normal 6 2 2 2 3 2 2 2 5" xfId="37456"/>
    <cellStyle name="Normal 6 2 2 2 3 2 2 2 6" xfId="49685"/>
    <cellStyle name="Normal 6 2 2 2 3 2 2 3" xfId="8077"/>
    <cellStyle name="Normal 6 2 2 2 3 2 2 3 2" xfId="19076"/>
    <cellStyle name="Normal 6 2 2 2 3 2 2 3 2 2" xfId="31331"/>
    <cellStyle name="Normal 6 2 2 2 3 2 2 3 2 3" xfId="43572"/>
    <cellStyle name="Normal 6 2 2 2 3 2 2 3 3" xfId="25214"/>
    <cellStyle name="Normal 6 2 2 2 3 2 2 3 4" xfId="37458"/>
    <cellStyle name="Normal 6 2 2 2 3 2 2 3 5" xfId="49687"/>
    <cellStyle name="Normal 6 2 2 2 3 2 2 4" xfId="19073"/>
    <cellStyle name="Normal 6 2 2 2 3 2 2 4 2" xfId="31328"/>
    <cellStyle name="Normal 6 2 2 2 3 2 2 4 3" xfId="43569"/>
    <cellStyle name="Normal 6 2 2 2 3 2 2 5" xfId="25211"/>
    <cellStyle name="Normal 6 2 2 2 3 2 2 6" xfId="37455"/>
    <cellStyle name="Normal 6 2 2 2 3 2 2 7" xfId="49684"/>
    <cellStyle name="Normal 6 2 2 2 3 2 3" xfId="8078"/>
    <cellStyle name="Normal 6 2 2 2 3 2 3 2" xfId="8079"/>
    <cellStyle name="Normal 6 2 2 2 3 2 3 2 2" xfId="19078"/>
    <cellStyle name="Normal 6 2 2 2 3 2 3 2 2 2" xfId="31333"/>
    <cellStyle name="Normal 6 2 2 2 3 2 3 2 2 3" xfId="43574"/>
    <cellStyle name="Normal 6 2 2 2 3 2 3 2 3" xfId="25216"/>
    <cellStyle name="Normal 6 2 2 2 3 2 3 2 4" xfId="37460"/>
    <cellStyle name="Normal 6 2 2 2 3 2 3 2 5" xfId="49689"/>
    <cellStyle name="Normal 6 2 2 2 3 2 3 3" xfId="19077"/>
    <cellStyle name="Normal 6 2 2 2 3 2 3 3 2" xfId="31332"/>
    <cellStyle name="Normal 6 2 2 2 3 2 3 3 3" xfId="43573"/>
    <cellStyle name="Normal 6 2 2 2 3 2 3 4" xfId="25215"/>
    <cellStyle name="Normal 6 2 2 2 3 2 3 5" xfId="37459"/>
    <cellStyle name="Normal 6 2 2 2 3 2 3 6" xfId="49688"/>
    <cellStyle name="Normal 6 2 2 2 3 2 4" xfId="8080"/>
    <cellStyle name="Normal 6 2 2 2 3 2 4 2" xfId="19079"/>
    <cellStyle name="Normal 6 2 2 2 3 2 4 2 2" xfId="31334"/>
    <cellStyle name="Normal 6 2 2 2 3 2 4 2 3" xfId="43575"/>
    <cellStyle name="Normal 6 2 2 2 3 2 4 3" xfId="25217"/>
    <cellStyle name="Normal 6 2 2 2 3 2 4 4" xfId="37461"/>
    <cellStyle name="Normal 6 2 2 2 3 2 4 5" xfId="49690"/>
    <cellStyle name="Normal 6 2 2 2 3 2 5" xfId="19072"/>
    <cellStyle name="Normal 6 2 2 2 3 2 5 2" xfId="31327"/>
    <cellStyle name="Normal 6 2 2 2 3 2 5 3" xfId="43568"/>
    <cellStyle name="Normal 6 2 2 2 3 2 6" xfId="25210"/>
    <cellStyle name="Normal 6 2 2 2 3 2 7" xfId="37454"/>
    <cellStyle name="Normal 6 2 2 2 3 2 8" xfId="49683"/>
    <cellStyle name="Normal 6 2 2 2 3 3" xfId="8081"/>
    <cellStyle name="Normal 6 2 2 2 3 3 2" xfId="8082"/>
    <cellStyle name="Normal 6 2 2 2 3 3 2 2" xfId="8083"/>
    <cellStyle name="Normal 6 2 2 2 3 3 2 2 2" xfId="19082"/>
    <cellStyle name="Normal 6 2 2 2 3 3 2 2 2 2" xfId="31337"/>
    <cellStyle name="Normal 6 2 2 2 3 3 2 2 2 3" xfId="43578"/>
    <cellStyle name="Normal 6 2 2 2 3 3 2 2 3" xfId="25220"/>
    <cellStyle name="Normal 6 2 2 2 3 3 2 2 4" xfId="37464"/>
    <cellStyle name="Normal 6 2 2 2 3 3 2 2 5" xfId="49693"/>
    <cellStyle name="Normal 6 2 2 2 3 3 2 3" xfId="19081"/>
    <cellStyle name="Normal 6 2 2 2 3 3 2 3 2" xfId="31336"/>
    <cellStyle name="Normal 6 2 2 2 3 3 2 3 3" xfId="43577"/>
    <cellStyle name="Normal 6 2 2 2 3 3 2 4" xfId="25219"/>
    <cellStyle name="Normal 6 2 2 2 3 3 2 5" xfId="37463"/>
    <cellStyle name="Normal 6 2 2 2 3 3 2 6" xfId="49692"/>
    <cellStyle name="Normal 6 2 2 2 3 3 3" xfId="8084"/>
    <cellStyle name="Normal 6 2 2 2 3 3 3 2" xfId="19083"/>
    <cellStyle name="Normal 6 2 2 2 3 3 3 2 2" xfId="31338"/>
    <cellStyle name="Normal 6 2 2 2 3 3 3 2 3" xfId="43579"/>
    <cellStyle name="Normal 6 2 2 2 3 3 3 3" xfId="25221"/>
    <cellStyle name="Normal 6 2 2 2 3 3 3 4" xfId="37465"/>
    <cellStyle name="Normal 6 2 2 2 3 3 3 5" xfId="49694"/>
    <cellStyle name="Normal 6 2 2 2 3 3 4" xfId="19080"/>
    <cellStyle name="Normal 6 2 2 2 3 3 4 2" xfId="31335"/>
    <cellStyle name="Normal 6 2 2 2 3 3 4 3" xfId="43576"/>
    <cellStyle name="Normal 6 2 2 2 3 3 5" xfId="25218"/>
    <cellStyle name="Normal 6 2 2 2 3 3 6" xfId="37462"/>
    <cellStyle name="Normal 6 2 2 2 3 3 7" xfId="49691"/>
    <cellStyle name="Normal 6 2 2 2 3 4" xfId="8085"/>
    <cellStyle name="Normal 6 2 2 2 3 4 2" xfId="8086"/>
    <cellStyle name="Normal 6 2 2 2 3 4 2 2" xfId="19085"/>
    <cellStyle name="Normal 6 2 2 2 3 4 2 2 2" xfId="31340"/>
    <cellStyle name="Normal 6 2 2 2 3 4 2 2 3" xfId="43581"/>
    <cellStyle name="Normal 6 2 2 2 3 4 2 3" xfId="25223"/>
    <cellStyle name="Normal 6 2 2 2 3 4 2 4" xfId="37467"/>
    <cellStyle name="Normal 6 2 2 2 3 4 2 5" xfId="49696"/>
    <cellStyle name="Normal 6 2 2 2 3 4 3" xfId="19084"/>
    <cellStyle name="Normal 6 2 2 2 3 4 3 2" xfId="31339"/>
    <cellStyle name="Normal 6 2 2 2 3 4 3 3" xfId="43580"/>
    <cellStyle name="Normal 6 2 2 2 3 4 4" xfId="25222"/>
    <cellStyle name="Normal 6 2 2 2 3 4 5" xfId="37466"/>
    <cellStyle name="Normal 6 2 2 2 3 4 6" xfId="49695"/>
    <cellStyle name="Normal 6 2 2 2 3 5" xfId="8087"/>
    <cellStyle name="Normal 6 2 2 2 3 5 2" xfId="19086"/>
    <cellStyle name="Normal 6 2 2 2 3 5 2 2" xfId="31341"/>
    <cellStyle name="Normal 6 2 2 2 3 5 2 3" xfId="43582"/>
    <cellStyle name="Normal 6 2 2 2 3 5 3" xfId="25224"/>
    <cellStyle name="Normal 6 2 2 2 3 5 4" xfId="37468"/>
    <cellStyle name="Normal 6 2 2 2 3 5 5" xfId="49697"/>
    <cellStyle name="Normal 6 2 2 2 3 6" xfId="19071"/>
    <cellStyle name="Normal 6 2 2 2 3 6 2" xfId="31326"/>
    <cellStyle name="Normal 6 2 2 2 3 6 3" xfId="43567"/>
    <cellStyle name="Normal 6 2 2 2 3 7" xfId="25209"/>
    <cellStyle name="Normal 6 2 2 2 3 8" xfId="37453"/>
    <cellStyle name="Normal 6 2 2 2 3 9" xfId="49682"/>
    <cellStyle name="Normal 6 2 2 2 4" xfId="8088"/>
    <cellStyle name="Normal 6 2 2 2 4 2" xfId="8089"/>
    <cellStyle name="Normal 6 2 2 2 4 2 2" xfId="8090"/>
    <cellStyle name="Normal 6 2 2 2 4 2 2 2" xfId="8091"/>
    <cellStyle name="Normal 6 2 2 2 4 2 2 2 2" xfId="19090"/>
    <cellStyle name="Normal 6 2 2 2 4 2 2 2 2 2" xfId="31345"/>
    <cellStyle name="Normal 6 2 2 2 4 2 2 2 2 3" xfId="43586"/>
    <cellStyle name="Normal 6 2 2 2 4 2 2 2 3" xfId="25228"/>
    <cellStyle name="Normal 6 2 2 2 4 2 2 2 4" xfId="37472"/>
    <cellStyle name="Normal 6 2 2 2 4 2 2 2 5" xfId="49701"/>
    <cellStyle name="Normal 6 2 2 2 4 2 2 3" xfId="19089"/>
    <cellStyle name="Normal 6 2 2 2 4 2 2 3 2" xfId="31344"/>
    <cellStyle name="Normal 6 2 2 2 4 2 2 3 3" xfId="43585"/>
    <cellStyle name="Normal 6 2 2 2 4 2 2 4" xfId="25227"/>
    <cellStyle name="Normal 6 2 2 2 4 2 2 5" xfId="37471"/>
    <cellStyle name="Normal 6 2 2 2 4 2 2 6" xfId="49700"/>
    <cellStyle name="Normal 6 2 2 2 4 2 3" xfId="8092"/>
    <cellStyle name="Normal 6 2 2 2 4 2 3 2" xfId="19091"/>
    <cellStyle name="Normal 6 2 2 2 4 2 3 2 2" xfId="31346"/>
    <cellStyle name="Normal 6 2 2 2 4 2 3 2 3" xfId="43587"/>
    <cellStyle name="Normal 6 2 2 2 4 2 3 3" xfId="25229"/>
    <cellStyle name="Normal 6 2 2 2 4 2 3 4" xfId="37473"/>
    <cellStyle name="Normal 6 2 2 2 4 2 3 5" xfId="49702"/>
    <cellStyle name="Normal 6 2 2 2 4 2 4" xfId="19088"/>
    <cellStyle name="Normal 6 2 2 2 4 2 4 2" xfId="31343"/>
    <cellStyle name="Normal 6 2 2 2 4 2 4 3" xfId="43584"/>
    <cellStyle name="Normal 6 2 2 2 4 2 5" xfId="25226"/>
    <cellStyle name="Normal 6 2 2 2 4 2 6" xfId="37470"/>
    <cellStyle name="Normal 6 2 2 2 4 2 7" xfId="49699"/>
    <cellStyle name="Normal 6 2 2 2 4 3" xfId="8093"/>
    <cellStyle name="Normal 6 2 2 2 4 3 2" xfId="8094"/>
    <cellStyle name="Normal 6 2 2 2 4 3 2 2" xfId="19093"/>
    <cellStyle name="Normal 6 2 2 2 4 3 2 2 2" xfId="31348"/>
    <cellStyle name="Normal 6 2 2 2 4 3 2 2 3" xfId="43589"/>
    <cellStyle name="Normal 6 2 2 2 4 3 2 3" xfId="25231"/>
    <cellStyle name="Normal 6 2 2 2 4 3 2 4" xfId="37475"/>
    <cellStyle name="Normal 6 2 2 2 4 3 2 5" xfId="49704"/>
    <cellStyle name="Normal 6 2 2 2 4 3 3" xfId="19092"/>
    <cellStyle name="Normal 6 2 2 2 4 3 3 2" xfId="31347"/>
    <cellStyle name="Normal 6 2 2 2 4 3 3 3" xfId="43588"/>
    <cellStyle name="Normal 6 2 2 2 4 3 4" xfId="25230"/>
    <cellStyle name="Normal 6 2 2 2 4 3 5" xfId="37474"/>
    <cellStyle name="Normal 6 2 2 2 4 3 6" xfId="49703"/>
    <cellStyle name="Normal 6 2 2 2 4 4" xfId="8095"/>
    <cellStyle name="Normal 6 2 2 2 4 4 2" xfId="19094"/>
    <cellStyle name="Normal 6 2 2 2 4 4 2 2" xfId="31349"/>
    <cellStyle name="Normal 6 2 2 2 4 4 2 3" xfId="43590"/>
    <cellStyle name="Normal 6 2 2 2 4 4 3" xfId="25232"/>
    <cellStyle name="Normal 6 2 2 2 4 4 4" xfId="37476"/>
    <cellStyle name="Normal 6 2 2 2 4 4 5" xfId="49705"/>
    <cellStyle name="Normal 6 2 2 2 4 5" xfId="19087"/>
    <cellStyle name="Normal 6 2 2 2 4 5 2" xfId="31342"/>
    <cellStyle name="Normal 6 2 2 2 4 5 3" xfId="43583"/>
    <cellStyle name="Normal 6 2 2 2 4 6" xfId="25225"/>
    <cellStyle name="Normal 6 2 2 2 4 7" xfId="37469"/>
    <cellStyle name="Normal 6 2 2 2 4 8" xfId="49698"/>
    <cellStyle name="Normal 6 2 2 2 5" xfId="8096"/>
    <cellStyle name="Normal 6 2 2 2 5 2" xfId="8097"/>
    <cellStyle name="Normal 6 2 2 2 5 2 2" xfId="8098"/>
    <cellStyle name="Normal 6 2 2 2 5 2 2 2" xfId="19097"/>
    <cellStyle name="Normal 6 2 2 2 5 2 2 2 2" xfId="31352"/>
    <cellStyle name="Normal 6 2 2 2 5 2 2 2 3" xfId="43593"/>
    <cellStyle name="Normal 6 2 2 2 5 2 2 3" xfId="25235"/>
    <cellStyle name="Normal 6 2 2 2 5 2 2 4" xfId="37479"/>
    <cellStyle name="Normal 6 2 2 2 5 2 2 5" xfId="49708"/>
    <cellStyle name="Normal 6 2 2 2 5 2 3" xfId="19096"/>
    <cellStyle name="Normal 6 2 2 2 5 2 3 2" xfId="31351"/>
    <cellStyle name="Normal 6 2 2 2 5 2 3 3" xfId="43592"/>
    <cellStyle name="Normal 6 2 2 2 5 2 4" xfId="25234"/>
    <cellStyle name="Normal 6 2 2 2 5 2 5" xfId="37478"/>
    <cellStyle name="Normal 6 2 2 2 5 2 6" xfId="49707"/>
    <cellStyle name="Normal 6 2 2 2 5 3" xfId="8099"/>
    <cellStyle name="Normal 6 2 2 2 5 3 2" xfId="19098"/>
    <cellStyle name="Normal 6 2 2 2 5 3 2 2" xfId="31353"/>
    <cellStyle name="Normal 6 2 2 2 5 3 2 3" xfId="43594"/>
    <cellStyle name="Normal 6 2 2 2 5 3 3" xfId="25236"/>
    <cellStyle name="Normal 6 2 2 2 5 3 4" xfId="37480"/>
    <cellStyle name="Normal 6 2 2 2 5 3 5" xfId="49709"/>
    <cellStyle name="Normal 6 2 2 2 5 4" xfId="19095"/>
    <cellStyle name="Normal 6 2 2 2 5 4 2" xfId="31350"/>
    <cellStyle name="Normal 6 2 2 2 5 4 3" xfId="43591"/>
    <cellStyle name="Normal 6 2 2 2 5 5" xfId="25233"/>
    <cellStyle name="Normal 6 2 2 2 5 6" xfId="37477"/>
    <cellStyle name="Normal 6 2 2 2 5 7" xfId="49706"/>
    <cellStyle name="Normal 6 2 2 2 6" xfId="8100"/>
    <cellStyle name="Normal 6 2 2 2 6 2" xfId="8101"/>
    <cellStyle name="Normal 6 2 2 2 6 2 2" xfId="19100"/>
    <cellStyle name="Normal 6 2 2 2 6 2 2 2" xfId="31355"/>
    <cellStyle name="Normal 6 2 2 2 6 2 2 3" xfId="43596"/>
    <cellStyle name="Normal 6 2 2 2 6 2 3" xfId="25238"/>
    <cellStyle name="Normal 6 2 2 2 6 2 4" xfId="37482"/>
    <cellStyle name="Normal 6 2 2 2 6 2 5" xfId="49711"/>
    <cellStyle name="Normal 6 2 2 2 6 3" xfId="19099"/>
    <cellStyle name="Normal 6 2 2 2 6 3 2" xfId="31354"/>
    <cellStyle name="Normal 6 2 2 2 6 3 3" xfId="43595"/>
    <cellStyle name="Normal 6 2 2 2 6 4" xfId="25237"/>
    <cellStyle name="Normal 6 2 2 2 6 5" xfId="37481"/>
    <cellStyle name="Normal 6 2 2 2 6 6" xfId="49710"/>
    <cellStyle name="Normal 6 2 2 2 7" xfId="8102"/>
    <cellStyle name="Normal 6 2 2 2 7 2" xfId="19101"/>
    <cellStyle name="Normal 6 2 2 2 7 2 2" xfId="31356"/>
    <cellStyle name="Normal 6 2 2 2 7 2 3" xfId="43597"/>
    <cellStyle name="Normal 6 2 2 2 7 3" xfId="25239"/>
    <cellStyle name="Normal 6 2 2 2 7 4" xfId="37483"/>
    <cellStyle name="Normal 6 2 2 2 7 5" xfId="49712"/>
    <cellStyle name="Normal 6 2 2 2 8" xfId="19038"/>
    <cellStyle name="Normal 6 2 2 2 8 2" xfId="31293"/>
    <cellStyle name="Normal 6 2 2 2 8 3" xfId="43534"/>
    <cellStyle name="Normal 6 2 2 2 9" xfId="25176"/>
    <cellStyle name="Normal 6 2 2 3" xfId="8103"/>
    <cellStyle name="Normal 6 2 2 3 10" xfId="49713"/>
    <cellStyle name="Normal 6 2 2 3 2" xfId="8104"/>
    <cellStyle name="Normal 6 2 2 3 2 2" xfId="8105"/>
    <cellStyle name="Normal 6 2 2 3 2 2 2" xfId="8106"/>
    <cellStyle name="Normal 6 2 2 3 2 2 2 2" xfId="8107"/>
    <cellStyle name="Normal 6 2 2 3 2 2 2 2 2" xfId="8108"/>
    <cellStyle name="Normal 6 2 2 3 2 2 2 2 2 2" xfId="19107"/>
    <cellStyle name="Normal 6 2 2 3 2 2 2 2 2 2 2" xfId="31362"/>
    <cellStyle name="Normal 6 2 2 3 2 2 2 2 2 2 3" xfId="43603"/>
    <cellStyle name="Normal 6 2 2 3 2 2 2 2 2 3" xfId="25245"/>
    <cellStyle name="Normal 6 2 2 3 2 2 2 2 2 4" xfId="37489"/>
    <cellStyle name="Normal 6 2 2 3 2 2 2 2 2 5" xfId="49718"/>
    <cellStyle name="Normal 6 2 2 3 2 2 2 2 3" xfId="19106"/>
    <cellStyle name="Normal 6 2 2 3 2 2 2 2 3 2" xfId="31361"/>
    <cellStyle name="Normal 6 2 2 3 2 2 2 2 3 3" xfId="43602"/>
    <cellStyle name="Normal 6 2 2 3 2 2 2 2 4" xfId="25244"/>
    <cellStyle name="Normal 6 2 2 3 2 2 2 2 5" xfId="37488"/>
    <cellStyle name="Normal 6 2 2 3 2 2 2 2 6" xfId="49717"/>
    <cellStyle name="Normal 6 2 2 3 2 2 2 3" xfId="8109"/>
    <cellStyle name="Normal 6 2 2 3 2 2 2 3 2" xfId="19108"/>
    <cellStyle name="Normal 6 2 2 3 2 2 2 3 2 2" xfId="31363"/>
    <cellStyle name="Normal 6 2 2 3 2 2 2 3 2 3" xfId="43604"/>
    <cellStyle name="Normal 6 2 2 3 2 2 2 3 3" xfId="25246"/>
    <cellStyle name="Normal 6 2 2 3 2 2 2 3 4" xfId="37490"/>
    <cellStyle name="Normal 6 2 2 3 2 2 2 3 5" xfId="49719"/>
    <cellStyle name="Normal 6 2 2 3 2 2 2 4" xfId="19105"/>
    <cellStyle name="Normal 6 2 2 3 2 2 2 4 2" xfId="31360"/>
    <cellStyle name="Normal 6 2 2 3 2 2 2 4 3" xfId="43601"/>
    <cellStyle name="Normal 6 2 2 3 2 2 2 5" xfId="25243"/>
    <cellStyle name="Normal 6 2 2 3 2 2 2 6" xfId="37487"/>
    <cellStyle name="Normal 6 2 2 3 2 2 2 7" xfId="49716"/>
    <cellStyle name="Normal 6 2 2 3 2 2 3" xfId="8110"/>
    <cellStyle name="Normal 6 2 2 3 2 2 3 2" xfId="8111"/>
    <cellStyle name="Normal 6 2 2 3 2 2 3 2 2" xfId="19110"/>
    <cellStyle name="Normal 6 2 2 3 2 2 3 2 2 2" xfId="31365"/>
    <cellStyle name="Normal 6 2 2 3 2 2 3 2 2 3" xfId="43606"/>
    <cellStyle name="Normal 6 2 2 3 2 2 3 2 3" xfId="25248"/>
    <cellStyle name="Normal 6 2 2 3 2 2 3 2 4" xfId="37492"/>
    <cellStyle name="Normal 6 2 2 3 2 2 3 2 5" xfId="49721"/>
    <cellStyle name="Normal 6 2 2 3 2 2 3 3" xfId="19109"/>
    <cellStyle name="Normal 6 2 2 3 2 2 3 3 2" xfId="31364"/>
    <cellStyle name="Normal 6 2 2 3 2 2 3 3 3" xfId="43605"/>
    <cellStyle name="Normal 6 2 2 3 2 2 3 4" xfId="25247"/>
    <cellStyle name="Normal 6 2 2 3 2 2 3 5" xfId="37491"/>
    <cellStyle name="Normal 6 2 2 3 2 2 3 6" xfId="49720"/>
    <cellStyle name="Normal 6 2 2 3 2 2 4" xfId="8112"/>
    <cellStyle name="Normal 6 2 2 3 2 2 4 2" xfId="19111"/>
    <cellStyle name="Normal 6 2 2 3 2 2 4 2 2" xfId="31366"/>
    <cellStyle name="Normal 6 2 2 3 2 2 4 2 3" xfId="43607"/>
    <cellStyle name="Normal 6 2 2 3 2 2 4 3" xfId="25249"/>
    <cellStyle name="Normal 6 2 2 3 2 2 4 4" xfId="37493"/>
    <cellStyle name="Normal 6 2 2 3 2 2 4 5" xfId="49722"/>
    <cellStyle name="Normal 6 2 2 3 2 2 5" xfId="19104"/>
    <cellStyle name="Normal 6 2 2 3 2 2 5 2" xfId="31359"/>
    <cellStyle name="Normal 6 2 2 3 2 2 5 3" xfId="43600"/>
    <cellStyle name="Normal 6 2 2 3 2 2 6" xfId="25242"/>
    <cellStyle name="Normal 6 2 2 3 2 2 7" xfId="37486"/>
    <cellStyle name="Normal 6 2 2 3 2 2 8" xfId="49715"/>
    <cellStyle name="Normal 6 2 2 3 2 3" xfId="8113"/>
    <cellStyle name="Normal 6 2 2 3 2 3 2" xfId="8114"/>
    <cellStyle name="Normal 6 2 2 3 2 3 2 2" xfId="8115"/>
    <cellStyle name="Normal 6 2 2 3 2 3 2 2 2" xfId="19114"/>
    <cellStyle name="Normal 6 2 2 3 2 3 2 2 2 2" xfId="31369"/>
    <cellStyle name="Normal 6 2 2 3 2 3 2 2 2 3" xfId="43610"/>
    <cellStyle name="Normal 6 2 2 3 2 3 2 2 3" xfId="25252"/>
    <cellStyle name="Normal 6 2 2 3 2 3 2 2 4" xfId="37496"/>
    <cellStyle name="Normal 6 2 2 3 2 3 2 2 5" xfId="49725"/>
    <cellStyle name="Normal 6 2 2 3 2 3 2 3" xfId="19113"/>
    <cellStyle name="Normal 6 2 2 3 2 3 2 3 2" xfId="31368"/>
    <cellStyle name="Normal 6 2 2 3 2 3 2 3 3" xfId="43609"/>
    <cellStyle name="Normal 6 2 2 3 2 3 2 4" xfId="25251"/>
    <cellStyle name="Normal 6 2 2 3 2 3 2 5" xfId="37495"/>
    <cellStyle name="Normal 6 2 2 3 2 3 2 6" xfId="49724"/>
    <cellStyle name="Normal 6 2 2 3 2 3 3" xfId="8116"/>
    <cellStyle name="Normal 6 2 2 3 2 3 3 2" xfId="19115"/>
    <cellStyle name="Normal 6 2 2 3 2 3 3 2 2" xfId="31370"/>
    <cellStyle name="Normal 6 2 2 3 2 3 3 2 3" xfId="43611"/>
    <cellStyle name="Normal 6 2 2 3 2 3 3 3" xfId="25253"/>
    <cellStyle name="Normal 6 2 2 3 2 3 3 4" xfId="37497"/>
    <cellStyle name="Normal 6 2 2 3 2 3 3 5" xfId="49726"/>
    <cellStyle name="Normal 6 2 2 3 2 3 4" xfId="19112"/>
    <cellStyle name="Normal 6 2 2 3 2 3 4 2" xfId="31367"/>
    <cellStyle name="Normal 6 2 2 3 2 3 4 3" xfId="43608"/>
    <cellStyle name="Normal 6 2 2 3 2 3 5" xfId="25250"/>
    <cellStyle name="Normal 6 2 2 3 2 3 6" xfId="37494"/>
    <cellStyle name="Normal 6 2 2 3 2 3 7" xfId="49723"/>
    <cellStyle name="Normal 6 2 2 3 2 4" xfId="8117"/>
    <cellStyle name="Normal 6 2 2 3 2 4 2" xfId="8118"/>
    <cellStyle name="Normal 6 2 2 3 2 4 2 2" xfId="19117"/>
    <cellStyle name="Normal 6 2 2 3 2 4 2 2 2" xfId="31372"/>
    <cellStyle name="Normal 6 2 2 3 2 4 2 2 3" xfId="43613"/>
    <cellStyle name="Normal 6 2 2 3 2 4 2 3" xfId="25255"/>
    <cellStyle name="Normal 6 2 2 3 2 4 2 4" xfId="37499"/>
    <cellStyle name="Normal 6 2 2 3 2 4 2 5" xfId="49728"/>
    <cellStyle name="Normal 6 2 2 3 2 4 3" xfId="19116"/>
    <cellStyle name="Normal 6 2 2 3 2 4 3 2" xfId="31371"/>
    <cellStyle name="Normal 6 2 2 3 2 4 3 3" xfId="43612"/>
    <cellStyle name="Normal 6 2 2 3 2 4 4" xfId="25254"/>
    <cellStyle name="Normal 6 2 2 3 2 4 5" xfId="37498"/>
    <cellStyle name="Normal 6 2 2 3 2 4 6" xfId="49727"/>
    <cellStyle name="Normal 6 2 2 3 2 5" xfId="8119"/>
    <cellStyle name="Normal 6 2 2 3 2 5 2" xfId="19118"/>
    <cellStyle name="Normal 6 2 2 3 2 5 2 2" xfId="31373"/>
    <cellStyle name="Normal 6 2 2 3 2 5 2 3" xfId="43614"/>
    <cellStyle name="Normal 6 2 2 3 2 5 3" xfId="25256"/>
    <cellStyle name="Normal 6 2 2 3 2 5 4" xfId="37500"/>
    <cellStyle name="Normal 6 2 2 3 2 5 5" xfId="49729"/>
    <cellStyle name="Normal 6 2 2 3 2 6" xfId="19103"/>
    <cellStyle name="Normal 6 2 2 3 2 6 2" xfId="31358"/>
    <cellStyle name="Normal 6 2 2 3 2 6 3" xfId="43599"/>
    <cellStyle name="Normal 6 2 2 3 2 7" xfId="25241"/>
    <cellStyle name="Normal 6 2 2 3 2 8" xfId="37485"/>
    <cellStyle name="Normal 6 2 2 3 2 9" xfId="49714"/>
    <cellStyle name="Normal 6 2 2 3 3" xfId="8120"/>
    <cellStyle name="Normal 6 2 2 3 3 2" xfId="8121"/>
    <cellStyle name="Normal 6 2 2 3 3 2 2" xfId="8122"/>
    <cellStyle name="Normal 6 2 2 3 3 2 2 2" xfId="8123"/>
    <cellStyle name="Normal 6 2 2 3 3 2 2 2 2" xfId="19122"/>
    <cellStyle name="Normal 6 2 2 3 3 2 2 2 2 2" xfId="31377"/>
    <cellStyle name="Normal 6 2 2 3 3 2 2 2 2 3" xfId="43618"/>
    <cellStyle name="Normal 6 2 2 3 3 2 2 2 3" xfId="25260"/>
    <cellStyle name="Normal 6 2 2 3 3 2 2 2 4" xfId="37504"/>
    <cellStyle name="Normal 6 2 2 3 3 2 2 2 5" xfId="49733"/>
    <cellStyle name="Normal 6 2 2 3 3 2 2 3" xfId="19121"/>
    <cellStyle name="Normal 6 2 2 3 3 2 2 3 2" xfId="31376"/>
    <cellStyle name="Normal 6 2 2 3 3 2 2 3 3" xfId="43617"/>
    <cellStyle name="Normal 6 2 2 3 3 2 2 4" xfId="25259"/>
    <cellStyle name="Normal 6 2 2 3 3 2 2 5" xfId="37503"/>
    <cellStyle name="Normal 6 2 2 3 3 2 2 6" xfId="49732"/>
    <cellStyle name="Normal 6 2 2 3 3 2 3" xfId="8124"/>
    <cellStyle name="Normal 6 2 2 3 3 2 3 2" xfId="19123"/>
    <cellStyle name="Normal 6 2 2 3 3 2 3 2 2" xfId="31378"/>
    <cellStyle name="Normal 6 2 2 3 3 2 3 2 3" xfId="43619"/>
    <cellStyle name="Normal 6 2 2 3 3 2 3 3" xfId="25261"/>
    <cellStyle name="Normal 6 2 2 3 3 2 3 4" xfId="37505"/>
    <cellStyle name="Normal 6 2 2 3 3 2 3 5" xfId="49734"/>
    <cellStyle name="Normal 6 2 2 3 3 2 4" xfId="19120"/>
    <cellStyle name="Normal 6 2 2 3 3 2 4 2" xfId="31375"/>
    <cellStyle name="Normal 6 2 2 3 3 2 4 3" xfId="43616"/>
    <cellStyle name="Normal 6 2 2 3 3 2 5" xfId="25258"/>
    <cellStyle name="Normal 6 2 2 3 3 2 6" xfId="37502"/>
    <cellStyle name="Normal 6 2 2 3 3 2 7" xfId="49731"/>
    <cellStyle name="Normal 6 2 2 3 3 3" xfId="8125"/>
    <cellStyle name="Normal 6 2 2 3 3 3 2" xfId="8126"/>
    <cellStyle name="Normal 6 2 2 3 3 3 2 2" xfId="19125"/>
    <cellStyle name="Normal 6 2 2 3 3 3 2 2 2" xfId="31380"/>
    <cellStyle name="Normal 6 2 2 3 3 3 2 2 3" xfId="43621"/>
    <cellStyle name="Normal 6 2 2 3 3 3 2 3" xfId="25263"/>
    <cellStyle name="Normal 6 2 2 3 3 3 2 4" xfId="37507"/>
    <cellStyle name="Normal 6 2 2 3 3 3 2 5" xfId="49736"/>
    <cellStyle name="Normal 6 2 2 3 3 3 3" xfId="19124"/>
    <cellStyle name="Normal 6 2 2 3 3 3 3 2" xfId="31379"/>
    <cellStyle name="Normal 6 2 2 3 3 3 3 3" xfId="43620"/>
    <cellStyle name="Normal 6 2 2 3 3 3 4" xfId="25262"/>
    <cellStyle name="Normal 6 2 2 3 3 3 5" xfId="37506"/>
    <cellStyle name="Normal 6 2 2 3 3 3 6" xfId="49735"/>
    <cellStyle name="Normal 6 2 2 3 3 4" xfId="8127"/>
    <cellStyle name="Normal 6 2 2 3 3 4 2" xfId="19126"/>
    <cellStyle name="Normal 6 2 2 3 3 4 2 2" xfId="31381"/>
    <cellStyle name="Normal 6 2 2 3 3 4 2 3" xfId="43622"/>
    <cellStyle name="Normal 6 2 2 3 3 4 3" xfId="25264"/>
    <cellStyle name="Normal 6 2 2 3 3 4 4" xfId="37508"/>
    <cellStyle name="Normal 6 2 2 3 3 4 5" xfId="49737"/>
    <cellStyle name="Normal 6 2 2 3 3 5" xfId="19119"/>
    <cellStyle name="Normal 6 2 2 3 3 5 2" xfId="31374"/>
    <cellStyle name="Normal 6 2 2 3 3 5 3" xfId="43615"/>
    <cellStyle name="Normal 6 2 2 3 3 6" xfId="25257"/>
    <cellStyle name="Normal 6 2 2 3 3 7" xfId="37501"/>
    <cellStyle name="Normal 6 2 2 3 3 8" xfId="49730"/>
    <cellStyle name="Normal 6 2 2 3 4" xfId="8128"/>
    <cellStyle name="Normal 6 2 2 3 4 2" xfId="8129"/>
    <cellStyle name="Normal 6 2 2 3 4 2 2" xfId="8130"/>
    <cellStyle name="Normal 6 2 2 3 4 2 2 2" xfId="19129"/>
    <cellStyle name="Normal 6 2 2 3 4 2 2 2 2" xfId="31384"/>
    <cellStyle name="Normal 6 2 2 3 4 2 2 2 3" xfId="43625"/>
    <cellStyle name="Normal 6 2 2 3 4 2 2 3" xfId="25267"/>
    <cellStyle name="Normal 6 2 2 3 4 2 2 4" xfId="37511"/>
    <cellStyle name="Normal 6 2 2 3 4 2 2 5" xfId="49740"/>
    <cellStyle name="Normal 6 2 2 3 4 2 3" xfId="19128"/>
    <cellStyle name="Normal 6 2 2 3 4 2 3 2" xfId="31383"/>
    <cellStyle name="Normal 6 2 2 3 4 2 3 3" xfId="43624"/>
    <cellStyle name="Normal 6 2 2 3 4 2 4" xfId="25266"/>
    <cellStyle name="Normal 6 2 2 3 4 2 5" xfId="37510"/>
    <cellStyle name="Normal 6 2 2 3 4 2 6" xfId="49739"/>
    <cellStyle name="Normal 6 2 2 3 4 3" xfId="8131"/>
    <cellStyle name="Normal 6 2 2 3 4 3 2" xfId="19130"/>
    <cellStyle name="Normal 6 2 2 3 4 3 2 2" xfId="31385"/>
    <cellStyle name="Normal 6 2 2 3 4 3 2 3" xfId="43626"/>
    <cellStyle name="Normal 6 2 2 3 4 3 3" xfId="25268"/>
    <cellStyle name="Normal 6 2 2 3 4 3 4" xfId="37512"/>
    <cellStyle name="Normal 6 2 2 3 4 3 5" xfId="49741"/>
    <cellStyle name="Normal 6 2 2 3 4 4" xfId="19127"/>
    <cellStyle name="Normal 6 2 2 3 4 4 2" xfId="31382"/>
    <cellStyle name="Normal 6 2 2 3 4 4 3" xfId="43623"/>
    <cellStyle name="Normal 6 2 2 3 4 5" xfId="25265"/>
    <cellStyle name="Normal 6 2 2 3 4 6" xfId="37509"/>
    <cellStyle name="Normal 6 2 2 3 4 7" xfId="49738"/>
    <cellStyle name="Normal 6 2 2 3 5" xfId="8132"/>
    <cellStyle name="Normal 6 2 2 3 5 2" xfId="8133"/>
    <cellStyle name="Normal 6 2 2 3 5 2 2" xfId="19132"/>
    <cellStyle name="Normal 6 2 2 3 5 2 2 2" xfId="31387"/>
    <cellStyle name="Normal 6 2 2 3 5 2 2 3" xfId="43628"/>
    <cellStyle name="Normal 6 2 2 3 5 2 3" xfId="25270"/>
    <cellStyle name="Normal 6 2 2 3 5 2 4" xfId="37514"/>
    <cellStyle name="Normal 6 2 2 3 5 2 5" xfId="49743"/>
    <cellStyle name="Normal 6 2 2 3 5 3" xfId="19131"/>
    <cellStyle name="Normal 6 2 2 3 5 3 2" xfId="31386"/>
    <cellStyle name="Normal 6 2 2 3 5 3 3" xfId="43627"/>
    <cellStyle name="Normal 6 2 2 3 5 4" xfId="25269"/>
    <cellStyle name="Normal 6 2 2 3 5 5" xfId="37513"/>
    <cellStyle name="Normal 6 2 2 3 5 6" xfId="49742"/>
    <cellStyle name="Normal 6 2 2 3 6" xfId="8134"/>
    <cellStyle name="Normal 6 2 2 3 6 2" xfId="19133"/>
    <cellStyle name="Normal 6 2 2 3 6 2 2" xfId="31388"/>
    <cellStyle name="Normal 6 2 2 3 6 2 3" xfId="43629"/>
    <cellStyle name="Normal 6 2 2 3 6 3" xfId="25271"/>
    <cellStyle name="Normal 6 2 2 3 6 4" xfId="37515"/>
    <cellStyle name="Normal 6 2 2 3 6 5" xfId="49744"/>
    <cellStyle name="Normal 6 2 2 3 7" xfId="19102"/>
    <cellStyle name="Normal 6 2 2 3 7 2" xfId="31357"/>
    <cellStyle name="Normal 6 2 2 3 7 3" xfId="43598"/>
    <cellStyle name="Normal 6 2 2 3 8" xfId="25240"/>
    <cellStyle name="Normal 6 2 2 3 9" xfId="37484"/>
    <cellStyle name="Normal 6 2 2 4" xfId="8135"/>
    <cellStyle name="Normal 6 2 2 4 2" xfId="8136"/>
    <cellStyle name="Normal 6 2 2 4 2 2" xfId="8137"/>
    <cellStyle name="Normal 6 2 2 4 2 2 2" xfId="8138"/>
    <cellStyle name="Normal 6 2 2 4 2 2 2 2" xfId="8139"/>
    <cellStyle name="Normal 6 2 2 4 2 2 2 2 2" xfId="19138"/>
    <cellStyle name="Normal 6 2 2 4 2 2 2 2 2 2" xfId="31393"/>
    <cellStyle name="Normal 6 2 2 4 2 2 2 2 2 3" xfId="43634"/>
    <cellStyle name="Normal 6 2 2 4 2 2 2 2 3" xfId="25276"/>
    <cellStyle name="Normal 6 2 2 4 2 2 2 2 4" xfId="37520"/>
    <cellStyle name="Normal 6 2 2 4 2 2 2 2 5" xfId="49749"/>
    <cellStyle name="Normal 6 2 2 4 2 2 2 3" xfId="19137"/>
    <cellStyle name="Normal 6 2 2 4 2 2 2 3 2" xfId="31392"/>
    <cellStyle name="Normal 6 2 2 4 2 2 2 3 3" xfId="43633"/>
    <cellStyle name="Normal 6 2 2 4 2 2 2 4" xfId="25275"/>
    <cellStyle name="Normal 6 2 2 4 2 2 2 5" xfId="37519"/>
    <cellStyle name="Normal 6 2 2 4 2 2 2 6" xfId="49748"/>
    <cellStyle name="Normal 6 2 2 4 2 2 3" xfId="8140"/>
    <cellStyle name="Normal 6 2 2 4 2 2 3 2" xfId="19139"/>
    <cellStyle name="Normal 6 2 2 4 2 2 3 2 2" xfId="31394"/>
    <cellStyle name="Normal 6 2 2 4 2 2 3 2 3" xfId="43635"/>
    <cellStyle name="Normal 6 2 2 4 2 2 3 3" xfId="25277"/>
    <cellStyle name="Normal 6 2 2 4 2 2 3 4" xfId="37521"/>
    <cellStyle name="Normal 6 2 2 4 2 2 3 5" xfId="49750"/>
    <cellStyle name="Normal 6 2 2 4 2 2 4" xfId="19136"/>
    <cellStyle name="Normal 6 2 2 4 2 2 4 2" xfId="31391"/>
    <cellStyle name="Normal 6 2 2 4 2 2 4 3" xfId="43632"/>
    <cellStyle name="Normal 6 2 2 4 2 2 5" xfId="25274"/>
    <cellStyle name="Normal 6 2 2 4 2 2 6" xfId="37518"/>
    <cellStyle name="Normal 6 2 2 4 2 2 7" xfId="49747"/>
    <cellStyle name="Normal 6 2 2 4 2 3" xfId="8141"/>
    <cellStyle name="Normal 6 2 2 4 2 3 2" xfId="8142"/>
    <cellStyle name="Normal 6 2 2 4 2 3 2 2" xfId="19141"/>
    <cellStyle name="Normal 6 2 2 4 2 3 2 2 2" xfId="31396"/>
    <cellStyle name="Normal 6 2 2 4 2 3 2 2 3" xfId="43637"/>
    <cellStyle name="Normal 6 2 2 4 2 3 2 3" xfId="25279"/>
    <cellStyle name="Normal 6 2 2 4 2 3 2 4" xfId="37523"/>
    <cellStyle name="Normal 6 2 2 4 2 3 2 5" xfId="49752"/>
    <cellStyle name="Normal 6 2 2 4 2 3 3" xfId="19140"/>
    <cellStyle name="Normal 6 2 2 4 2 3 3 2" xfId="31395"/>
    <cellStyle name="Normal 6 2 2 4 2 3 3 3" xfId="43636"/>
    <cellStyle name="Normal 6 2 2 4 2 3 4" xfId="25278"/>
    <cellStyle name="Normal 6 2 2 4 2 3 5" xfId="37522"/>
    <cellStyle name="Normal 6 2 2 4 2 3 6" xfId="49751"/>
    <cellStyle name="Normal 6 2 2 4 2 4" xfId="8143"/>
    <cellStyle name="Normal 6 2 2 4 2 4 2" xfId="19142"/>
    <cellStyle name="Normal 6 2 2 4 2 4 2 2" xfId="31397"/>
    <cellStyle name="Normal 6 2 2 4 2 4 2 3" xfId="43638"/>
    <cellStyle name="Normal 6 2 2 4 2 4 3" xfId="25280"/>
    <cellStyle name="Normal 6 2 2 4 2 4 4" xfId="37524"/>
    <cellStyle name="Normal 6 2 2 4 2 4 5" xfId="49753"/>
    <cellStyle name="Normal 6 2 2 4 2 5" xfId="19135"/>
    <cellStyle name="Normal 6 2 2 4 2 5 2" xfId="31390"/>
    <cellStyle name="Normal 6 2 2 4 2 5 3" xfId="43631"/>
    <cellStyle name="Normal 6 2 2 4 2 6" xfId="25273"/>
    <cellStyle name="Normal 6 2 2 4 2 7" xfId="37517"/>
    <cellStyle name="Normal 6 2 2 4 2 8" xfId="49746"/>
    <cellStyle name="Normal 6 2 2 4 3" xfId="8144"/>
    <cellStyle name="Normal 6 2 2 4 3 2" xfId="8145"/>
    <cellStyle name="Normal 6 2 2 4 3 2 2" xfId="8146"/>
    <cellStyle name="Normal 6 2 2 4 3 2 2 2" xfId="19145"/>
    <cellStyle name="Normal 6 2 2 4 3 2 2 2 2" xfId="31400"/>
    <cellStyle name="Normal 6 2 2 4 3 2 2 2 3" xfId="43641"/>
    <cellStyle name="Normal 6 2 2 4 3 2 2 3" xfId="25283"/>
    <cellStyle name="Normal 6 2 2 4 3 2 2 4" xfId="37527"/>
    <cellStyle name="Normal 6 2 2 4 3 2 2 5" xfId="49756"/>
    <cellStyle name="Normal 6 2 2 4 3 2 3" xfId="19144"/>
    <cellStyle name="Normal 6 2 2 4 3 2 3 2" xfId="31399"/>
    <cellStyle name="Normal 6 2 2 4 3 2 3 3" xfId="43640"/>
    <cellStyle name="Normal 6 2 2 4 3 2 4" xfId="25282"/>
    <cellStyle name="Normal 6 2 2 4 3 2 5" xfId="37526"/>
    <cellStyle name="Normal 6 2 2 4 3 2 6" xfId="49755"/>
    <cellStyle name="Normal 6 2 2 4 3 3" xfId="8147"/>
    <cellStyle name="Normal 6 2 2 4 3 3 2" xfId="19146"/>
    <cellStyle name="Normal 6 2 2 4 3 3 2 2" xfId="31401"/>
    <cellStyle name="Normal 6 2 2 4 3 3 2 3" xfId="43642"/>
    <cellStyle name="Normal 6 2 2 4 3 3 3" xfId="25284"/>
    <cellStyle name="Normal 6 2 2 4 3 3 4" xfId="37528"/>
    <cellStyle name="Normal 6 2 2 4 3 3 5" xfId="49757"/>
    <cellStyle name="Normal 6 2 2 4 3 4" xfId="19143"/>
    <cellStyle name="Normal 6 2 2 4 3 4 2" xfId="31398"/>
    <cellStyle name="Normal 6 2 2 4 3 4 3" xfId="43639"/>
    <cellStyle name="Normal 6 2 2 4 3 5" xfId="25281"/>
    <cellStyle name="Normal 6 2 2 4 3 6" xfId="37525"/>
    <cellStyle name="Normal 6 2 2 4 3 7" xfId="49754"/>
    <cellStyle name="Normal 6 2 2 4 4" xfId="8148"/>
    <cellStyle name="Normal 6 2 2 4 4 2" xfId="8149"/>
    <cellStyle name="Normal 6 2 2 4 4 2 2" xfId="19148"/>
    <cellStyle name="Normal 6 2 2 4 4 2 2 2" xfId="31403"/>
    <cellStyle name="Normal 6 2 2 4 4 2 2 3" xfId="43644"/>
    <cellStyle name="Normal 6 2 2 4 4 2 3" xfId="25286"/>
    <cellStyle name="Normal 6 2 2 4 4 2 4" xfId="37530"/>
    <cellStyle name="Normal 6 2 2 4 4 2 5" xfId="49759"/>
    <cellStyle name="Normal 6 2 2 4 4 3" xfId="19147"/>
    <cellStyle name="Normal 6 2 2 4 4 3 2" xfId="31402"/>
    <cellStyle name="Normal 6 2 2 4 4 3 3" xfId="43643"/>
    <cellStyle name="Normal 6 2 2 4 4 4" xfId="25285"/>
    <cellStyle name="Normal 6 2 2 4 4 5" xfId="37529"/>
    <cellStyle name="Normal 6 2 2 4 4 6" xfId="49758"/>
    <cellStyle name="Normal 6 2 2 4 5" xfId="8150"/>
    <cellStyle name="Normal 6 2 2 4 5 2" xfId="19149"/>
    <cellStyle name="Normal 6 2 2 4 5 2 2" xfId="31404"/>
    <cellStyle name="Normal 6 2 2 4 5 2 3" xfId="43645"/>
    <cellStyle name="Normal 6 2 2 4 5 3" xfId="25287"/>
    <cellStyle name="Normal 6 2 2 4 5 4" xfId="37531"/>
    <cellStyle name="Normal 6 2 2 4 5 5" xfId="49760"/>
    <cellStyle name="Normal 6 2 2 4 6" xfId="19134"/>
    <cellStyle name="Normal 6 2 2 4 6 2" xfId="31389"/>
    <cellStyle name="Normal 6 2 2 4 6 3" xfId="43630"/>
    <cellStyle name="Normal 6 2 2 4 7" xfId="25272"/>
    <cellStyle name="Normal 6 2 2 4 8" xfId="37516"/>
    <cellStyle name="Normal 6 2 2 4 9" xfId="49745"/>
    <cellStyle name="Normal 6 2 2 5" xfId="8151"/>
    <cellStyle name="Normal 6 2 2 5 2" xfId="8152"/>
    <cellStyle name="Normal 6 2 2 5 2 2" xfId="8153"/>
    <cellStyle name="Normal 6 2 2 5 2 2 2" xfId="8154"/>
    <cellStyle name="Normal 6 2 2 5 2 2 2 2" xfId="19153"/>
    <cellStyle name="Normal 6 2 2 5 2 2 2 2 2" xfId="31408"/>
    <cellStyle name="Normal 6 2 2 5 2 2 2 2 3" xfId="43649"/>
    <cellStyle name="Normal 6 2 2 5 2 2 2 3" xfId="25291"/>
    <cellStyle name="Normal 6 2 2 5 2 2 2 4" xfId="37535"/>
    <cellStyle name="Normal 6 2 2 5 2 2 2 5" xfId="49764"/>
    <cellStyle name="Normal 6 2 2 5 2 2 3" xfId="19152"/>
    <cellStyle name="Normal 6 2 2 5 2 2 3 2" xfId="31407"/>
    <cellStyle name="Normal 6 2 2 5 2 2 3 3" xfId="43648"/>
    <cellStyle name="Normal 6 2 2 5 2 2 4" xfId="25290"/>
    <cellStyle name="Normal 6 2 2 5 2 2 5" xfId="37534"/>
    <cellStyle name="Normal 6 2 2 5 2 2 6" xfId="49763"/>
    <cellStyle name="Normal 6 2 2 5 2 3" xfId="8155"/>
    <cellStyle name="Normal 6 2 2 5 2 3 2" xfId="19154"/>
    <cellStyle name="Normal 6 2 2 5 2 3 2 2" xfId="31409"/>
    <cellStyle name="Normal 6 2 2 5 2 3 2 3" xfId="43650"/>
    <cellStyle name="Normal 6 2 2 5 2 3 3" xfId="25292"/>
    <cellStyle name="Normal 6 2 2 5 2 3 4" xfId="37536"/>
    <cellStyle name="Normal 6 2 2 5 2 3 5" xfId="49765"/>
    <cellStyle name="Normal 6 2 2 5 2 4" xfId="19151"/>
    <cellStyle name="Normal 6 2 2 5 2 4 2" xfId="31406"/>
    <cellStyle name="Normal 6 2 2 5 2 4 3" xfId="43647"/>
    <cellStyle name="Normal 6 2 2 5 2 5" xfId="25289"/>
    <cellStyle name="Normal 6 2 2 5 2 6" xfId="37533"/>
    <cellStyle name="Normal 6 2 2 5 2 7" xfId="49762"/>
    <cellStyle name="Normal 6 2 2 5 3" xfId="8156"/>
    <cellStyle name="Normal 6 2 2 5 3 2" xfId="8157"/>
    <cellStyle name="Normal 6 2 2 5 3 2 2" xfId="19156"/>
    <cellStyle name="Normal 6 2 2 5 3 2 2 2" xfId="31411"/>
    <cellStyle name="Normal 6 2 2 5 3 2 2 3" xfId="43652"/>
    <cellStyle name="Normal 6 2 2 5 3 2 3" xfId="25294"/>
    <cellStyle name="Normal 6 2 2 5 3 2 4" xfId="37538"/>
    <cellStyle name="Normal 6 2 2 5 3 2 5" xfId="49767"/>
    <cellStyle name="Normal 6 2 2 5 3 3" xfId="19155"/>
    <cellStyle name="Normal 6 2 2 5 3 3 2" xfId="31410"/>
    <cellStyle name="Normal 6 2 2 5 3 3 3" xfId="43651"/>
    <cellStyle name="Normal 6 2 2 5 3 4" xfId="25293"/>
    <cellStyle name="Normal 6 2 2 5 3 5" xfId="37537"/>
    <cellStyle name="Normal 6 2 2 5 3 6" xfId="49766"/>
    <cellStyle name="Normal 6 2 2 5 4" xfId="8158"/>
    <cellStyle name="Normal 6 2 2 5 4 2" xfId="19157"/>
    <cellStyle name="Normal 6 2 2 5 4 2 2" xfId="31412"/>
    <cellStyle name="Normal 6 2 2 5 4 2 3" xfId="43653"/>
    <cellStyle name="Normal 6 2 2 5 4 3" xfId="25295"/>
    <cellStyle name="Normal 6 2 2 5 4 4" xfId="37539"/>
    <cellStyle name="Normal 6 2 2 5 4 5" xfId="49768"/>
    <cellStyle name="Normal 6 2 2 5 5" xfId="19150"/>
    <cellStyle name="Normal 6 2 2 5 5 2" xfId="31405"/>
    <cellStyle name="Normal 6 2 2 5 5 3" xfId="43646"/>
    <cellStyle name="Normal 6 2 2 5 6" xfId="25288"/>
    <cellStyle name="Normal 6 2 2 5 7" xfId="37532"/>
    <cellStyle name="Normal 6 2 2 5 8" xfId="49761"/>
    <cellStyle name="Normal 6 2 2 6" xfId="8159"/>
    <cellStyle name="Normal 6 2 2 6 2" xfId="8160"/>
    <cellStyle name="Normal 6 2 2 6 2 2" xfId="8161"/>
    <cellStyle name="Normal 6 2 2 6 2 2 2" xfId="19160"/>
    <cellStyle name="Normal 6 2 2 6 2 2 2 2" xfId="31415"/>
    <cellStyle name="Normal 6 2 2 6 2 2 2 3" xfId="43656"/>
    <cellStyle name="Normal 6 2 2 6 2 2 3" xfId="25298"/>
    <cellStyle name="Normal 6 2 2 6 2 2 4" xfId="37542"/>
    <cellStyle name="Normal 6 2 2 6 2 2 5" xfId="49771"/>
    <cellStyle name="Normal 6 2 2 6 2 3" xfId="19159"/>
    <cellStyle name="Normal 6 2 2 6 2 3 2" xfId="31414"/>
    <cellStyle name="Normal 6 2 2 6 2 3 3" xfId="43655"/>
    <cellStyle name="Normal 6 2 2 6 2 4" xfId="25297"/>
    <cellStyle name="Normal 6 2 2 6 2 5" xfId="37541"/>
    <cellStyle name="Normal 6 2 2 6 2 6" xfId="49770"/>
    <cellStyle name="Normal 6 2 2 6 3" xfId="8162"/>
    <cellStyle name="Normal 6 2 2 6 3 2" xfId="19161"/>
    <cellStyle name="Normal 6 2 2 6 3 2 2" xfId="31416"/>
    <cellStyle name="Normal 6 2 2 6 3 2 3" xfId="43657"/>
    <cellStyle name="Normal 6 2 2 6 3 3" xfId="25299"/>
    <cellStyle name="Normal 6 2 2 6 3 4" xfId="37543"/>
    <cellStyle name="Normal 6 2 2 6 3 5" xfId="49772"/>
    <cellStyle name="Normal 6 2 2 6 4" xfId="19158"/>
    <cellStyle name="Normal 6 2 2 6 4 2" xfId="31413"/>
    <cellStyle name="Normal 6 2 2 6 4 3" xfId="43654"/>
    <cellStyle name="Normal 6 2 2 6 5" xfId="25296"/>
    <cellStyle name="Normal 6 2 2 6 6" xfId="37540"/>
    <cellStyle name="Normal 6 2 2 6 7" xfId="49769"/>
    <cellStyle name="Normal 6 2 2 7" xfId="8163"/>
    <cellStyle name="Normal 6 2 2 7 2" xfId="8164"/>
    <cellStyle name="Normal 6 2 2 7 2 2" xfId="8165"/>
    <cellStyle name="Normal 6 2 2 7 2 2 2" xfId="19164"/>
    <cellStyle name="Normal 6 2 2 7 2 2 2 2" xfId="31419"/>
    <cellStyle name="Normal 6 2 2 7 2 2 2 3" xfId="43660"/>
    <cellStyle name="Normal 6 2 2 7 2 2 3" xfId="25302"/>
    <cellStyle name="Normal 6 2 2 7 2 2 4" xfId="37546"/>
    <cellStyle name="Normal 6 2 2 7 2 2 5" xfId="49775"/>
    <cellStyle name="Normal 6 2 2 7 2 3" xfId="19163"/>
    <cellStyle name="Normal 6 2 2 7 2 3 2" xfId="31418"/>
    <cellStyle name="Normal 6 2 2 7 2 3 3" xfId="43659"/>
    <cellStyle name="Normal 6 2 2 7 2 4" xfId="25301"/>
    <cellStyle name="Normal 6 2 2 7 2 5" xfId="37545"/>
    <cellStyle name="Normal 6 2 2 7 2 6" xfId="49774"/>
    <cellStyle name="Normal 6 2 2 7 3" xfId="8166"/>
    <cellStyle name="Normal 6 2 2 7 3 2" xfId="19165"/>
    <cellStyle name="Normal 6 2 2 7 3 2 2" xfId="31420"/>
    <cellStyle name="Normal 6 2 2 7 3 2 3" xfId="43661"/>
    <cellStyle name="Normal 6 2 2 7 3 3" xfId="25303"/>
    <cellStyle name="Normal 6 2 2 7 3 4" xfId="37547"/>
    <cellStyle name="Normal 6 2 2 7 3 5" xfId="49776"/>
    <cellStyle name="Normal 6 2 2 7 4" xfId="19162"/>
    <cellStyle name="Normal 6 2 2 7 4 2" xfId="31417"/>
    <cellStyle name="Normal 6 2 2 7 4 3" xfId="43658"/>
    <cellStyle name="Normal 6 2 2 7 5" xfId="25300"/>
    <cellStyle name="Normal 6 2 2 7 6" xfId="37544"/>
    <cellStyle name="Normal 6 2 2 7 7" xfId="49773"/>
    <cellStyle name="Normal 6 2 2 8" xfId="8167"/>
    <cellStyle name="Normal 6 2 2 8 2" xfId="8168"/>
    <cellStyle name="Normal 6 2 2 8 2 2" xfId="19167"/>
    <cellStyle name="Normal 6 2 2 8 2 2 2" xfId="31422"/>
    <cellStyle name="Normal 6 2 2 8 2 2 3" xfId="43663"/>
    <cellStyle name="Normal 6 2 2 8 2 3" xfId="25305"/>
    <cellStyle name="Normal 6 2 2 8 2 4" xfId="37549"/>
    <cellStyle name="Normal 6 2 2 8 2 5" xfId="49778"/>
    <cellStyle name="Normal 6 2 2 8 3" xfId="19166"/>
    <cellStyle name="Normal 6 2 2 8 3 2" xfId="31421"/>
    <cellStyle name="Normal 6 2 2 8 3 3" xfId="43662"/>
    <cellStyle name="Normal 6 2 2 8 4" xfId="25304"/>
    <cellStyle name="Normal 6 2 2 8 5" xfId="37548"/>
    <cellStyle name="Normal 6 2 2 8 6" xfId="49777"/>
    <cellStyle name="Normal 6 2 2 9" xfId="8169"/>
    <cellStyle name="Normal 6 2 2 9 2" xfId="19168"/>
    <cellStyle name="Normal 6 2 2 9 2 2" xfId="31423"/>
    <cellStyle name="Normal 6 2 2 9 2 3" xfId="43664"/>
    <cellStyle name="Normal 6 2 2 9 3" xfId="25306"/>
    <cellStyle name="Normal 6 2 2 9 4" xfId="37550"/>
    <cellStyle name="Normal 6 2 2 9 5" xfId="49779"/>
    <cellStyle name="Normal 6 2 3" xfId="8170"/>
    <cellStyle name="Normal 6 2 3 10" xfId="37551"/>
    <cellStyle name="Normal 6 2 3 11" xfId="49780"/>
    <cellStyle name="Normal 6 2 3 2" xfId="8171"/>
    <cellStyle name="Normal 6 2 3 2 10" xfId="49781"/>
    <cellStyle name="Normal 6 2 3 2 2" xfId="8172"/>
    <cellStyle name="Normal 6 2 3 2 2 2" xfId="8173"/>
    <cellStyle name="Normal 6 2 3 2 2 2 2" xfId="8174"/>
    <cellStyle name="Normal 6 2 3 2 2 2 2 2" xfId="8175"/>
    <cellStyle name="Normal 6 2 3 2 2 2 2 2 2" xfId="8176"/>
    <cellStyle name="Normal 6 2 3 2 2 2 2 2 2 2" xfId="19175"/>
    <cellStyle name="Normal 6 2 3 2 2 2 2 2 2 2 2" xfId="31430"/>
    <cellStyle name="Normal 6 2 3 2 2 2 2 2 2 2 3" xfId="43671"/>
    <cellStyle name="Normal 6 2 3 2 2 2 2 2 2 3" xfId="25313"/>
    <cellStyle name="Normal 6 2 3 2 2 2 2 2 2 4" xfId="37557"/>
    <cellStyle name="Normal 6 2 3 2 2 2 2 2 2 5" xfId="49786"/>
    <cellStyle name="Normal 6 2 3 2 2 2 2 2 3" xfId="19174"/>
    <cellStyle name="Normal 6 2 3 2 2 2 2 2 3 2" xfId="31429"/>
    <cellStyle name="Normal 6 2 3 2 2 2 2 2 3 3" xfId="43670"/>
    <cellStyle name="Normal 6 2 3 2 2 2 2 2 4" xfId="25312"/>
    <cellStyle name="Normal 6 2 3 2 2 2 2 2 5" xfId="37556"/>
    <cellStyle name="Normal 6 2 3 2 2 2 2 2 6" xfId="49785"/>
    <cellStyle name="Normal 6 2 3 2 2 2 2 3" xfId="8177"/>
    <cellStyle name="Normal 6 2 3 2 2 2 2 3 2" xfId="19176"/>
    <cellStyle name="Normal 6 2 3 2 2 2 2 3 2 2" xfId="31431"/>
    <cellStyle name="Normal 6 2 3 2 2 2 2 3 2 3" xfId="43672"/>
    <cellStyle name="Normal 6 2 3 2 2 2 2 3 3" xfId="25314"/>
    <cellStyle name="Normal 6 2 3 2 2 2 2 3 4" xfId="37558"/>
    <cellStyle name="Normal 6 2 3 2 2 2 2 3 5" xfId="49787"/>
    <cellStyle name="Normal 6 2 3 2 2 2 2 4" xfId="19173"/>
    <cellStyle name="Normal 6 2 3 2 2 2 2 4 2" xfId="31428"/>
    <cellStyle name="Normal 6 2 3 2 2 2 2 4 3" xfId="43669"/>
    <cellStyle name="Normal 6 2 3 2 2 2 2 5" xfId="25311"/>
    <cellStyle name="Normal 6 2 3 2 2 2 2 6" xfId="37555"/>
    <cellStyle name="Normal 6 2 3 2 2 2 2 7" xfId="49784"/>
    <cellStyle name="Normal 6 2 3 2 2 2 3" xfId="8178"/>
    <cellStyle name="Normal 6 2 3 2 2 2 3 2" xfId="8179"/>
    <cellStyle name="Normal 6 2 3 2 2 2 3 2 2" xfId="19178"/>
    <cellStyle name="Normal 6 2 3 2 2 2 3 2 2 2" xfId="31433"/>
    <cellStyle name="Normal 6 2 3 2 2 2 3 2 2 3" xfId="43674"/>
    <cellStyle name="Normal 6 2 3 2 2 2 3 2 3" xfId="25316"/>
    <cellStyle name="Normal 6 2 3 2 2 2 3 2 4" xfId="37560"/>
    <cellStyle name="Normal 6 2 3 2 2 2 3 2 5" xfId="49789"/>
    <cellStyle name="Normal 6 2 3 2 2 2 3 3" xfId="19177"/>
    <cellStyle name="Normal 6 2 3 2 2 2 3 3 2" xfId="31432"/>
    <cellStyle name="Normal 6 2 3 2 2 2 3 3 3" xfId="43673"/>
    <cellStyle name="Normal 6 2 3 2 2 2 3 4" xfId="25315"/>
    <cellStyle name="Normal 6 2 3 2 2 2 3 5" xfId="37559"/>
    <cellStyle name="Normal 6 2 3 2 2 2 3 6" xfId="49788"/>
    <cellStyle name="Normal 6 2 3 2 2 2 4" xfId="8180"/>
    <cellStyle name="Normal 6 2 3 2 2 2 4 2" xfId="19179"/>
    <cellStyle name="Normal 6 2 3 2 2 2 4 2 2" xfId="31434"/>
    <cellStyle name="Normal 6 2 3 2 2 2 4 2 3" xfId="43675"/>
    <cellStyle name="Normal 6 2 3 2 2 2 4 3" xfId="25317"/>
    <cellStyle name="Normal 6 2 3 2 2 2 4 4" xfId="37561"/>
    <cellStyle name="Normal 6 2 3 2 2 2 4 5" xfId="49790"/>
    <cellStyle name="Normal 6 2 3 2 2 2 5" xfId="19172"/>
    <cellStyle name="Normal 6 2 3 2 2 2 5 2" xfId="31427"/>
    <cellStyle name="Normal 6 2 3 2 2 2 5 3" xfId="43668"/>
    <cellStyle name="Normal 6 2 3 2 2 2 6" xfId="25310"/>
    <cellStyle name="Normal 6 2 3 2 2 2 7" xfId="37554"/>
    <cellStyle name="Normal 6 2 3 2 2 2 8" xfId="49783"/>
    <cellStyle name="Normal 6 2 3 2 2 3" xfId="8181"/>
    <cellStyle name="Normal 6 2 3 2 2 3 2" xfId="8182"/>
    <cellStyle name="Normal 6 2 3 2 2 3 2 2" xfId="8183"/>
    <cellStyle name="Normal 6 2 3 2 2 3 2 2 2" xfId="19182"/>
    <cellStyle name="Normal 6 2 3 2 2 3 2 2 2 2" xfId="31437"/>
    <cellStyle name="Normal 6 2 3 2 2 3 2 2 2 3" xfId="43678"/>
    <cellStyle name="Normal 6 2 3 2 2 3 2 2 3" xfId="25320"/>
    <cellStyle name="Normal 6 2 3 2 2 3 2 2 4" xfId="37564"/>
    <cellStyle name="Normal 6 2 3 2 2 3 2 2 5" xfId="49793"/>
    <cellStyle name="Normal 6 2 3 2 2 3 2 3" xfId="19181"/>
    <cellStyle name="Normal 6 2 3 2 2 3 2 3 2" xfId="31436"/>
    <cellStyle name="Normal 6 2 3 2 2 3 2 3 3" xfId="43677"/>
    <cellStyle name="Normal 6 2 3 2 2 3 2 4" xfId="25319"/>
    <cellStyle name="Normal 6 2 3 2 2 3 2 5" xfId="37563"/>
    <cellStyle name="Normal 6 2 3 2 2 3 2 6" xfId="49792"/>
    <cellStyle name="Normal 6 2 3 2 2 3 3" xfId="8184"/>
    <cellStyle name="Normal 6 2 3 2 2 3 3 2" xfId="19183"/>
    <cellStyle name="Normal 6 2 3 2 2 3 3 2 2" xfId="31438"/>
    <cellStyle name="Normal 6 2 3 2 2 3 3 2 3" xfId="43679"/>
    <cellStyle name="Normal 6 2 3 2 2 3 3 3" xfId="25321"/>
    <cellStyle name="Normal 6 2 3 2 2 3 3 4" xfId="37565"/>
    <cellStyle name="Normal 6 2 3 2 2 3 3 5" xfId="49794"/>
    <cellStyle name="Normal 6 2 3 2 2 3 4" xfId="19180"/>
    <cellStyle name="Normal 6 2 3 2 2 3 4 2" xfId="31435"/>
    <cellStyle name="Normal 6 2 3 2 2 3 4 3" xfId="43676"/>
    <cellStyle name="Normal 6 2 3 2 2 3 5" xfId="25318"/>
    <cellStyle name="Normal 6 2 3 2 2 3 6" xfId="37562"/>
    <cellStyle name="Normal 6 2 3 2 2 3 7" xfId="49791"/>
    <cellStyle name="Normal 6 2 3 2 2 4" xfId="8185"/>
    <cellStyle name="Normal 6 2 3 2 2 4 2" xfId="8186"/>
    <cellStyle name="Normal 6 2 3 2 2 4 2 2" xfId="19185"/>
    <cellStyle name="Normal 6 2 3 2 2 4 2 2 2" xfId="31440"/>
    <cellStyle name="Normal 6 2 3 2 2 4 2 2 3" xfId="43681"/>
    <cellStyle name="Normal 6 2 3 2 2 4 2 3" xfId="25323"/>
    <cellStyle name="Normal 6 2 3 2 2 4 2 4" xfId="37567"/>
    <cellStyle name="Normal 6 2 3 2 2 4 2 5" xfId="49796"/>
    <cellStyle name="Normal 6 2 3 2 2 4 3" xfId="19184"/>
    <cellStyle name="Normal 6 2 3 2 2 4 3 2" xfId="31439"/>
    <cellStyle name="Normal 6 2 3 2 2 4 3 3" xfId="43680"/>
    <cellStyle name="Normal 6 2 3 2 2 4 4" xfId="25322"/>
    <cellStyle name="Normal 6 2 3 2 2 4 5" xfId="37566"/>
    <cellStyle name="Normal 6 2 3 2 2 4 6" xfId="49795"/>
    <cellStyle name="Normal 6 2 3 2 2 5" xfId="8187"/>
    <cellStyle name="Normal 6 2 3 2 2 5 2" xfId="19186"/>
    <cellStyle name="Normal 6 2 3 2 2 5 2 2" xfId="31441"/>
    <cellStyle name="Normal 6 2 3 2 2 5 2 3" xfId="43682"/>
    <cellStyle name="Normal 6 2 3 2 2 5 3" xfId="25324"/>
    <cellStyle name="Normal 6 2 3 2 2 5 4" xfId="37568"/>
    <cellStyle name="Normal 6 2 3 2 2 5 5" xfId="49797"/>
    <cellStyle name="Normal 6 2 3 2 2 6" xfId="19171"/>
    <cellStyle name="Normal 6 2 3 2 2 6 2" xfId="31426"/>
    <cellStyle name="Normal 6 2 3 2 2 6 3" xfId="43667"/>
    <cellStyle name="Normal 6 2 3 2 2 7" xfId="25309"/>
    <cellStyle name="Normal 6 2 3 2 2 8" xfId="37553"/>
    <cellStyle name="Normal 6 2 3 2 2 9" xfId="49782"/>
    <cellStyle name="Normal 6 2 3 2 3" xfId="8188"/>
    <cellStyle name="Normal 6 2 3 2 3 2" xfId="8189"/>
    <cellStyle name="Normal 6 2 3 2 3 2 2" xfId="8190"/>
    <cellStyle name="Normal 6 2 3 2 3 2 2 2" xfId="8191"/>
    <cellStyle name="Normal 6 2 3 2 3 2 2 2 2" xfId="19190"/>
    <cellStyle name="Normal 6 2 3 2 3 2 2 2 2 2" xfId="31445"/>
    <cellStyle name="Normal 6 2 3 2 3 2 2 2 2 3" xfId="43686"/>
    <cellStyle name="Normal 6 2 3 2 3 2 2 2 3" xfId="25328"/>
    <cellStyle name="Normal 6 2 3 2 3 2 2 2 4" xfId="37572"/>
    <cellStyle name="Normal 6 2 3 2 3 2 2 2 5" xfId="49801"/>
    <cellStyle name="Normal 6 2 3 2 3 2 2 3" xfId="19189"/>
    <cellStyle name="Normal 6 2 3 2 3 2 2 3 2" xfId="31444"/>
    <cellStyle name="Normal 6 2 3 2 3 2 2 3 3" xfId="43685"/>
    <cellStyle name="Normal 6 2 3 2 3 2 2 4" xfId="25327"/>
    <cellStyle name="Normal 6 2 3 2 3 2 2 5" xfId="37571"/>
    <cellStyle name="Normal 6 2 3 2 3 2 2 6" xfId="49800"/>
    <cellStyle name="Normal 6 2 3 2 3 2 3" xfId="8192"/>
    <cellStyle name="Normal 6 2 3 2 3 2 3 2" xfId="19191"/>
    <cellStyle name="Normal 6 2 3 2 3 2 3 2 2" xfId="31446"/>
    <cellStyle name="Normal 6 2 3 2 3 2 3 2 3" xfId="43687"/>
    <cellStyle name="Normal 6 2 3 2 3 2 3 3" xfId="25329"/>
    <cellStyle name="Normal 6 2 3 2 3 2 3 4" xfId="37573"/>
    <cellStyle name="Normal 6 2 3 2 3 2 3 5" xfId="49802"/>
    <cellStyle name="Normal 6 2 3 2 3 2 4" xfId="19188"/>
    <cellStyle name="Normal 6 2 3 2 3 2 4 2" xfId="31443"/>
    <cellStyle name="Normal 6 2 3 2 3 2 4 3" xfId="43684"/>
    <cellStyle name="Normal 6 2 3 2 3 2 5" xfId="25326"/>
    <cellStyle name="Normal 6 2 3 2 3 2 6" xfId="37570"/>
    <cellStyle name="Normal 6 2 3 2 3 2 7" xfId="49799"/>
    <cellStyle name="Normal 6 2 3 2 3 3" xfId="8193"/>
    <cellStyle name="Normal 6 2 3 2 3 3 2" xfId="8194"/>
    <cellStyle name="Normal 6 2 3 2 3 3 2 2" xfId="19193"/>
    <cellStyle name="Normal 6 2 3 2 3 3 2 2 2" xfId="31448"/>
    <cellStyle name="Normal 6 2 3 2 3 3 2 2 3" xfId="43689"/>
    <cellStyle name="Normal 6 2 3 2 3 3 2 3" xfId="25331"/>
    <cellStyle name="Normal 6 2 3 2 3 3 2 4" xfId="37575"/>
    <cellStyle name="Normal 6 2 3 2 3 3 2 5" xfId="49804"/>
    <cellStyle name="Normal 6 2 3 2 3 3 3" xfId="19192"/>
    <cellStyle name="Normal 6 2 3 2 3 3 3 2" xfId="31447"/>
    <cellStyle name="Normal 6 2 3 2 3 3 3 3" xfId="43688"/>
    <cellStyle name="Normal 6 2 3 2 3 3 4" xfId="25330"/>
    <cellStyle name="Normal 6 2 3 2 3 3 5" xfId="37574"/>
    <cellStyle name="Normal 6 2 3 2 3 3 6" xfId="49803"/>
    <cellStyle name="Normal 6 2 3 2 3 4" xfId="8195"/>
    <cellStyle name="Normal 6 2 3 2 3 4 2" xfId="19194"/>
    <cellStyle name="Normal 6 2 3 2 3 4 2 2" xfId="31449"/>
    <cellStyle name="Normal 6 2 3 2 3 4 2 3" xfId="43690"/>
    <cellStyle name="Normal 6 2 3 2 3 4 3" xfId="25332"/>
    <cellStyle name="Normal 6 2 3 2 3 4 4" xfId="37576"/>
    <cellStyle name="Normal 6 2 3 2 3 4 5" xfId="49805"/>
    <cellStyle name="Normal 6 2 3 2 3 5" xfId="19187"/>
    <cellStyle name="Normal 6 2 3 2 3 5 2" xfId="31442"/>
    <cellStyle name="Normal 6 2 3 2 3 5 3" xfId="43683"/>
    <cellStyle name="Normal 6 2 3 2 3 6" xfId="25325"/>
    <cellStyle name="Normal 6 2 3 2 3 7" xfId="37569"/>
    <cellStyle name="Normal 6 2 3 2 3 8" xfId="49798"/>
    <cellStyle name="Normal 6 2 3 2 4" xfId="8196"/>
    <cellStyle name="Normal 6 2 3 2 4 2" xfId="8197"/>
    <cellStyle name="Normal 6 2 3 2 4 2 2" xfId="8198"/>
    <cellStyle name="Normal 6 2 3 2 4 2 2 2" xfId="19197"/>
    <cellStyle name="Normal 6 2 3 2 4 2 2 2 2" xfId="31452"/>
    <cellStyle name="Normal 6 2 3 2 4 2 2 2 3" xfId="43693"/>
    <cellStyle name="Normal 6 2 3 2 4 2 2 3" xfId="25335"/>
    <cellStyle name="Normal 6 2 3 2 4 2 2 4" xfId="37579"/>
    <cellStyle name="Normal 6 2 3 2 4 2 2 5" xfId="49808"/>
    <cellStyle name="Normal 6 2 3 2 4 2 3" xfId="19196"/>
    <cellStyle name="Normal 6 2 3 2 4 2 3 2" xfId="31451"/>
    <cellStyle name="Normal 6 2 3 2 4 2 3 3" xfId="43692"/>
    <cellStyle name="Normal 6 2 3 2 4 2 4" xfId="25334"/>
    <cellStyle name="Normal 6 2 3 2 4 2 5" xfId="37578"/>
    <cellStyle name="Normal 6 2 3 2 4 2 6" xfId="49807"/>
    <cellStyle name="Normal 6 2 3 2 4 3" xfId="8199"/>
    <cellStyle name="Normal 6 2 3 2 4 3 2" xfId="19198"/>
    <cellStyle name="Normal 6 2 3 2 4 3 2 2" xfId="31453"/>
    <cellStyle name="Normal 6 2 3 2 4 3 2 3" xfId="43694"/>
    <cellStyle name="Normal 6 2 3 2 4 3 3" xfId="25336"/>
    <cellStyle name="Normal 6 2 3 2 4 3 4" xfId="37580"/>
    <cellStyle name="Normal 6 2 3 2 4 3 5" xfId="49809"/>
    <cellStyle name="Normal 6 2 3 2 4 4" xfId="19195"/>
    <cellStyle name="Normal 6 2 3 2 4 4 2" xfId="31450"/>
    <cellStyle name="Normal 6 2 3 2 4 4 3" xfId="43691"/>
    <cellStyle name="Normal 6 2 3 2 4 5" xfId="25333"/>
    <cellStyle name="Normal 6 2 3 2 4 6" xfId="37577"/>
    <cellStyle name="Normal 6 2 3 2 4 7" xfId="49806"/>
    <cellStyle name="Normal 6 2 3 2 5" xfId="8200"/>
    <cellStyle name="Normal 6 2 3 2 5 2" xfId="8201"/>
    <cellStyle name="Normal 6 2 3 2 5 2 2" xfId="19200"/>
    <cellStyle name="Normal 6 2 3 2 5 2 2 2" xfId="31455"/>
    <cellStyle name="Normal 6 2 3 2 5 2 2 3" xfId="43696"/>
    <cellStyle name="Normal 6 2 3 2 5 2 3" xfId="25338"/>
    <cellStyle name="Normal 6 2 3 2 5 2 4" xfId="37582"/>
    <cellStyle name="Normal 6 2 3 2 5 2 5" xfId="49811"/>
    <cellStyle name="Normal 6 2 3 2 5 3" xfId="19199"/>
    <cellStyle name="Normal 6 2 3 2 5 3 2" xfId="31454"/>
    <cellStyle name="Normal 6 2 3 2 5 3 3" xfId="43695"/>
    <cellStyle name="Normal 6 2 3 2 5 4" xfId="25337"/>
    <cellStyle name="Normal 6 2 3 2 5 5" xfId="37581"/>
    <cellStyle name="Normal 6 2 3 2 5 6" xfId="49810"/>
    <cellStyle name="Normal 6 2 3 2 6" xfId="8202"/>
    <cellStyle name="Normal 6 2 3 2 6 2" xfId="19201"/>
    <cellStyle name="Normal 6 2 3 2 6 2 2" xfId="31456"/>
    <cellStyle name="Normal 6 2 3 2 6 2 3" xfId="43697"/>
    <cellStyle name="Normal 6 2 3 2 6 3" xfId="25339"/>
    <cellStyle name="Normal 6 2 3 2 6 4" xfId="37583"/>
    <cellStyle name="Normal 6 2 3 2 6 5" xfId="49812"/>
    <cellStyle name="Normal 6 2 3 2 7" xfId="19170"/>
    <cellStyle name="Normal 6 2 3 2 7 2" xfId="31425"/>
    <cellStyle name="Normal 6 2 3 2 7 3" xfId="43666"/>
    <cellStyle name="Normal 6 2 3 2 8" xfId="25308"/>
    <cellStyle name="Normal 6 2 3 2 9" xfId="37552"/>
    <cellStyle name="Normal 6 2 3 3" xfId="8203"/>
    <cellStyle name="Normal 6 2 3 3 2" xfId="8204"/>
    <cellStyle name="Normal 6 2 3 3 2 2" xfId="8205"/>
    <cellStyle name="Normal 6 2 3 3 2 2 2" xfId="8206"/>
    <cellStyle name="Normal 6 2 3 3 2 2 2 2" xfId="8207"/>
    <cellStyle name="Normal 6 2 3 3 2 2 2 2 2" xfId="19206"/>
    <cellStyle name="Normal 6 2 3 3 2 2 2 2 2 2" xfId="31461"/>
    <cellStyle name="Normal 6 2 3 3 2 2 2 2 2 3" xfId="43702"/>
    <cellStyle name="Normal 6 2 3 3 2 2 2 2 3" xfId="25344"/>
    <cellStyle name="Normal 6 2 3 3 2 2 2 2 4" xfId="37588"/>
    <cellStyle name="Normal 6 2 3 3 2 2 2 2 5" xfId="49817"/>
    <cellStyle name="Normal 6 2 3 3 2 2 2 3" xfId="19205"/>
    <cellStyle name="Normal 6 2 3 3 2 2 2 3 2" xfId="31460"/>
    <cellStyle name="Normal 6 2 3 3 2 2 2 3 3" xfId="43701"/>
    <cellStyle name="Normal 6 2 3 3 2 2 2 4" xfId="25343"/>
    <cellStyle name="Normal 6 2 3 3 2 2 2 5" xfId="37587"/>
    <cellStyle name="Normal 6 2 3 3 2 2 2 6" xfId="49816"/>
    <cellStyle name="Normal 6 2 3 3 2 2 3" xfId="8208"/>
    <cellStyle name="Normal 6 2 3 3 2 2 3 2" xfId="19207"/>
    <cellStyle name="Normal 6 2 3 3 2 2 3 2 2" xfId="31462"/>
    <cellStyle name="Normal 6 2 3 3 2 2 3 2 3" xfId="43703"/>
    <cellStyle name="Normal 6 2 3 3 2 2 3 3" xfId="25345"/>
    <cellStyle name="Normal 6 2 3 3 2 2 3 4" xfId="37589"/>
    <cellStyle name="Normal 6 2 3 3 2 2 3 5" xfId="49818"/>
    <cellStyle name="Normal 6 2 3 3 2 2 4" xfId="19204"/>
    <cellStyle name="Normal 6 2 3 3 2 2 4 2" xfId="31459"/>
    <cellStyle name="Normal 6 2 3 3 2 2 4 3" xfId="43700"/>
    <cellStyle name="Normal 6 2 3 3 2 2 5" xfId="25342"/>
    <cellStyle name="Normal 6 2 3 3 2 2 6" xfId="37586"/>
    <cellStyle name="Normal 6 2 3 3 2 2 7" xfId="49815"/>
    <cellStyle name="Normal 6 2 3 3 2 3" xfId="8209"/>
    <cellStyle name="Normal 6 2 3 3 2 3 2" xfId="8210"/>
    <cellStyle name="Normal 6 2 3 3 2 3 2 2" xfId="19209"/>
    <cellStyle name="Normal 6 2 3 3 2 3 2 2 2" xfId="31464"/>
    <cellStyle name="Normal 6 2 3 3 2 3 2 2 3" xfId="43705"/>
    <cellStyle name="Normal 6 2 3 3 2 3 2 3" xfId="25347"/>
    <cellStyle name="Normal 6 2 3 3 2 3 2 4" xfId="37591"/>
    <cellStyle name="Normal 6 2 3 3 2 3 2 5" xfId="49820"/>
    <cellStyle name="Normal 6 2 3 3 2 3 3" xfId="19208"/>
    <cellStyle name="Normal 6 2 3 3 2 3 3 2" xfId="31463"/>
    <cellStyle name="Normal 6 2 3 3 2 3 3 3" xfId="43704"/>
    <cellStyle name="Normal 6 2 3 3 2 3 4" xfId="25346"/>
    <cellStyle name="Normal 6 2 3 3 2 3 5" xfId="37590"/>
    <cellStyle name="Normal 6 2 3 3 2 3 6" xfId="49819"/>
    <cellStyle name="Normal 6 2 3 3 2 4" xfId="8211"/>
    <cellStyle name="Normal 6 2 3 3 2 4 2" xfId="19210"/>
    <cellStyle name="Normal 6 2 3 3 2 4 2 2" xfId="31465"/>
    <cellStyle name="Normal 6 2 3 3 2 4 2 3" xfId="43706"/>
    <cellStyle name="Normal 6 2 3 3 2 4 3" xfId="25348"/>
    <cellStyle name="Normal 6 2 3 3 2 4 4" xfId="37592"/>
    <cellStyle name="Normal 6 2 3 3 2 4 5" xfId="49821"/>
    <cellStyle name="Normal 6 2 3 3 2 5" xfId="19203"/>
    <cellStyle name="Normal 6 2 3 3 2 5 2" xfId="31458"/>
    <cellStyle name="Normal 6 2 3 3 2 5 3" xfId="43699"/>
    <cellStyle name="Normal 6 2 3 3 2 6" xfId="25341"/>
    <cellStyle name="Normal 6 2 3 3 2 7" xfId="37585"/>
    <cellStyle name="Normal 6 2 3 3 2 8" xfId="49814"/>
    <cellStyle name="Normal 6 2 3 3 3" xfId="8212"/>
    <cellStyle name="Normal 6 2 3 3 3 2" xfId="8213"/>
    <cellStyle name="Normal 6 2 3 3 3 2 2" xfId="8214"/>
    <cellStyle name="Normal 6 2 3 3 3 2 2 2" xfId="19213"/>
    <cellStyle name="Normal 6 2 3 3 3 2 2 2 2" xfId="31468"/>
    <cellStyle name="Normal 6 2 3 3 3 2 2 2 3" xfId="43709"/>
    <cellStyle name="Normal 6 2 3 3 3 2 2 3" xfId="25351"/>
    <cellStyle name="Normal 6 2 3 3 3 2 2 4" xfId="37595"/>
    <cellStyle name="Normal 6 2 3 3 3 2 2 5" xfId="49824"/>
    <cellStyle name="Normal 6 2 3 3 3 2 3" xfId="19212"/>
    <cellStyle name="Normal 6 2 3 3 3 2 3 2" xfId="31467"/>
    <cellStyle name="Normal 6 2 3 3 3 2 3 3" xfId="43708"/>
    <cellStyle name="Normal 6 2 3 3 3 2 4" xfId="25350"/>
    <cellStyle name="Normal 6 2 3 3 3 2 5" xfId="37594"/>
    <cellStyle name="Normal 6 2 3 3 3 2 6" xfId="49823"/>
    <cellStyle name="Normal 6 2 3 3 3 3" xfId="8215"/>
    <cellStyle name="Normal 6 2 3 3 3 3 2" xfId="19214"/>
    <cellStyle name="Normal 6 2 3 3 3 3 2 2" xfId="31469"/>
    <cellStyle name="Normal 6 2 3 3 3 3 2 3" xfId="43710"/>
    <cellStyle name="Normal 6 2 3 3 3 3 3" xfId="25352"/>
    <cellStyle name="Normal 6 2 3 3 3 3 4" xfId="37596"/>
    <cellStyle name="Normal 6 2 3 3 3 3 5" xfId="49825"/>
    <cellStyle name="Normal 6 2 3 3 3 4" xfId="19211"/>
    <cellStyle name="Normal 6 2 3 3 3 4 2" xfId="31466"/>
    <cellStyle name="Normal 6 2 3 3 3 4 3" xfId="43707"/>
    <cellStyle name="Normal 6 2 3 3 3 5" xfId="25349"/>
    <cellStyle name="Normal 6 2 3 3 3 6" xfId="37593"/>
    <cellStyle name="Normal 6 2 3 3 3 7" xfId="49822"/>
    <cellStyle name="Normal 6 2 3 3 4" xfId="8216"/>
    <cellStyle name="Normal 6 2 3 3 4 2" xfId="8217"/>
    <cellStyle name="Normal 6 2 3 3 4 2 2" xfId="19216"/>
    <cellStyle name="Normal 6 2 3 3 4 2 2 2" xfId="31471"/>
    <cellStyle name="Normal 6 2 3 3 4 2 2 3" xfId="43712"/>
    <cellStyle name="Normal 6 2 3 3 4 2 3" xfId="25354"/>
    <cellStyle name="Normal 6 2 3 3 4 2 4" xfId="37598"/>
    <cellStyle name="Normal 6 2 3 3 4 2 5" xfId="49827"/>
    <cellStyle name="Normal 6 2 3 3 4 3" xfId="19215"/>
    <cellStyle name="Normal 6 2 3 3 4 3 2" xfId="31470"/>
    <cellStyle name="Normal 6 2 3 3 4 3 3" xfId="43711"/>
    <cellStyle name="Normal 6 2 3 3 4 4" xfId="25353"/>
    <cellStyle name="Normal 6 2 3 3 4 5" xfId="37597"/>
    <cellStyle name="Normal 6 2 3 3 4 6" xfId="49826"/>
    <cellStyle name="Normal 6 2 3 3 5" xfId="8218"/>
    <cellStyle name="Normal 6 2 3 3 5 2" xfId="19217"/>
    <cellStyle name="Normal 6 2 3 3 5 2 2" xfId="31472"/>
    <cellStyle name="Normal 6 2 3 3 5 2 3" xfId="43713"/>
    <cellStyle name="Normal 6 2 3 3 5 3" xfId="25355"/>
    <cellStyle name="Normal 6 2 3 3 5 4" xfId="37599"/>
    <cellStyle name="Normal 6 2 3 3 5 5" xfId="49828"/>
    <cellStyle name="Normal 6 2 3 3 6" xfId="19202"/>
    <cellStyle name="Normal 6 2 3 3 6 2" xfId="31457"/>
    <cellStyle name="Normal 6 2 3 3 6 3" xfId="43698"/>
    <cellStyle name="Normal 6 2 3 3 7" xfId="25340"/>
    <cellStyle name="Normal 6 2 3 3 8" xfId="37584"/>
    <cellStyle name="Normal 6 2 3 3 9" xfId="49813"/>
    <cellStyle name="Normal 6 2 3 4" xfId="8219"/>
    <cellStyle name="Normal 6 2 3 4 2" xfId="8220"/>
    <cellStyle name="Normal 6 2 3 4 2 2" xfId="8221"/>
    <cellStyle name="Normal 6 2 3 4 2 2 2" xfId="8222"/>
    <cellStyle name="Normal 6 2 3 4 2 2 2 2" xfId="19221"/>
    <cellStyle name="Normal 6 2 3 4 2 2 2 2 2" xfId="31476"/>
    <cellStyle name="Normal 6 2 3 4 2 2 2 2 3" xfId="43717"/>
    <cellStyle name="Normal 6 2 3 4 2 2 2 3" xfId="25359"/>
    <cellStyle name="Normal 6 2 3 4 2 2 2 4" xfId="37603"/>
    <cellStyle name="Normal 6 2 3 4 2 2 2 5" xfId="49832"/>
    <cellStyle name="Normal 6 2 3 4 2 2 3" xfId="19220"/>
    <cellStyle name="Normal 6 2 3 4 2 2 3 2" xfId="31475"/>
    <cellStyle name="Normal 6 2 3 4 2 2 3 3" xfId="43716"/>
    <cellStyle name="Normal 6 2 3 4 2 2 4" xfId="25358"/>
    <cellStyle name="Normal 6 2 3 4 2 2 5" xfId="37602"/>
    <cellStyle name="Normal 6 2 3 4 2 2 6" xfId="49831"/>
    <cellStyle name="Normal 6 2 3 4 2 3" xfId="8223"/>
    <cellStyle name="Normal 6 2 3 4 2 3 2" xfId="19222"/>
    <cellStyle name="Normal 6 2 3 4 2 3 2 2" xfId="31477"/>
    <cellStyle name="Normal 6 2 3 4 2 3 2 3" xfId="43718"/>
    <cellStyle name="Normal 6 2 3 4 2 3 3" xfId="25360"/>
    <cellStyle name="Normal 6 2 3 4 2 3 4" xfId="37604"/>
    <cellStyle name="Normal 6 2 3 4 2 3 5" xfId="49833"/>
    <cellStyle name="Normal 6 2 3 4 2 4" xfId="19219"/>
    <cellStyle name="Normal 6 2 3 4 2 4 2" xfId="31474"/>
    <cellStyle name="Normal 6 2 3 4 2 4 3" xfId="43715"/>
    <cellStyle name="Normal 6 2 3 4 2 5" xfId="25357"/>
    <cellStyle name="Normal 6 2 3 4 2 6" xfId="37601"/>
    <cellStyle name="Normal 6 2 3 4 2 7" xfId="49830"/>
    <cellStyle name="Normal 6 2 3 4 3" xfId="8224"/>
    <cellStyle name="Normal 6 2 3 4 3 2" xfId="8225"/>
    <cellStyle name="Normal 6 2 3 4 3 2 2" xfId="19224"/>
    <cellStyle name="Normal 6 2 3 4 3 2 2 2" xfId="31479"/>
    <cellStyle name="Normal 6 2 3 4 3 2 2 3" xfId="43720"/>
    <cellStyle name="Normal 6 2 3 4 3 2 3" xfId="25362"/>
    <cellStyle name="Normal 6 2 3 4 3 2 4" xfId="37606"/>
    <cellStyle name="Normal 6 2 3 4 3 2 5" xfId="49835"/>
    <cellStyle name="Normal 6 2 3 4 3 3" xfId="19223"/>
    <cellStyle name="Normal 6 2 3 4 3 3 2" xfId="31478"/>
    <cellStyle name="Normal 6 2 3 4 3 3 3" xfId="43719"/>
    <cellStyle name="Normal 6 2 3 4 3 4" xfId="25361"/>
    <cellStyle name="Normal 6 2 3 4 3 5" xfId="37605"/>
    <cellStyle name="Normal 6 2 3 4 3 6" xfId="49834"/>
    <cellStyle name="Normal 6 2 3 4 4" xfId="8226"/>
    <cellStyle name="Normal 6 2 3 4 4 2" xfId="19225"/>
    <cellStyle name="Normal 6 2 3 4 4 2 2" xfId="31480"/>
    <cellStyle name="Normal 6 2 3 4 4 2 3" xfId="43721"/>
    <cellStyle name="Normal 6 2 3 4 4 3" xfId="25363"/>
    <cellStyle name="Normal 6 2 3 4 4 4" xfId="37607"/>
    <cellStyle name="Normal 6 2 3 4 4 5" xfId="49836"/>
    <cellStyle name="Normal 6 2 3 4 5" xfId="19218"/>
    <cellStyle name="Normal 6 2 3 4 5 2" xfId="31473"/>
    <cellStyle name="Normal 6 2 3 4 5 3" xfId="43714"/>
    <cellStyle name="Normal 6 2 3 4 6" xfId="25356"/>
    <cellStyle name="Normal 6 2 3 4 7" xfId="37600"/>
    <cellStyle name="Normal 6 2 3 4 8" xfId="49829"/>
    <cellStyle name="Normal 6 2 3 5" xfId="8227"/>
    <cellStyle name="Normal 6 2 3 5 2" xfId="8228"/>
    <cellStyle name="Normal 6 2 3 5 2 2" xfId="8229"/>
    <cellStyle name="Normal 6 2 3 5 2 2 2" xfId="19228"/>
    <cellStyle name="Normal 6 2 3 5 2 2 2 2" xfId="31483"/>
    <cellStyle name="Normal 6 2 3 5 2 2 2 3" xfId="43724"/>
    <cellStyle name="Normal 6 2 3 5 2 2 3" xfId="25366"/>
    <cellStyle name="Normal 6 2 3 5 2 2 4" xfId="37610"/>
    <cellStyle name="Normal 6 2 3 5 2 2 5" xfId="49839"/>
    <cellStyle name="Normal 6 2 3 5 2 3" xfId="19227"/>
    <cellStyle name="Normal 6 2 3 5 2 3 2" xfId="31482"/>
    <cellStyle name="Normal 6 2 3 5 2 3 3" xfId="43723"/>
    <cellStyle name="Normal 6 2 3 5 2 4" xfId="25365"/>
    <cellStyle name="Normal 6 2 3 5 2 5" xfId="37609"/>
    <cellStyle name="Normal 6 2 3 5 2 6" xfId="49838"/>
    <cellStyle name="Normal 6 2 3 5 3" xfId="8230"/>
    <cellStyle name="Normal 6 2 3 5 3 2" xfId="19229"/>
    <cellStyle name="Normal 6 2 3 5 3 2 2" xfId="31484"/>
    <cellStyle name="Normal 6 2 3 5 3 2 3" xfId="43725"/>
    <cellStyle name="Normal 6 2 3 5 3 3" xfId="25367"/>
    <cellStyle name="Normal 6 2 3 5 3 4" xfId="37611"/>
    <cellStyle name="Normal 6 2 3 5 3 5" xfId="49840"/>
    <cellStyle name="Normal 6 2 3 5 4" xfId="19226"/>
    <cellStyle name="Normal 6 2 3 5 4 2" xfId="31481"/>
    <cellStyle name="Normal 6 2 3 5 4 3" xfId="43722"/>
    <cellStyle name="Normal 6 2 3 5 5" xfId="25364"/>
    <cellStyle name="Normal 6 2 3 5 6" xfId="37608"/>
    <cellStyle name="Normal 6 2 3 5 7" xfId="49837"/>
    <cellStyle name="Normal 6 2 3 6" xfId="8231"/>
    <cellStyle name="Normal 6 2 3 6 2" xfId="8232"/>
    <cellStyle name="Normal 6 2 3 6 2 2" xfId="19231"/>
    <cellStyle name="Normal 6 2 3 6 2 2 2" xfId="31486"/>
    <cellStyle name="Normal 6 2 3 6 2 2 3" xfId="43727"/>
    <cellStyle name="Normal 6 2 3 6 2 3" xfId="25369"/>
    <cellStyle name="Normal 6 2 3 6 2 4" xfId="37613"/>
    <cellStyle name="Normal 6 2 3 6 2 5" xfId="49842"/>
    <cellStyle name="Normal 6 2 3 6 3" xfId="19230"/>
    <cellStyle name="Normal 6 2 3 6 3 2" xfId="31485"/>
    <cellStyle name="Normal 6 2 3 6 3 3" xfId="43726"/>
    <cellStyle name="Normal 6 2 3 6 4" xfId="25368"/>
    <cellStyle name="Normal 6 2 3 6 5" xfId="37612"/>
    <cellStyle name="Normal 6 2 3 6 6" xfId="49841"/>
    <cellStyle name="Normal 6 2 3 7" xfId="8233"/>
    <cellStyle name="Normal 6 2 3 7 2" xfId="19232"/>
    <cellStyle name="Normal 6 2 3 7 2 2" xfId="31487"/>
    <cellStyle name="Normal 6 2 3 7 2 3" xfId="43728"/>
    <cellStyle name="Normal 6 2 3 7 3" xfId="25370"/>
    <cellStyle name="Normal 6 2 3 7 4" xfId="37614"/>
    <cellStyle name="Normal 6 2 3 7 5" xfId="49843"/>
    <cellStyle name="Normal 6 2 3 8" xfId="19169"/>
    <cellStyle name="Normal 6 2 3 8 2" xfId="31424"/>
    <cellStyle name="Normal 6 2 3 8 3" xfId="43665"/>
    <cellStyle name="Normal 6 2 3 9" xfId="25307"/>
    <cellStyle name="Normal 6 2 4" xfId="8234"/>
    <cellStyle name="Normal 6 2 4 10" xfId="49844"/>
    <cellStyle name="Normal 6 2 4 2" xfId="8235"/>
    <cellStyle name="Normal 6 2 4 2 2" xfId="8236"/>
    <cellStyle name="Normal 6 2 4 2 2 2" xfId="8237"/>
    <cellStyle name="Normal 6 2 4 2 2 2 2" xfId="8238"/>
    <cellStyle name="Normal 6 2 4 2 2 2 2 2" xfId="8239"/>
    <cellStyle name="Normal 6 2 4 2 2 2 2 2 2" xfId="19238"/>
    <cellStyle name="Normal 6 2 4 2 2 2 2 2 2 2" xfId="31493"/>
    <cellStyle name="Normal 6 2 4 2 2 2 2 2 2 3" xfId="43734"/>
    <cellStyle name="Normal 6 2 4 2 2 2 2 2 3" xfId="25376"/>
    <cellStyle name="Normal 6 2 4 2 2 2 2 2 4" xfId="37620"/>
    <cellStyle name="Normal 6 2 4 2 2 2 2 2 5" xfId="49849"/>
    <cellStyle name="Normal 6 2 4 2 2 2 2 3" xfId="19237"/>
    <cellStyle name="Normal 6 2 4 2 2 2 2 3 2" xfId="31492"/>
    <cellStyle name="Normal 6 2 4 2 2 2 2 3 3" xfId="43733"/>
    <cellStyle name="Normal 6 2 4 2 2 2 2 4" xfId="25375"/>
    <cellStyle name="Normal 6 2 4 2 2 2 2 5" xfId="37619"/>
    <cellStyle name="Normal 6 2 4 2 2 2 2 6" xfId="49848"/>
    <cellStyle name="Normal 6 2 4 2 2 2 3" xfId="8240"/>
    <cellStyle name="Normal 6 2 4 2 2 2 3 2" xfId="19239"/>
    <cellStyle name="Normal 6 2 4 2 2 2 3 2 2" xfId="31494"/>
    <cellStyle name="Normal 6 2 4 2 2 2 3 2 3" xfId="43735"/>
    <cellStyle name="Normal 6 2 4 2 2 2 3 3" xfId="25377"/>
    <cellStyle name="Normal 6 2 4 2 2 2 3 4" xfId="37621"/>
    <cellStyle name="Normal 6 2 4 2 2 2 3 5" xfId="49850"/>
    <cellStyle name="Normal 6 2 4 2 2 2 4" xfId="19236"/>
    <cellStyle name="Normal 6 2 4 2 2 2 4 2" xfId="31491"/>
    <cellStyle name="Normal 6 2 4 2 2 2 4 3" xfId="43732"/>
    <cellStyle name="Normal 6 2 4 2 2 2 5" xfId="25374"/>
    <cellStyle name="Normal 6 2 4 2 2 2 6" xfId="37618"/>
    <cellStyle name="Normal 6 2 4 2 2 2 7" xfId="49847"/>
    <cellStyle name="Normal 6 2 4 2 2 3" xfId="8241"/>
    <cellStyle name="Normal 6 2 4 2 2 3 2" xfId="8242"/>
    <cellStyle name="Normal 6 2 4 2 2 3 2 2" xfId="19241"/>
    <cellStyle name="Normal 6 2 4 2 2 3 2 2 2" xfId="31496"/>
    <cellStyle name="Normal 6 2 4 2 2 3 2 2 3" xfId="43737"/>
    <cellStyle name="Normal 6 2 4 2 2 3 2 3" xfId="25379"/>
    <cellStyle name="Normal 6 2 4 2 2 3 2 4" xfId="37623"/>
    <cellStyle name="Normal 6 2 4 2 2 3 2 5" xfId="49852"/>
    <cellStyle name="Normal 6 2 4 2 2 3 3" xfId="19240"/>
    <cellStyle name="Normal 6 2 4 2 2 3 3 2" xfId="31495"/>
    <cellStyle name="Normal 6 2 4 2 2 3 3 3" xfId="43736"/>
    <cellStyle name="Normal 6 2 4 2 2 3 4" xfId="25378"/>
    <cellStyle name="Normal 6 2 4 2 2 3 5" xfId="37622"/>
    <cellStyle name="Normal 6 2 4 2 2 3 6" xfId="49851"/>
    <cellStyle name="Normal 6 2 4 2 2 4" xfId="8243"/>
    <cellStyle name="Normal 6 2 4 2 2 4 2" xfId="19242"/>
    <cellStyle name="Normal 6 2 4 2 2 4 2 2" xfId="31497"/>
    <cellStyle name="Normal 6 2 4 2 2 4 2 3" xfId="43738"/>
    <cellStyle name="Normal 6 2 4 2 2 4 3" xfId="25380"/>
    <cellStyle name="Normal 6 2 4 2 2 4 4" xfId="37624"/>
    <cellStyle name="Normal 6 2 4 2 2 4 5" xfId="49853"/>
    <cellStyle name="Normal 6 2 4 2 2 5" xfId="19235"/>
    <cellStyle name="Normal 6 2 4 2 2 5 2" xfId="31490"/>
    <cellStyle name="Normal 6 2 4 2 2 5 3" xfId="43731"/>
    <cellStyle name="Normal 6 2 4 2 2 6" xfId="25373"/>
    <cellStyle name="Normal 6 2 4 2 2 7" xfId="37617"/>
    <cellStyle name="Normal 6 2 4 2 2 8" xfId="49846"/>
    <cellStyle name="Normal 6 2 4 2 3" xfId="8244"/>
    <cellStyle name="Normal 6 2 4 2 3 2" xfId="8245"/>
    <cellStyle name="Normal 6 2 4 2 3 2 2" xfId="8246"/>
    <cellStyle name="Normal 6 2 4 2 3 2 2 2" xfId="19245"/>
    <cellStyle name="Normal 6 2 4 2 3 2 2 2 2" xfId="31500"/>
    <cellStyle name="Normal 6 2 4 2 3 2 2 2 3" xfId="43741"/>
    <cellStyle name="Normal 6 2 4 2 3 2 2 3" xfId="25383"/>
    <cellStyle name="Normal 6 2 4 2 3 2 2 4" xfId="37627"/>
    <cellStyle name="Normal 6 2 4 2 3 2 2 5" xfId="49856"/>
    <cellStyle name="Normal 6 2 4 2 3 2 3" xfId="19244"/>
    <cellStyle name="Normal 6 2 4 2 3 2 3 2" xfId="31499"/>
    <cellStyle name="Normal 6 2 4 2 3 2 3 3" xfId="43740"/>
    <cellStyle name="Normal 6 2 4 2 3 2 4" xfId="25382"/>
    <cellStyle name="Normal 6 2 4 2 3 2 5" xfId="37626"/>
    <cellStyle name="Normal 6 2 4 2 3 2 6" xfId="49855"/>
    <cellStyle name="Normal 6 2 4 2 3 3" xfId="8247"/>
    <cellStyle name="Normal 6 2 4 2 3 3 2" xfId="19246"/>
    <cellStyle name="Normal 6 2 4 2 3 3 2 2" xfId="31501"/>
    <cellStyle name="Normal 6 2 4 2 3 3 2 3" xfId="43742"/>
    <cellStyle name="Normal 6 2 4 2 3 3 3" xfId="25384"/>
    <cellStyle name="Normal 6 2 4 2 3 3 4" xfId="37628"/>
    <cellStyle name="Normal 6 2 4 2 3 3 5" xfId="49857"/>
    <cellStyle name="Normal 6 2 4 2 3 4" xfId="19243"/>
    <cellStyle name="Normal 6 2 4 2 3 4 2" xfId="31498"/>
    <cellStyle name="Normal 6 2 4 2 3 4 3" xfId="43739"/>
    <cellStyle name="Normal 6 2 4 2 3 5" xfId="25381"/>
    <cellStyle name="Normal 6 2 4 2 3 6" xfId="37625"/>
    <cellStyle name="Normal 6 2 4 2 3 7" xfId="49854"/>
    <cellStyle name="Normal 6 2 4 2 4" xfId="8248"/>
    <cellStyle name="Normal 6 2 4 2 4 2" xfId="8249"/>
    <cellStyle name="Normal 6 2 4 2 4 2 2" xfId="19248"/>
    <cellStyle name="Normal 6 2 4 2 4 2 2 2" xfId="31503"/>
    <cellStyle name="Normal 6 2 4 2 4 2 2 3" xfId="43744"/>
    <cellStyle name="Normal 6 2 4 2 4 2 3" xfId="25386"/>
    <cellStyle name="Normal 6 2 4 2 4 2 4" xfId="37630"/>
    <cellStyle name="Normal 6 2 4 2 4 2 5" xfId="49859"/>
    <cellStyle name="Normal 6 2 4 2 4 3" xfId="19247"/>
    <cellStyle name="Normal 6 2 4 2 4 3 2" xfId="31502"/>
    <cellStyle name="Normal 6 2 4 2 4 3 3" xfId="43743"/>
    <cellStyle name="Normal 6 2 4 2 4 4" xfId="25385"/>
    <cellStyle name="Normal 6 2 4 2 4 5" xfId="37629"/>
    <cellStyle name="Normal 6 2 4 2 4 6" xfId="49858"/>
    <cellStyle name="Normal 6 2 4 2 5" xfId="8250"/>
    <cellStyle name="Normal 6 2 4 2 5 2" xfId="19249"/>
    <cellStyle name="Normal 6 2 4 2 5 2 2" xfId="31504"/>
    <cellStyle name="Normal 6 2 4 2 5 2 3" xfId="43745"/>
    <cellStyle name="Normal 6 2 4 2 5 3" xfId="25387"/>
    <cellStyle name="Normal 6 2 4 2 5 4" xfId="37631"/>
    <cellStyle name="Normal 6 2 4 2 5 5" xfId="49860"/>
    <cellStyle name="Normal 6 2 4 2 6" xfId="19234"/>
    <cellStyle name="Normal 6 2 4 2 6 2" xfId="31489"/>
    <cellStyle name="Normal 6 2 4 2 6 3" xfId="43730"/>
    <cellStyle name="Normal 6 2 4 2 7" xfId="25372"/>
    <cellStyle name="Normal 6 2 4 2 8" xfId="37616"/>
    <cellStyle name="Normal 6 2 4 2 9" xfId="49845"/>
    <cellStyle name="Normal 6 2 4 3" xfId="8251"/>
    <cellStyle name="Normal 6 2 4 3 2" xfId="8252"/>
    <cellStyle name="Normal 6 2 4 3 2 2" xfId="8253"/>
    <cellStyle name="Normal 6 2 4 3 2 2 2" xfId="8254"/>
    <cellStyle name="Normal 6 2 4 3 2 2 2 2" xfId="19253"/>
    <cellStyle name="Normal 6 2 4 3 2 2 2 2 2" xfId="31508"/>
    <cellStyle name="Normal 6 2 4 3 2 2 2 2 3" xfId="43749"/>
    <cellStyle name="Normal 6 2 4 3 2 2 2 3" xfId="25391"/>
    <cellStyle name="Normal 6 2 4 3 2 2 2 4" xfId="37635"/>
    <cellStyle name="Normal 6 2 4 3 2 2 2 5" xfId="49864"/>
    <cellStyle name="Normal 6 2 4 3 2 2 3" xfId="19252"/>
    <cellStyle name="Normal 6 2 4 3 2 2 3 2" xfId="31507"/>
    <cellStyle name="Normal 6 2 4 3 2 2 3 3" xfId="43748"/>
    <cellStyle name="Normal 6 2 4 3 2 2 4" xfId="25390"/>
    <cellStyle name="Normal 6 2 4 3 2 2 5" xfId="37634"/>
    <cellStyle name="Normal 6 2 4 3 2 2 6" xfId="49863"/>
    <cellStyle name="Normal 6 2 4 3 2 3" xfId="8255"/>
    <cellStyle name="Normal 6 2 4 3 2 3 2" xfId="19254"/>
    <cellStyle name="Normal 6 2 4 3 2 3 2 2" xfId="31509"/>
    <cellStyle name="Normal 6 2 4 3 2 3 2 3" xfId="43750"/>
    <cellStyle name="Normal 6 2 4 3 2 3 3" xfId="25392"/>
    <cellStyle name="Normal 6 2 4 3 2 3 4" xfId="37636"/>
    <cellStyle name="Normal 6 2 4 3 2 3 5" xfId="49865"/>
    <cellStyle name="Normal 6 2 4 3 2 4" xfId="19251"/>
    <cellStyle name="Normal 6 2 4 3 2 4 2" xfId="31506"/>
    <cellStyle name="Normal 6 2 4 3 2 4 3" xfId="43747"/>
    <cellStyle name="Normal 6 2 4 3 2 5" xfId="25389"/>
    <cellStyle name="Normal 6 2 4 3 2 6" xfId="37633"/>
    <cellStyle name="Normal 6 2 4 3 2 7" xfId="49862"/>
    <cellStyle name="Normal 6 2 4 3 3" xfId="8256"/>
    <cellStyle name="Normal 6 2 4 3 3 2" xfId="8257"/>
    <cellStyle name="Normal 6 2 4 3 3 2 2" xfId="19256"/>
    <cellStyle name="Normal 6 2 4 3 3 2 2 2" xfId="31511"/>
    <cellStyle name="Normal 6 2 4 3 3 2 2 3" xfId="43752"/>
    <cellStyle name="Normal 6 2 4 3 3 2 3" xfId="25394"/>
    <cellStyle name="Normal 6 2 4 3 3 2 4" xfId="37638"/>
    <cellStyle name="Normal 6 2 4 3 3 2 5" xfId="49867"/>
    <cellStyle name="Normal 6 2 4 3 3 3" xfId="19255"/>
    <cellStyle name="Normal 6 2 4 3 3 3 2" xfId="31510"/>
    <cellStyle name="Normal 6 2 4 3 3 3 3" xfId="43751"/>
    <cellStyle name="Normal 6 2 4 3 3 4" xfId="25393"/>
    <cellStyle name="Normal 6 2 4 3 3 5" xfId="37637"/>
    <cellStyle name="Normal 6 2 4 3 3 6" xfId="49866"/>
    <cellStyle name="Normal 6 2 4 3 4" xfId="8258"/>
    <cellStyle name="Normal 6 2 4 3 4 2" xfId="19257"/>
    <cellStyle name="Normal 6 2 4 3 4 2 2" xfId="31512"/>
    <cellStyle name="Normal 6 2 4 3 4 2 3" xfId="43753"/>
    <cellStyle name="Normal 6 2 4 3 4 3" xfId="25395"/>
    <cellStyle name="Normal 6 2 4 3 4 4" xfId="37639"/>
    <cellStyle name="Normal 6 2 4 3 4 5" xfId="49868"/>
    <cellStyle name="Normal 6 2 4 3 5" xfId="19250"/>
    <cellStyle name="Normal 6 2 4 3 5 2" xfId="31505"/>
    <cellStyle name="Normal 6 2 4 3 5 3" xfId="43746"/>
    <cellStyle name="Normal 6 2 4 3 6" xfId="25388"/>
    <cellStyle name="Normal 6 2 4 3 7" xfId="37632"/>
    <cellStyle name="Normal 6 2 4 3 8" xfId="49861"/>
    <cellStyle name="Normal 6 2 4 4" xfId="8259"/>
    <cellStyle name="Normal 6 2 4 4 2" xfId="8260"/>
    <cellStyle name="Normal 6 2 4 4 2 2" xfId="8261"/>
    <cellStyle name="Normal 6 2 4 4 2 2 2" xfId="19260"/>
    <cellStyle name="Normal 6 2 4 4 2 2 2 2" xfId="31515"/>
    <cellStyle name="Normal 6 2 4 4 2 2 2 3" xfId="43756"/>
    <cellStyle name="Normal 6 2 4 4 2 2 3" xfId="25398"/>
    <cellStyle name="Normal 6 2 4 4 2 2 4" xfId="37642"/>
    <cellStyle name="Normal 6 2 4 4 2 2 5" xfId="49871"/>
    <cellStyle name="Normal 6 2 4 4 2 3" xfId="19259"/>
    <cellStyle name="Normal 6 2 4 4 2 3 2" xfId="31514"/>
    <cellStyle name="Normal 6 2 4 4 2 3 3" xfId="43755"/>
    <cellStyle name="Normal 6 2 4 4 2 4" xfId="25397"/>
    <cellStyle name="Normal 6 2 4 4 2 5" xfId="37641"/>
    <cellStyle name="Normal 6 2 4 4 2 6" xfId="49870"/>
    <cellStyle name="Normal 6 2 4 4 3" xfId="8262"/>
    <cellStyle name="Normal 6 2 4 4 3 2" xfId="19261"/>
    <cellStyle name="Normal 6 2 4 4 3 2 2" xfId="31516"/>
    <cellStyle name="Normal 6 2 4 4 3 2 3" xfId="43757"/>
    <cellStyle name="Normal 6 2 4 4 3 3" xfId="25399"/>
    <cellStyle name="Normal 6 2 4 4 3 4" xfId="37643"/>
    <cellStyle name="Normal 6 2 4 4 3 5" xfId="49872"/>
    <cellStyle name="Normal 6 2 4 4 4" xfId="19258"/>
    <cellStyle name="Normal 6 2 4 4 4 2" xfId="31513"/>
    <cellStyle name="Normal 6 2 4 4 4 3" xfId="43754"/>
    <cellStyle name="Normal 6 2 4 4 5" xfId="25396"/>
    <cellStyle name="Normal 6 2 4 4 6" xfId="37640"/>
    <cellStyle name="Normal 6 2 4 4 7" xfId="49869"/>
    <cellStyle name="Normal 6 2 4 5" xfId="8263"/>
    <cellStyle name="Normal 6 2 4 5 2" xfId="8264"/>
    <cellStyle name="Normal 6 2 4 5 2 2" xfId="19263"/>
    <cellStyle name="Normal 6 2 4 5 2 2 2" xfId="31518"/>
    <cellStyle name="Normal 6 2 4 5 2 2 3" xfId="43759"/>
    <cellStyle name="Normal 6 2 4 5 2 3" xfId="25401"/>
    <cellStyle name="Normal 6 2 4 5 2 4" xfId="37645"/>
    <cellStyle name="Normal 6 2 4 5 2 5" xfId="49874"/>
    <cellStyle name="Normal 6 2 4 5 3" xfId="19262"/>
    <cellStyle name="Normal 6 2 4 5 3 2" xfId="31517"/>
    <cellStyle name="Normal 6 2 4 5 3 3" xfId="43758"/>
    <cellStyle name="Normal 6 2 4 5 4" xfId="25400"/>
    <cellStyle name="Normal 6 2 4 5 5" xfId="37644"/>
    <cellStyle name="Normal 6 2 4 5 6" xfId="49873"/>
    <cellStyle name="Normal 6 2 4 6" xfId="8265"/>
    <cellStyle name="Normal 6 2 4 6 2" xfId="19264"/>
    <cellStyle name="Normal 6 2 4 6 2 2" xfId="31519"/>
    <cellStyle name="Normal 6 2 4 6 2 3" xfId="43760"/>
    <cellStyle name="Normal 6 2 4 6 3" xfId="25402"/>
    <cellStyle name="Normal 6 2 4 6 4" xfId="37646"/>
    <cellStyle name="Normal 6 2 4 6 5" xfId="49875"/>
    <cellStyle name="Normal 6 2 4 7" xfId="19233"/>
    <cellStyle name="Normal 6 2 4 7 2" xfId="31488"/>
    <cellStyle name="Normal 6 2 4 7 3" xfId="43729"/>
    <cellStyle name="Normal 6 2 4 8" xfId="25371"/>
    <cellStyle name="Normal 6 2 4 9" xfId="37615"/>
    <cellStyle name="Normal 6 2 5" xfId="8266"/>
    <cellStyle name="Normal 6 2 5 2" xfId="8267"/>
    <cellStyle name="Normal 6 2 5 2 2" xfId="8268"/>
    <cellStyle name="Normal 6 2 5 2 2 2" xfId="8269"/>
    <cellStyle name="Normal 6 2 5 2 2 2 2" xfId="8270"/>
    <cellStyle name="Normal 6 2 5 2 2 2 2 2" xfId="19269"/>
    <cellStyle name="Normal 6 2 5 2 2 2 2 2 2" xfId="31524"/>
    <cellStyle name="Normal 6 2 5 2 2 2 2 2 3" xfId="43765"/>
    <cellStyle name="Normal 6 2 5 2 2 2 2 3" xfId="25407"/>
    <cellStyle name="Normal 6 2 5 2 2 2 2 4" xfId="37651"/>
    <cellStyle name="Normal 6 2 5 2 2 2 2 5" xfId="49880"/>
    <cellStyle name="Normal 6 2 5 2 2 2 3" xfId="19268"/>
    <cellStyle name="Normal 6 2 5 2 2 2 3 2" xfId="31523"/>
    <cellStyle name="Normal 6 2 5 2 2 2 3 3" xfId="43764"/>
    <cellStyle name="Normal 6 2 5 2 2 2 4" xfId="25406"/>
    <cellStyle name="Normal 6 2 5 2 2 2 5" xfId="37650"/>
    <cellStyle name="Normal 6 2 5 2 2 2 6" xfId="49879"/>
    <cellStyle name="Normal 6 2 5 2 2 3" xfId="8271"/>
    <cellStyle name="Normal 6 2 5 2 2 3 2" xfId="19270"/>
    <cellStyle name="Normal 6 2 5 2 2 3 2 2" xfId="31525"/>
    <cellStyle name="Normal 6 2 5 2 2 3 2 3" xfId="43766"/>
    <cellStyle name="Normal 6 2 5 2 2 3 3" xfId="25408"/>
    <cellStyle name="Normal 6 2 5 2 2 3 4" xfId="37652"/>
    <cellStyle name="Normal 6 2 5 2 2 3 5" xfId="49881"/>
    <cellStyle name="Normal 6 2 5 2 2 4" xfId="19267"/>
    <cellStyle name="Normal 6 2 5 2 2 4 2" xfId="31522"/>
    <cellStyle name="Normal 6 2 5 2 2 4 3" xfId="43763"/>
    <cellStyle name="Normal 6 2 5 2 2 5" xfId="25405"/>
    <cellStyle name="Normal 6 2 5 2 2 6" xfId="37649"/>
    <cellStyle name="Normal 6 2 5 2 2 7" xfId="49878"/>
    <cellStyle name="Normal 6 2 5 2 3" xfId="8272"/>
    <cellStyle name="Normal 6 2 5 2 3 2" xfId="8273"/>
    <cellStyle name="Normal 6 2 5 2 3 2 2" xfId="19272"/>
    <cellStyle name="Normal 6 2 5 2 3 2 2 2" xfId="31527"/>
    <cellStyle name="Normal 6 2 5 2 3 2 2 3" xfId="43768"/>
    <cellStyle name="Normal 6 2 5 2 3 2 3" xfId="25410"/>
    <cellStyle name="Normal 6 2 5 2 3 2 4" xfId="37654"/>
    <cellStyle name="Normal 6 2 5 2 3 2 5" xfId="49883"/>
    <cellStyle name="Normal 6 2 5 2 3 3" xfId="19271"/>
    <cellStyle name="Normal 6 2 5 2 3 3 2" xfId="31526"/>
    <cellStyle name="Normal 6 2 5 2 3 3 3" xfId="43767"/>
    <cellStyle name="Normal 6 2 5 2 3 4" xfId="25409"/>
    <cellStyle name="Normal 6 2 5 2 3 5" xfId="37653"/>
    <cellStyle name="Normal 6 2 5 2 3 6" xfId="49882"/>
    <cellStyle name="Normal 6 2 5 2 4" xfId="8274"/>
    <cellStyle name="Normal 6 2 5 2 4 2" xfId="19273"/>
    <cellStyle name="Normal 6 2 5 2 4 2 2" xfId="31528"/>
    <cellStyle name="Normal 6 2 5 2 4 2 3" xfId="43769"/>
    <cellStyle name="Normal 6 2 5 2 4 3" xfId="25411"/>
    <cellStyle name="Normal 6 2 5 2 4 4" xfId="37655"/>
    <cellStyle name="Normal 6 2 5 2 4 5" xfId="49884"/>
    <cellStyle name="Normal 6 2 5 2 5" xfId="19266"/>
    <cellStyle name="Normal 6 2 5 2 5 2" xfId="31521"/>
    <cellStyle name="Normal 6 2 5 2 5 3" xfId="43762"/>
    <cellStyle name="Normal 6 2 5 2 6" xfId="25404"/>
    <cellStyle name="Normal 6 2 5 2 7" xfId="37648"/>
    <cellStyle name="Normal 6 2 5 2 8" xfId="49877"/>
    <cellStyle name="Normal 6 2 5 3" xfId="8275"/>
    <cellStyle name="Normal 6 2 5 3 2" xfId="8276"/>
    <cellStyle name="Normal 6 2 5 3 2 2" xfId="8277"/>
    <cellStyle name="Normal 6 2 5 3 2 2 2" xfId="19276"/>
    <cellStyle name="Normal 6 2 5 3 2 2 2 2" xfId="31531"/>
    <cellStyle name="Normal 6 2 5 3 2 2 2 3" xfId="43772"/>
    <cellStyle name="Normal 6 2 5 3 2 2 3" xfId="25414"/>
    <cellStyle name="Normal 6 2 5 3 2 2 4" xfId="37658"/>
    <cellStyle name="Normal 6 2 5 3 2 2 5" xfId="49887"/>
    <cellStyle name="Normal 6 2 5 3 2 3" xfId="19275"/>
    <cellStyle name="Normal 6 2 5 3 2 3 2" xfId="31530"/>
    <cellStyle name="Normal 6 2 5 3 2 3 3" xfId="43771"/>
    <cellStyle name="Normal 6 2 5 3 2 4" xfId="25413"/>
    <cellStyle name="Normal 6 2 5 3 2 5" xfId="37657"/>
    <cellStyle name="Normal 6 2 5 3 2 6" xfId="49886"/>
    <cellStyle name="Normal 6 2 5 3 3" xfId="8278"/>
    <cellStyle name="Normal 6 2 5 3 3 2" xfId="19277"/>
    <cellStyle name="Normal 6 2 5 3 3 2 2" xfId="31532"/>
    <cellStyle name="Normal 6 2 5 3 3 2 3" xfId="43773"/>
    <cellStyle name="Normal 6 2 5 3 3 3" xfId="25415"/>
    <cellStyle name="Normal 6 2 5 3 3 4" xfId="37659"/>
    <cellStyle name="Normal 6 2 5 3 3 5" xfId="49888"/>
    <cellStyle name="Normal 6 2 5 3 4" xfId="19274"/>
    <cellStyle name="Normal 6 2 5 3 4 2" xfId="31529"/>
    <cellStyle name="Normal 6 2 5 3 4 3" xfId="43770"/>
    <cellStyle name="Normal 6 2 5 3 5" xfId="25412"/>
    <cellStyle name="Normal 6 2 5 3 6" xfId="37656"/>
    <cellStyle name="Normal 6 2 5 3 7" xfId="49885"/>
    <cellStyle name="Normal 6 2 5 4" xfId="8279"/>
    <cellStyle name="Normal 6 2 5 4 2" xfId="8280"/>
    <cellStyle name="Normal 6 2 5 4 2 2" xfId="19279"/>
    <cellStyle name="Normal 6 2 5 4 2 2 2" xfId="31534"/>
    <cellStyle name="Normal 6 2 5 4 2 2 3" xfId="43775"/>
    <cellStyle name="Normal 6 2 5 4 2 3" xfId="25417"/>
    <cellStyle name="Normal 6 2 5 4 2 4" xfId="37661"/>
    <cellStyle name="Normal 6 2 5 4 2 5" xfId="49890"/>
    <cellStyle name="Normal 6 2 5 4 3" xfId="19278"/>
    <cellStyle name="Normal 6 2 5 4 3 2" xfId="31533"/>
    <cellStyle name="Normal 6 2 5 4 3 3" xfId="43774"/>
    <cellStyle name="Normal 6 2 5 4 4" xfId="25416"/>
    <cellStyle name="Normal 6 2 5 4 5" xfId="37660"/>
    <cellStyle name="Normal 6 2 5 4 6" xfId="49889"/>
    <cellStyle name="Normal 6 2 5 5" xfId="8281"/>
    <cellStyle name="Normal 6 2 5 5 2" xfId="19280"/>
    <cellStyle name="Normal 6 2 5 5 2 2" xfId="31535"/>
    <cellStyle name="Normal 6 2 5 5 2 3" xfId="43776"/>
    <cellStyle name="Normal 6 2 5 5 3" xfId="25418"/>
    <cellStyle name="Normal 6 2 5 5 4" xfId="37662"/>
    <cellStyle name="Normal 6 2 5 5 5" xfId="49891"/>
    <cellStyle name="Normal 6 2 5 6" xfId="19265"/>
    <cellStyle name="Normal 6 2 5 6 2" xfId="31520"/>
    <cellStyle name="Normal 6 2 5 6 3" xfId="43761"/>
    <cellStyle name="Normal 6 2 5 7" xfId="25403"/>
    <cellStyle name="Normal 6 2 5 8" xfId="37647"/>
    <cellStyle name="Normal 6 2 5 9" xfId="49876"/>
    <cellStyle name="Normal 6 2 6" xfId="8282"/>
    <cellStyle name="Normal 6 2 6 2" xfId="8283"/>
    <cellStyle name="Normal 6 2 6 2 2" xfId="8284"/>
    <cellStyle name="Normal 6 2 6 2 2 2" xfId="8285"/>
    <cellStyle name="Normal 6 2 6 2 2 2 2" xfId="19284"/>
    <cellStyle name="Normal 6 2 6 2 2 2 2 2" xfId="31539"/>
    <cellStyle name="Normal 6 2 6 2 2 2 2 3" xfId="43780"/>
    <cellStyle name="Normal 6 2 6 2 2 2 3" xfId="25422"/>
    <cellStyle name="Normal 6 2 6 2 2 2 4" xfId="37666"/>
    <cellStyle name="Normal 6 2 6 2 2 2 5" xfId="49895"/>
    <cellStyle name="Normal 6 2 6 2 2 3" xfId="19283"/>
    <cellStyle name="Normal 6 2 6 2 2 3 2" xfId="31538"/>
    <cellStyle name="Normal 6 2 6 2 2 3 3" xfId="43779"/>
    <cellStyle name="Normal 6 2 6 2 2 4" xfId="25421"/>
    <cellStyle name="Normal 6 2 6 2 2 5" xfId="37665"/>
    <cellStyle name="Normal 6 2 6 2 2 6" xfId="49894"/>
    <cellStyle name="Normal 6 2 6 2 3" xfId="8286"/>
    <cellStyle name="Normal 6 2 6 2 3 2" xfId="19285"/>
    <cellStyle name="Normal 6 2 6 2 3 2 2" xfId="31540"/>
    <cellStyle name="Normal 6 2 6 2 3 2 3" xfId="43781"/>
    <cellStyle name="Normal 6 2 6 2 3 3" xfId="25423"/>
    <cellStyle name="Normal 6 2 6 2 3 4" xfId="37667"/>
    <cellStyle name="Normal 6 2 6 2 3 5" xfId="49896"/>
    <cellStyle name="Normal 6 2 6 2 4" xfId="19282"/>
    <cellStyle name="Normal 6 2 6 2 4 2" xfId="31537"/>
    <cellStyle name="Normal 6 2 6 2 4 3" xfId="43778"/>
    <cellStyle name="Normal 6 2 6 2 5" xfId="25420"/>
    <cellStyle name="Normal 6 2 6 2 6" xfId="37664"/>
    <cellStyle name="Normal 6 2 6 2 7" xfId="49893"/>
    <cellStyle name="Normal 6 2 6 3" xfId="8287"/>
    <cellStyle name="Normal 6 2 6 3 2" xfId="8288"/>
    <cellStyle name="Normal 6 2 6 3 2 2" xfId="19287"/>
    <cellStyle name="Normal 6 2 6 3 2 2 2" xfId="31542"/>
    <cellStyle name="Normal 6 2 6 3 2 2 3" xfId="43783"/>
    <cellStyle name="Normal 6 2 6 3 2 3" xfId="25425"/>
    <cellStyle name="Normal 6 2 6 3 2 4" xfId="37669"/>
    <cellStyle name="Normal 6 2 6 3 2 5" xfId="49898"/>
    <cellStyle name="Normal 6 2 6 3 3" xfId="19286"/>
    <cellStyle name="Normal 6 2 6 3 3 2" xfId="31541"/>
    <cellStyle name="Normal 6 2 6 3 3 3" xfId="43782"/>
    <cellStyle name="Normal 6 2 6 3 4" xfId="25424"/>
    <cellStyle name="Normal 6 2 6 3 5" xfId="37668"/>
    <cellStyle name="Normal 6 2 6 3 6" xfId="49897"/>
    <cellStyle name="Normal 6 2 6 4" xfId="8289"/>
    <cellStyle name="Normal 6 2 6 4 2" xfId="19288"/>
    <cellStyle name="Normal 6 2 6 4 2 2" xfId="31543"/>
    <cellStyle name="Normal 6 2 6 4 2 3" xfId="43784"/>
    <cellStyle name="Normal 6 2 6 4 3" xfId="25426"/>
    <cellStyle name="Normal 6 2 6 4 4" xfId="37670"/>
    <cellStyle name="Normal 6 2 6 4 5" xfId="49899"/>
    <cellStyle name="Normal 6 2 6 5" xfId="19281"/>
    <cellStyle name="Normal 6 2 6 5 2" xfId="31536"/>
    <cellStyle name="Normal 6 2 6 5 3" xfId="43777"/>
    <cellStyle name="Normal 6 2 6 6" xfId="25419"/>
    <cellStyle name="Normal 6 2 6 7" xfId="37663"/>
    <cellStyle name="Normal 6 2 6 8" xfId="49892"/>
    <cellStyle name="Normal 6 2 7" xfId="8290"/>
    <cellStyle name="Normal 6 2 7 2" xfId="8291"/>
    <cellStyle name="Normal 6 2 7 2 2" xfId="8292"/>
    <cellStyle name="Normal 6 2 7 2 2 2" xfId="19291"/>
    <cellStyle name="Normal 6 2 7 2 2 2 2" xfId="31546"/>
    <cellStyle name="Normal 6 2 7 2 2 2 3" xfId="43787"/>
    <cellStyle name="Normal 6 2 7 2 2 3" xfId="25429"/>
    <cellStyle name="Normal 6 2 7 2 2 4" xfId="37673"/>
    <cellStyle name="Normal 6 2 7 2 2 5" xfId="49902"/>
    <cellStyle name="Normal 6 2 7 2 3" xfId="19290"/>
    <cellStyle name="Normal 6 2 7 2 3 2" xfId="31545"/>
    <cellStyle name="Normal 6 2 7 2 3 3" xfId="43786"/>
    <cellStyle name="Normal 6 2 7 2 4" xfId="25428"/>
    <cellStyle name="Normal 6 2 7 2 5" xfId="37672"/>
    <cellStyle name="Normal 6 2 7 2 6" xfId="49901"/>
    <cellStyle name="Normal 6 2 7 3" xfId="8293"/>
    <cellStyle name="Normal 6 2 7 3 2" xfId="19292"/>
    <cellStyle name="Normal 6 2 7 3 2 2" xfId="31547"/>
    <cellStyle name="Normal 6 2 7 3 2 3" xfId="43788"/>
    <cellStyle name="Normal 6 2 7 3 3" xfId="25430"/>
    <cellStyle name="Normal 6 2 7 3 4" xfId="37674"/>
    <cellStyle name="Normal 6 2 7 3 5" xfId="49903"/>
    <cellStyle name="Normal 6 2 7 4" xfId="19289"/>
    <cellStyle name="Normal 6 2 7 4 2" xfId="31544"/>
    <cellStyle name="Normal 6 2 7 4 3" xfId="43785"/>
    <cellStyle name="Normal 6 2 7 5" xfId="25427"/>
    <cellStyle name="Normal 6 2 7 6" xfId="37671"/>
    <cellStyle name="Normal 6 2 7 7" xfId="49900"/>
    <cellStyle name="Normal 6 2 8" xfId="8294"/>
    <cellStyle name="Normal 6 2 8 2" xfId="8295"/>
    <cellStyle name="Normal 6 2 8 2 2" xfId="8296"/>
    <cellStyle name="Normal 6 2 8 2 2 2" xfId="19295"/>
    <cellStyle name="Normal 6 2 8 2 2 2 2" xfId="31550"/>
    <cellStyle name="Normal 6 2 8 2 2 2 3" xfId="43791"/>
    <cellStyle name="Normal 6 2 8 2 2 3" xfId="25433"/>
    <cellStyle name="Normal 6 2 8 2 2 4" xfId="37677"/>
    <cellStyle name="Normal 6 2 8 2 2 5" xfId="49906"/>
    <cellStyle name="Normal 6 2 8 2 3" xfId="19294"/>
    <cellStyle name="Normal 6 2 8 2 3 2" xfId="31549"/>
    <cellStyle name="Normal 6 2 8 2 3 3" xfId="43790"/>
    <cellStyle name="Normal 6 2 8 2 4" xfId="25432"/>
    <cellStyle name="Normal 6 2 8 2 5" xfId="37676"/>
    <cellStyle name="Normal 6 2 8 2 6" xfId="49905"/>
    <cellStyle name="Normal 6 2 8 3" xfId="8297"/>
    <cellStyle name="Normal 6 2 8 3 2" xfId="19296"/>
    <cellStyle name="Normal 6 2 8 3 2 2" xfId="31551"/>
    <cellStyle name="Normal 6 2 8 3 2 3" xfId="43792"/>
    <cellStyle name="Normal 6 2 8 3 3" xfId="25434"/>
    <cellStyle name="Normal 6 2 8 3 4" xfId="37678"/>
    <cellStyle name="Normal 6 2 8 3 5" xfId="49907"/>
    <cellStyle name="Normal 6 2 8 4" xfId="19293"/>
    <cellStyle name="Normal 6 2 8 4 2" xfId="31548"/>
    <cellStyle name="Normal 6 2 8 4 3" xfId="43789"/>
    <cellStyle name="Normal 6 2 8 5" xfId="25431"/>
    <cellStyle name="Normal 6 2 8 6" xfId="37675"/>
    <cellStyle name="Normal 6 2 8 7" xfId="49904"/>
    <cellStyle name="Normal 6 2 9" xfId="8298"/>
    <cellStyle name="Normal 6 2 9 2" xfId="8299"/>
    <cellStyle name="Normal 6 2 9 2 2" xfId="19298"/>
    <cellStyle name="Normal 6 2 9 2 2 2" xfId="31553"/>
    <cellStyle name="Normal 6 2 9 2 2 3" xfId="43794"/>
    <cellStyle name="Normal 6 2 9 2 3" xfId="25436"/>
    <cellStyle name="Normal 6 2 9 2 4" xfId="37680"/>
    <cellStyle name="Normal 6 2 9 2 5" xfId="49909"/>
    <cellStyle name="Normal 6 2 9 3" xfId="19297"/>
    <cellStyle name="Normal 6 2 9 3 2" xfId="31552"/>
    <cellStyle name="Normal 6 2 9 3 3" xfId="43793"/>
    <cellStyle name="Normal 6 2 9 4" xfId="25435"/>
    <cellStyle name="Normal 6 2 9 5" xfId="37679"/>
    <cellStyle name="Normal 6 2 9 6" xfId="49908"/>
    <cellStyle name="Normal 6 3" xfId="8300"/>
    <cellStyle name="Normal 6 3 10" xfId="19299"/>
    <cellStyle name="Normal 6 3 10 2" xfId="31554"/>
    <cellStyle name="Normal 6 3 10 3" xfId="43795"/>
    <cellStyle name="Normal 6 3 11" xfId="25437"/>
    <cellStyle name="Normal 6 3 12" xfId="37681"/>
    <cellStyle name="Normal 6 3 13" xfId="49910"/>
    <cellStyle name="Normal 6 3 2" xfId="8301"/>
    <cellStyle name="Normal 6 3 2 10" xfId="37682"/>
    <cellStyle name="Normal 6 3 2 11" xfId="49911"/>
    <cellStyle name="Normal 6 3 2 2" xfId="8302"/>
    <cellStyle name="Normal 6 3 2 2 10" xfId="49912"/>
    <cellStyle name="Normal 6 3 2 2 2" xfId="8303"/>
    <cellStyle name="Normal 6 3 2 2 2 2" xfId="8304"/>
    <cellStyle name="Normal 6 3 2 2 2 2 2" xfId="8305"/>
    <cellStyle name="Normal 6 3 2 2 2 2 2 2" xfId="8306"/>
    <cellStyle name="Normal 6 3 2 2 2 2 2 2 2" xfId="8307"/>
    <cellStyle name="Normal 6 3 2 2 2 2 2 2 2 2" xfId="19306"/>
    <cellStyle name="Normal 6 3 2 2 2 2 2 2 2 2 2" xfId="31561"/>
    <cellStyle name="Normal 6 3 2 2 2 2 2 2 2 2 3" xfId="43802"/>
    <cellStyle name="Normal 6 3 2 2 2 2 2 2 2 3" xfId="25444"/>
    <cellStyle name="Normal 6 3 2 2 2 2 2 2 2 4" xfId="37688"/>
    <cellStyle name="Normal 6 3 2 2 2 2 2 2 2 5" xfId="49917"/>
    <cellStyle name="Normal 6 3 2 2 2 2 2 2 3" xfId="19305"/>
    <cellStyle name="Normal 6 3 2 2 2 2 2 2 3 2" xfId="31560"/>
    <cellStyle name="Normal 6 3 2 2 2 2 2 2 3 3" xfId="43801"/>
    <cellStyle name="Normal 6 3 2 2 2 2 2 2 4" xfId="25443"/>
    <cellStyle name="Normal 6 3 2 2 2 2 2 2 5" xfId="37687"/>
    <cellStyle name="Normal 6 3 2 2 2 2 2 2 6" xfId="49916"/>
    <cellStyle name="Normal 6 3 2 2 2 2 2 3" xfId="8308"/>
    <cellStyle name="Normal 6 3 2 2 2 2 2 3 2" xfId="19307"/>
    <cellStyle name="Normal 6 3 2 2 2 2 2 3 2 2" xfId="31562"/>
    <cellStyle name="Normal 6 3 2 2 2 2 2 3 2 3" xfId="43803"/>
    <cellStyle name="Normal 6 3 2 2 2 2 2 3 3" xfId="25445"/>
    <cellStyle name="Normal 6 3 2 2 2 2 2 3 4" xfId="37689"/>
    <cellStyle name="Normal 6 3 2 2 2 2 2 3 5" xfId="49918"/>
    <cellStyle name="Normal 6 3 2 2 2 2 2 4" xfId="19304"/>
    <cellStyle name="Normal 6 3 2 2 2 2 2 4 2" xfId="31559"/>
    <cellStyle name="Normal 6 3 2 2 2 2 2 4 3" xfId="43800"/>
    <cellStyle name="Normal 6 3 2 2 2 2 2 5" xfId="25442"/>
    <cellStyle name="Normal 6 3 2 2 2 2 2 6" xfId="37686"/>
    <cellStyle name="Normal 6 3 2 2 2 2 2 7" xfId="49915"/>
    <cellStyle name="Normal 6 3 2 2 2 2 3" xfId="8309"/>
    <cellStyle name="Normal 6 3 2 2 2 2 3 2" xfId="8310"/>
    <cellStyle name="Normal 6 3 2 2 2 2 3 2 2" xfId="19309"/>
    <cellStyle name="Normal 6 3 2 2 2 2 3 2 2 2" xfId="31564"/>
    <cellStyle name="Normal 6 3 2 2 2 2 3 2 2 3" xfId="43805"/>
    <cellStyle name="Normal 6 3 2 2 2 2 3 2 3" xfId="25447"/>
    <cellStyle name="Normal 6 3 2 2 2 2 3 2 4" xfId="37691"/>
    <cellStyle name="Normal 6 3 2 2 2 2 3 2 5" xfId="49920"/>
    <cellStyle name="Normal 6 3 2 2 2 2 3 3" xfId="19308"/>
    <cellStyle name="Normal 6 3 2 2 2 2 3 3 2" xfId="31563"/>
    <cellStyle name="Normal 6 3 2 2 2 2 3 3 3" xfId="43804"/>
    <cellStyle name="Normal 6 3 2 2 2 2 3 4" xfId="25446"/>
    <cellStyle name="Normal 6 3 2 2 2 2 3 5" xfId="37690"/>
    <cellStyle name="Normal 6 3 2 2 2 2 3 6" xfId="49919"/>
    <cellStyle name="Normal 6 3 2 2 2 2 4" xfId="8311"/>
    <cellStyle name="Normal 6 3 2 2 2 2 4 2" xfId="19310"/>
    <cellStyle name="Normal 6 3 2 2 2 2 4 2 2" xfId="31565"/>
    <cellStyle name="Normal 6 3 2 2 2 2 4 2 3" xfId="43806"/>
    <cellStyle name="Normal 6 3 2 2 2 2 4 3" xfId="25448"/>
    <cellStyle name="Normal 6 3 2 2 2 2 4 4" xfId="37692"/>
    <cellStyle name="Normal 6 3 2 2 2 2 4 5" xfId="49921"/>
    <cellStyle name="Normal 6 3 2 2 2 2 5" xfId="19303"/>
    <cellStyle name="Normal 6 3 2 2 2 2 5 2" xfId="31558"/>
    <cellStyle name="Normal 6 3 2 2 2 2 5 3" xfId="43799"/>
    <cellStyle name="Normal 6 3 2 2 2 2 6" xfId="25441"/>
    <cellStyle name="Normal 6 3 2 2 2 2 7" xfId="37685"/>
    <cellStyle name="Normal 6 3 2 2 2 2 8" xfId="49914"/>
    <cellStyle name="Normal 6 3 2 2 2 3" xfId="8312"/>
    <cellStyle name="Normal 6 3 2 2 2 3 2" xfId="8313"/>
    <cellStyle name="Normal 6 3 2 2 2 3 2 2" xfId="8314"/>
    <cellStyle name="Normal 6 3 2 2 2 3 2 2 2" xfId="19313"/>
    <cellStyle name="Normal 6 3 2 2 2 3 2 2 2 2" xfId="31568"/>
    <cellStyle name="Normal 6 3 2 2 2 3 2 2 2 3" xfId="43809"/>
    <cellStyle name="Normal 6 3 2 2 2 3 2 2 3" xfId="25451"/>
    <cellStyle name="Normal 6 3 2 2 2 3 2 2 4" xfId="37695"/>
    <cellStyle name="Normal 6 3 2 2 2 3 2 2 5" xfId="49924"/>
    <cellStyle name="Normal 6 3 2 2 2 3 2 3" xfId="19312"/>
    <cellStyle name="Normal 6 3 2 2 2 3 2 3 2" xfId="31567"/>
    <cellStyle name="Normal 6 3 2 2 2 3 2 3 3" xfId="43808"/>
    <cellStyle name="Normal 6 3 2 2 2 3 2 4" xfId="25450"/>
    <cellStyle name="Normal 6 3 2 2 2 3 2 5" xfId="37694"/>
    <cellStyle name="Normal 6 3 2 2 2 3 2 6" xfId="49923"/>
    <cellStyle name="Normal 6 3 2 2 2 3 3" xfId="8315"/>
    <cellStyle name="Normal 6 3 2 2 2 3 3 2" xfId="19314"/>
    <cellStyle name="Normal 6 3 2 2 2 3 3 2 2" xfId="31569"/>
    <cellStyle name="Normal 6 3 2 2 2 3 3 2 3" xfId="43810"/>
    <cellStyle name="Normal 6 3 2 2 2 3 3 3" xfId="25452"/>
    <cellStyle name="Normal 6 3 2 2 2 3 3 4" xfId="37696"/>
    <cellStyle name="Normal 6 3 2 2 2 3 3 5" xfId="49925"/>
    <cellStyle name="Normal 6 3 2 2 2 3 4" xfId="19311"/>
    <cellStyle name="Normal 6 3 2 2 2 3 4 2" xfId="31566"/>
    <cellStyle name="Normal 6 3 2 2 2 3 4 3" xfId="43807"/>
    <cellStyle name="Normal 6 3 2 2 2 3 5" xfId="25449"/>
    <cellStyle name="Normal 6 3 2 2 2 3 6" xfId="37693"/>
    <cellStyle name="Normal 6 3 2 2 2 3 7" xfId="49922"/>
    <cellStyle name="Normal 6 3 2 2 2 4" xfId="8316"/>
    <cellStyle name="Normal 6 3 2 2 2 4 2" xfId="8317"/>
    <cellStyle name="Normal 6 3 2 2 2 4 2 2" xfId="19316"/>
    <cellStyle name="Normal 6 3 2 2 2 4 2 2 2" xfId="31571"/>
    <cellStyle name="Normal 6 3 2 2 2 4 2 2 3" xfId="43812"/>
    <cellStyle name="Normal 6 3 2 2 2 4 2 3" xfId="25454"/>
    <cellStyle name="Normal 6 3 2 2 2 4 2 4" xfId="37698"/>
    <cellStyle name="Normal 6 3 2 2 2 4 2 5" xfId="49927"/>
    <cellStyle name="Normal 6 3 2 2 2 4 3" xfId="19315"/>
    <cellStyle name="Normal 6 3 2 2 2 4 3 2" xfId="31570"/>
    <cellStyle name="Normal 6 3 2 2 2 4 3 3" xfId="43811"/>
    <cellStyle name="Normal 6 3 2 2 2 4 4" xfId="25453"/>
    <cellStyle name="Normal 6 3 2 2 2 4 5" xfId="37697"/>
    <cellStyle name="Normal 6 3 2 2 2 4 6" xfId="49926"/>
    <cellStyle name="Normal 6 3 2 2 2 5" xfId="8318"/>
    <cellStyle name="Normal 6 3 2 2 2 5 2" xfId="19317"/>
    <cellStyle name="Normal 6 3 2 2 2 5 2 2" xfId="31572"/>
    <cellStyle name="Normal 6 3 2 2 2 5 2 3" xfId="43813"/>
    <cellStyle name="Normal 6 3 2 2 2 5 3" xfId="25455"/>
    <cellStyle name="Normal 6 3 2 2 2 5 4" xfId="37699"/>
    <cellStyle name="Normal 6 3 2 2 2 5 5" xfId="49928"/>
    <cellStyle name="Normal 6 3 2 2 2 6" xfId="19302"/>
    <cellStyle name="Normal 6 3 2 2 2 6 2" xfId="31557"/>
    <cellStyle name="Normal 6 3 2 2 2 6 3" xfId="43798"/>
    <cellStyle name="Normal 6 3 2 2 2 7" xfId="25440"/>
    <cellStyle name="Normal 6 3 2 2 2 8" xfId="37684"/>
    <cellStyle name="Normal 6 3 2 2 2 9" xfId="49913"/>
    <cellStyle name="Normal 6 3 2 2 3" xfId="8319"/>
    <cellStyle name="Normal 6 3 2 2 3 2" xfId="8320"/>
    <cellStyle name="Normal 6 3 2 2 3 2 2" xfId="8321"/>
    <cellStyle name="Normal 6 3 2 2 3 2 2 2" xfId="8322"/>
    <cellStyle name="Normal 6 3 2 2 3 2 2 2 2" xfId="19321"/>
    <cellStyle name="Normal 6 3 2 2 3 2 2 2 2 2" xfId="31576"/>
    <cellStyle name="Normal 6 3 2 2 3 2 2 2 2 3" xfId="43817"/>
    <cellStyle name="Normal 6 3 2 2 3 2 2 2 3" xfId="25459"/>
    <cellStyle name="Normal 6 3 2 2 3 2 2 2 4" xfId="37703"/>
    <cellStyle name="Normal 6 3 2 2 3 2 2 2 5" xfId="49932"/>
    <cellStyle name="Normal 6 3 2 2 3 2 2 3" xfId="19320"/>
    <cellStyle name="Normal 6 3 2 2 3 2 2 3 2" xfId="31575"/>
    <cellStyle name="Normal 6 3 2 2 3 2 2 3 3" xfId="43816"/>
    <cellStyle name="Normal 6 3 2 2 3 2 2 4" xfId="25458"/>
    <cellStyle name="Normal 6 3 2 2 3 2 2 5" xfId="37702"/>
    <cellStyle name="Normal 6 3 2 2 3 2 2 6" xfId="49931"/>
    <cellStyle name="Normal 6 3 2 2 3 2 3" xfId="8323"/>
    <cellStyle name="Normal 6 3 2 2 3 2 3 2" xfId="19322"/>
    <cellStyle name="Normal 6 3 2 2 3 2 3 2 2" xfId="31577"/>
    <cellStyle name="Normal 6 3 2 2 3 2 3 2 3" xfId="43818"/>
    <cellStyle name="Normal 6 3 2 2 3 2 3 3" xfId="25460"/>
    <cellStyle name="Normal 6 3 2 2 3 2 3 4" xfId="37704"/>
    <cellStyle name="Normal 6 3 2 2 3 2 3 5" xfId="49933"/>
    <cellStyle name="Normal 6 3 2 2 3 2 4" xfId="19319"/>
    <cellStyle name="Normal 6 3 2 2 3 2 4 2" xfId="31574"/>
    <cellStyle name="Normal 6 3 2 2 3 2 4 3" xfId="43815"/>
    <cellStyle name="Normal 6 3 2 2 3 2 5" xfId="25457"/>
    <cellStyle name="Normal 6 3 2 2 3 2 6" xfId="37701"/>
    <cellStyle name="Normal 6 3 2 2 3 2 7" xfId="49930"/>
    <cellStyle name="Normal 6 3 2 2 3 3" xfId="8324"/>
    <cellStyle name="Normal 6 3 2 2 3 3 2" xfId="8325"/>
    <cellStyle name="Normal 6 3 2 2 3 3 2 2" xfId="19324"/>
    <cellStyle name="Normal 6 3 2 2 3 3 2 2 2" xfId="31579"/>
    <cellStyle name="Normal 6 3 2 2 3 3 2 2 3" xfId="43820"/>
    <cellStyle name="Normal 6 3 2 2 3 3 2 3" xfId="25462"/>
    <cellStyle name="Normal 6 3 2 2 3 3 2 4" xfId="37706"/>
    <cellStyle name="Normal 6 3 2 2 3 3 2 5" xfId="49935"/>
    <cellStyle name="Normal 6 3 2 2 3 3 3" xfId="19323"/>
    <cellStyle name="Normal 6 3 2 2 3 3 3 2" xfId="31578"/>
    <cellStyle name="Normal 6 3 2 2 3 3 3 3" xfId="43819"/>
    <cellStyle name="Normal 6 3 2 2 3 3 4" xfId="25461"/>
    <cellStyle name="Normal 6 3 2 2 3 3 5" xfId="37705"/>
    <cellStyle name="Normal 6 3 2 2 3 3 6" xfId="49934"/>
    <cellStyle name="Normal 6 3 2 2 3 4" xfId="8326"/>
    <cellStyle name="Normal 6 3 2 2 3 4 2" xfId="19325"/>
    <cellStyle name="Normal 6 3 2 2 3 4 2 2" xfId="31580"/>
    <cellStyle name="Normal 6 3 2 2 3 4 2 3" xfId="43821"/>
    <cellStyle name="Normal 6 3 2 2 3 4 3" xfId="25463"/>
    <cellStyle name="Normal 6 3 2 2 3 4 4" xfId="37707"/>
    <cellStyle name="Normal 6 3 2 2 3 4 5" xfId="49936"/>
    <cellStyle name="Normal 6 3 2 2 3 5" xfId="19318"/>
    <cellStyle name="Normal 6 3 2 2 3 5 2" xfId="31573"/>
    <cellStyle name="Normal 6 3 2 2 3 5 3" xfId="43814"/>
    <cellStyle name="Normal 6 3 2 2 3 6" xfId="25456"/>
    <cellStyle name="Normal 6 3 2 2 3 7" xfId="37700"/>
    <cellStyle name="Normal 6 3 2 2 3 8" xfId="49929"/>
    <cellStyle name="Normal 6 3 2 2 4" xfId="8327"/>
    <cellStyle name="Normal 6 3 2 2 4 2" xfId="8328"/>
    <cellStyle name="Normal 6 3 2 2 4 2 2" xfId="8329"/>
    <cellStyle name="Normal 6 3 2 2 4 2 2 2" xfId="19328"/>
    <cellStyle name="Normal 6 3 2 2 4 2 2 2 2" xfId="31583"/>
    <cellStyle name="Normal 6 3 2 2 4 2 2 2 3" xfId="43824"/>
    <cellStyle name="Normal 6 3 2 2 4 2 2 3" xfId="25466"/>
    <cellStyle name="Normal 6 3 2 2 4 2 2 4" xfId="37710"/>
    <cellStyle name="Normal 6 3 2 2 4 2 2 5" xfId="49939"/>
    <cellStyle name="Normal 6 3 2 2 4 2 3" xfId="19327"/>
    <cellStyle name="Normal 6 3 2 2 4 2 3 2" xfId="31582"/>
    <cellStyle name="Normal 6 3 2 2 4 2 3 3" xfId="43823"/>
    <cellStyle name="Normal 6 3 2 2 4 2 4" xfId="25465"/>
    <cellStyle name="Normal 6 3 2 2 4 2 5" xfId="37709"/>
    <cellStyle name="Normal 6 3 2 2 4 2 6" xfId="49938"/>
    <cellStyle name="Normal 6 3 2 2 4 3" xfId="8330"/>
    <cellStyle name="Normal 6 3 2 2 4 3 2" xfId="19329"/>
    <cellStyle name="Normal 6 3 2 2 4 3 2 2" xfId="31584"/>
    <cellStyle name="Normal 6 3 2 2 4 3 2 3" xfId="43825"/>
    <cellStyle name="Normal 6 3 2 2 4 3 3" xfId="25467"/>
    <cellStyle name="Normal 6 3 2 2 4 3 4" xfId="37711"/>
    <cellStyle name="Normal 6 3 2 2 4 3 5" xfId="49940"/>
    <cellStyle name="Normal 6 3 2 2 4 4" xfId="19326"/>
    <cellStyle name="Normal 6 3 2 2 4 4 2" xfId="31581"/>
    <cellStyle name="Normal 6 3 2 2 4 4 3" xfId="43822"/>
    <cellStyle name="Normal 6 3 2 2 4 5" xfId="25464"/>
    <cellStyle name="Normal 6 3 2 2 4 6" xfId="37708"/>
    <cellStyle name="Normal 6 3 2 2 4 7" xfId="49937"/>
    <cellStyle name="Normal 6 3 2 2 5" xfId="8331"/>
    <cellStyle name="Normal 6 3 2 2 5 2" xfId="8332"/>
    <cellStyle name="Normal 6 3 2 2 5 2 2" xfId="19331"/>
    <cellStyle name="Normal 6 3 2 2 5 2 2 2" xfId="31586"/>
    <cellStyle name="Normal 6 3 2 2 5 2 2 3" xfId="43827"/>
    <cellStyle name="Normal 6 3 2 2 5 2 3" xfId="25469"/>
    <cellStyle name="Normal 6 3 2 2 5 2 4" xfId="37713"/>
    <cellStyle name="Normal 6 3 2 2 5 2 5" xfId="49942"/>
    <cellStyle name="Normal 6 3 2 2 5 3" xfId="19330"/>
    <cellStyle name="Normal 6 3 2 2 5 3 2" xfId="31585"/>
    <cellStyle name="Normal 6 3 2 2 5 3 3" xfId="43826"/>
    <cellStyle name="Normal 6 3 2 2 5 4" xfId="25468"/>
    <cellStyle name="Normal 6 3 2 2 5 5" xfId="37712"/>
    <cellStyle name="Normal 6 3 2 2 5 6" xfId="49941"/>
    <cellStyle name="Normal 6 3 2 2 6" xfId="8333"/>
    <cellStyle name="Normal 6 3 2 2 6 2" xfId="19332"/>
    <cellStyle name="Normal 6 3 2 2 6 2 2" xfId="31587"/>
    <cellStyle name="Normal 6 3 2 2 6 2 3" xfId="43828"/>
    <cellStyle name="Normal 6 3 2 2 6 3" xfId="25470"/>
    <cellStyle name="Normal 6 3 2 2 6 4" xfId="37714"/>
    <cellStyle name="Normal 6 3 2 2 6 5" xfId="49943"/>
    <cellStyle name="Normal 6 3 2 2 7" xfId="19301"/>
    <cellStyle name="Normal 6 3 2 2 7 2" xfId="31556"/>
    <cellStyle name="Normal 6 3 2 2 7 3" xfId="43797"/>
    <cellStyle name="Normal 6 3 2 2 8" xfId="25439"/>
    <cellStyle name="Normal 6 3 2 2 9" xfId="37683"/>
    <cellStyle name="Normal 6 3 2 3" xfId="8334"/>
    <cellStyle name="Normal 6 3 2 3 2" xfId="8335"/>
    <cellStyle name="Normal 6 3 2 3 2 2" xfId="8336"/>
    <cellStyle name="Normal 6 3 2 3 2 2 2" xfId="8337"/>
    <cellStyle name="Normal 6 3 2 3 2 2 2 2" xfId="8338"/>
    <cellStyle name="Normal 6 3 2 3 2 2 2 2 2" xfId="19337"/>
    <cellStyle name="Normal 6 3 2 3 2 2 2 2 2 2" xfId="31592"/>
    <cellStyle name="Normal 6 3 2 3 2 2 2 2 2 3" xfId="43833"/>
    <cellStyle name="Normal 6 3 2 3 2 2 2 2 3" xfId="25475"/>
    <cellStyle name="Normal 6 3 2 3 2 2 2 2 4" xfId="37719"/>
    <cellStyle name="Normal 6 3 2 3 2 2 2 2 5" xfId="49948"/>
    <cellStyle name="Normal 6 3 2 3 2 2 2 3" xfId="19336"/>
    <cellStyle name="Normal 6 3 2 3 2 2 2 3 2" xfId="31591"/>
    <cellStyle name="Normal 6 3 2 3 2 2 2 3 3" xfId="43832"/>
    <cellStyle name="Normal 6 3 2 3 2 2 2 4" xfId="25474"/>
    <cellStyle name="Normal 6 3 2 3 2 2 2 5" xfId="37718"/>
    <cellStyle name="Normal 6 3 2 3 2 2 2 6" xfId="49947"/>
    <cellStyle name="Normal 6 3 2 3 2 2 3" xfId="8339"/>
    <cellStyle name="Normal 6 3 2 3 2 2 3 2" xfId="19338"/>
    <cellStyle name="Normal 6 3 2 3 2 2 3 2 2" xfId="31593"/>
    <cellStyle name="Normal 6 3 2 3 2 2 3 2 3" xfId="43834"/>
    <cellStyle name="Normal 6 3 2 3 2 2 3 3" xfId="25476"/>
    <cellStyle name="Normal 6 3 2 3 2 2 3 4" xfId="37720"/>
    <cellStyle name="Normal 6 3 2 3 2 2 3 5" xfId="49949"/>
    <cellStyle name="Normal 6 3 2 3 2 2 4" xfId="19335"/>
    <cellStyle name="Normal 6 3 2 3 2 2 4 2" xfId="31590"/>
    <cellStyle name="Normal 6 3 2 3 2 2 4 3" xfId="43831"/>
    <cellStyle name="Normal 6 3 2 3 2 2 5" xfId="25473"/>
    <cellStyle name="Normal 6 3 2 3 2 2 6" xfId="37717"/>
    <cellStyle name="Normal 6 3 2 3 2 2 7" xfId="49946"/>
    <cellStyle name="Normal 6 3 2 3 2 3" xfId="8340"/>
    <cellStyle name="Normal 6 3 2 3 2 3 2" xfId="8341"/>
    <cellStyle name="Normal 6 3 2 3 2 3 2 2" xfId="19340"/>
    <cellStyle name="Normal 6 3 2 3 2 3 2 2 2" xfId="31595"/>
    <cellStyle name="Normal 6 3 2 3 2 3 2 2 3" xfId="43836"/>
    <cellStyle name="Normal 6 3 2 3 2 3 2 3" xfId="25478"/>
    <cellStyle name="Normal 6 3 2 3 2 3 2 4" xfId="37722"/>
    <cellStyle name="Normal 6 3 2 3 2 3 2 5" xfId="49951"/>
    <cellStyle name="Normal 6 3 2 3 2 3 3" xfId="19339"/>
    <cellStyle name="Normal 6 3 2 3 2 3 3 2" xfId="31594"/>
    <cellStyle name="Normal 6 3 2 3 2 3 3 3" xfId="43835"/>
    <cellStyle name="Normal 6 3 2 3 2 3 4" xfId="25477"/>
    <cellStyle name="Normal 6 3 2 3 2 3 5" xfId="37721"/>
    <cellStyle name="Normal 6 3 2 3 2 3 6" xfId="49950"/>
    <cellStyle name="Normal 6 3 2 3 2 4" xfId="8342"/>
    <cellStyle name="Normal 6 3 2 3 2 4 2" xfId="19341"/>
    <cellStyle name="Normal 6 3 2 3 2 4 2 2" xfId="31596"/>
    <cellStyle name="Normal 6 3 2 3 2 4 2 3" xfId="43837"/>
    <cellStyle name="Normal 6 3 2 3 2 4 3" xfId="25479"/>
    <cellStyle name="Normal 6 3 2 3 2 4 4" xfId="37723"/>
    <cellStyle name="Normal 6 3 2 3 2 4 5" xfId="49952"/>
    <cellStyle name="Normal 6 3 2 3 2 5" xfId="19334"/>
    <cellStyle name="Normal 6 3 2 3 2 5 2" xfId="31589"/>
    <cellStyle name="Normal 6 3 2 3 2 5 3" xfId="43830"/>
    <cellStyle name="Normal 6 3 2 3 2 6" xfId="25472"/>
    <cellStyle name="Normal 6 3 2 3 2 7" xfId="37716"/>
    <cellStyle name="Normal 6 3 2 3 2 8" xfId="49945"/>
    <cellStyle name="Normal 6 3 2 3 3" xfId="8343"/>
    <cellStyle name="Normal 6 3 2 3 3 2" xfId="8344"/>
    <cellStyle name="Normal 6 3 2 3 3 2 2" xfId="8345"/>
    <cellStyle name="Normal 6 3 2 3 3 2 2 2" xfId="19344"/>
    <cellStyle name="Normal 6 3 2 3 3 2 2 2 2" xfId="31599"/>
    <cellStyle name="Normal 6 3 2 3 3 2 2 2 3" xfId="43840"/>
    <cellStyle name="Normal 6 3 2 3 3 2 2 3" xfId="25482"/>
    <cellStyle name="Normal 6 3 2 3 3 2 2 4" xfId="37726"/>
    <cellStyle name="Normal 6 3 2 3 3 2 2 5" xfId="49955"/>
    <cellStyle name="Normal 6 3 2 3 3 2 3" xfId="19343"/>
    <cellStyle name="Normal 6 3 2 3 3 2 3 2" xfId="31598"/>
    <cellStyle name="Normal 6 3 2 3 3 2 3 3" xfId="43839"/>
    <cellStyle name="Normal 6 3 2 3 3 2 4" xfId="25481"/>
    <cellStyle name="Normal 6 3 2 3 3 2 5" xfId="37725"/>
    <cellStyle name="Normal 6 3 2 3 3 2 6" xfId="49954"/>
    <cellStyle name="Normal 6 3 2 3 3 3" xfId="8346"/>
    <cellStyle name="Normal 6 3 2 3 3 3 2" xfId="19345"/>
    <cellStyle name="Normal 6 3 2 3 3 3 2 2" xfId="31600"/>
    <cellStyle name="Normal 6 3 2 3 3 3 2 3" xfId="43841"/>
    <cellStyle name="Normal 6 3 2 3 3 3 3" xfId="25483"/>
    <cellStyle name="Normal 6 3 2 3 3 3 4" xfId="37727"/>
    <cellStyle name="Normal 6 3 2 3 3 3 5" xfId="49956"/>
    <cellStyle name="Normal 6 3 2 3 3 4" xfId="19342"/>
    <cellStyle name="Normal 6 3 2 3 3 4 2" xfId="31597"/>
    <cellStyle name="Normal 6 3 2 3 3 4 3" xfId="43838"/>
    <cellStyle name="Normal 6 3 2 3 3 5" xfId="25480"/>
    <cellStyle name="Normal 6 3 2 3 3 6" xfId="37724"/>
    <cellStyle name="Normal 6 3 2 3 3 7" xfId="49953"/>
    <cellStyle name="Normal 6 3 2 3 4" xfId="8347"/>
    <cellStyle name="Normal 6 3 2 3 4 2" xfId="8348"/>
    <cellStyle name="Normal 6 3 2 3 4 2 2" xfId="19347"/>
    <cellStyle name="Normal 6 3 2 3 4 2 2 2" xfId="31602"/>
    <cellStyle name="Normal 6 3 2 3 4 2 2 3" xfId="43843"/>
    <cellStyle name="Normal 6 3 2 3 4 2 3" xfId="25485"/>
    <cellStyle name="Normal 6 3 2 3 4 2 4" xfId="37729"/>
    <cellStyle name="Normal 6 3 2 3 4 2 5" xfId="49958"/>
    <cellStyle name="Normal 6 3 2 3 4 3" xfId="19346"/>
    <cellStyle name="Normal 6 3 2 3 4 3 2" xfId="31601"/>
    <cellStyle name="Normal 6 3 2 3 4 3 3" xfId="43842"/>
    <cellStyle name="Normal 6 3 2 3 4 4" xfId="25484"/>
    <cellStyle name="Normal 6 3 2 3 4 5" xfId="37728"/>
    <cellStyle name="Normal 6 3 2 3 4 6" xfId="49957"/>
    <cellStyle name="Normal 6 3 2 3 5" xfId="8349"/>
    <cellStyle name="Normal 6 3 2 3 5 2" xfId="19348"/>
    <cellStyle name="Normal 6 3 2 3 5 2 2" xfId="31603"/>
    <cellStyle name="Normal 6 3 2 3 5 2 3" xfId="43844"/>
    <cellStyle name="Normal 6 3 2 3 5 3" xfId="25486"/>
    <cellStyle name="Normal 6 3 2 3 5 4" xfId="37730"/>
    <cellStyle name="Normal 6 3 2 3 5 5" xfId="49959"/>
    <cellStyle name="Normal 6 3 2 3 6" xfId="19333"/>
    <cellStyle name="Normal 6 3 2 3 6 2" xfId="31588"/>
    <cellStyle name="Normal 6 3 2 3 6 3" xfId="43829"/>
    <cellStyle name="Normal 6 3 2 3 7" xfId="25471"/>
    <cellStyle name="Normal 6 3 2 3 8" xfId="37715"/>
    <cellStyle name="Normal 6 3 2 3 9" xfId="49944"/>
    <cellStyle name="Normal 6 3 2 4" xfId="8350"/>
    <cellStyle name="Normal 6 3 2 4 2" xfId="8351"/>
    <cellStyle name="Normal 6 3 2 4 2 2" xfId="8352"/>
    <cellStyle name="Normal 6 3 2 4 2 2 2" xfId="8353"/>
    <cellStyle name="Normal 6 3 2 4 2 2 2 2" xfId="19352"/>
    <cellStyle name="Normal 6 3 2 4 2 2 2 2 2" xfId="31607"/>
    <cellStyle name="Normal 6 3 2 4 2 2 2 2 3" xfId="43848"/>
    <cellStyle name="Normal 6 3 2 4 2 2 2 3" xfId="25490"/>
    <cellStyle name="Normal 6 3 2 4 2 2 2 4" xfId="37734"/>
    <cellStyle name="Normal 6 3 2 4 2 2 2 5" xfId="49963"/>
    <cellStyle name="Normal 6 3 2 4 2 2 3" xfId="19351"/>
    <cellStyle name="Normal 6 3 2 4 2 2 3 2" xfId="31606"/>
    <cellStyle name="Normal 6 3 2 4 2 2 3 3" xfId="43847"/>
    <cellStyle name="Normal 6 3 2 4 2 2 4" xfId="25489"/>
    <cellStyle name="Normal 6 3 2 4 2 2 5" xfId="37733"/>
    <cellStyle name="Normal 6 3 2 4 2 2 6" xfId="49962"/>
    <cellStyle name="Normal 6 3 2 4 2 3" xfId="8354"/>
    <cellStyle name="Normal 6 3 2 4 2 3 2" xfId="19353"/>
    <cellStyle name="Normal 6 3 2 4 2 3 2 2" xfId="31608"/>
    <cellStyle name="Normal 6 3 2 4 2 3 2 3" xfId="43849"/>
    <cellStyle name="Normal 6 3 2 4 2 3 3" xfId="25491"/>
    <cellStyle name="Normal 6 3 2 4 2 3 4" xfId="37735"/>
    <cellStyle name="Normal 6 3 2 4 2 3 5" xfId="49964"/>
    <cellStyle name="Normal 6 3 2 4 2 4" xfId="19350"/>
    <cellStyle name="Normal 6 3 2 4 2 4 2" xfId="31605"/>
    <cellStyle name="Normal 6 3 2 4 2 4 3" xfId="43846"/>
    <cellStyle name="Normal 6 3 2 4 2 5" xfId="25488"/>
    <cellStyle name="Normal 6 3 2 4 2 6" xfId="37732"/>
    <cellStyle name="Normal 6 3 2 4 2 7" xfId="49961"/>
    <cellStyle name="Normal 6 3 2 4 3" xfId="8355"/>
    <cellStyle name="Normal 6 3 2 4 3 2" xfId="8356"/>
    <cellStyle name="Normal 6 3 2 4 3 2 2" xfId="19355"/>
    <cellStyle name="Normal 6 3 2 4 3 2 2 2" xfId="31610"/>
    <cellStyle name="Normal 6 3 2 4 3 2 2 3" xfId="43851"/>
    <cellStyle name="Normal 6 3 2 4 3 2 3" xfId="25493"/>
    <cellStyle name="Normal 6 3 2 4 3 2 4" xfId="37737"/>
    <cellStyle name="Normal 6 3 2 4 3 2 5" xfId="49966"/>
    <cellStyle name="Normal 6 3 2 4 3 3" xfId="19354"/>
    <cellStyle name="Normal 6 3 2 4 3 3 2" xfId="31609"/>
    <cellStyle name="Normal 6 3 2 4 3 3 3" xfId="43850"/>
    <cellStyle name="Normal 6 3 2 4 3 4" xfId="25492"/>
    <cellStyle name="Normal 6 3 2 4 3 5" xfId="37736"/>
    <cellStyle name="Normal 6 3 2 4 3 6" xfId="49965"/>
    <cellStyle name="Normal 6 3 2 4 4" xfId="8357"/>
    <cellStyle name="Normal 6 3 2 4 4 2" xfId="19356"/>
    <cellStyle name="Normal 6 3 2 4 4 2 2" xfId="31611"/>
    <cellStyle name="Normal 6 3 2 4 4 2 3" xfId="43852"/>
    <cellStyle name="Normal 6 3 2 4 4 3" xfId="25494"/>
    <cellStyle name="Normal 6 3 2 4 4 4" xfId="37738"/>
    <cellStyle name="Normal 6 3 2 4 4 5" xfId="49967"/>
    <cellStyle name="Normal 6 3 2 4 5" xfId="19349"/>
    <cellStyle name="Normal 6 3 2 4 5 2" xfId="31604"/>
    <cellStyle name="Normal 6 3 2 4 5 3" xfId="43845"/>
    <cellStyle name="Normal 6 3 2 4 6" xfId="25487"/>
    <cellStyle name="Normal 6 3 2 4 7" xfId="37731"/>
    <cellStyle name="Normal 6 3 2 4 8" xfId="49960"/>
    <cellStyle name="Normal 6 3 2 5" xfId="8358"/>
    <cellStyle name="Normal 6 3 2 5 2" xfId="8359"/>
    <cellStyle name="Normal 6 3 2 5 2 2" xfId="8360"/>
    <cellStyle name="Normal 6 3 2 5 2 2 2" xfId="19359"/>
    <cellStyle name="Normal 6 3 2 5 2 2 2 2" xfId="31614"/>
    <cellStyle name="Normal 6 3 2 5 2 2 2 3" xfId="43855"/>
    <cellStyle name="Normal 6 3 2 5 2 2 3" xfId="25497"/>
    <cellStyle name="Normal 6 3 2 5 2 2 4" xfId="37741"/>
    <cellStyle name="Normal 6 3 2 5 2 2 5" xfId="49970"/>
    <cellStyle name="Normal 6 3 2 5 2 3" xfId="19358"/>
    <cellStyle name="Normal 6 3 2 5 2 3 2" xfId="31613"/>
    <cellStyle name="Normal 6 3 2 5 2 3 3" xfId="43854"/>
    <cellStyle name="Normal 6 3 2 5 2 4" xfId="25496"/>
    <cellStyle name="Normal 6 3 2 5 2 5" xfId="37740"/>
    <cellStyle name="Normal 6 3 2 5 2 6" xfId="49969"/>
    <cellStyle name="Normal 6 3 2 5 3" xfId="8361"/>
    <cellStyle name="Normal 6 3 2 5 3 2" xfId="19360"/>
    <cellStyle name="Normal 6 3 2 5 3 2 2" xfId="31615"/>
    <cellStyle name="Normal 6 3 2 5 3 2 3" xfId="43856"/>
    <cellStyle name="Normal 6 3 2 5 3 3" xfId="25498"/>
    <cellStyle name="Normal 6 3 2 5 3 4" xfId="37742"/>
    <cellStyle name="Normal 6 3 2 5 3 5" xfId="49971"/>
    <cellStyle name="Normal 6 3 2 5 4" xfId="19357"/>
    <cellStyle name="Normal 6 3 2 5 4 2" xfId="31612"/>
    <cellStyle name="Normal 6 3 2 5 4 3" xfId="43853"/>
    <cellStyle name="Normal 6 3 2 5 5" xfId="25495"/>
    <cellStyle name="Normal 6 3 2 5 6" xfId="37739"/>
    <cellStyle name="Normal 6 3 2 5 7" xfId="49968"/>
    <cellStyle name="Normal 6 3 2 6" xfId="8362"/>
    <cellStyle name="Normal 6 3 2 6 2" xfId="8363"/>
    <cellStyle name="Normal 6 3 2 6 2 2" xfId="19362"/>
    <cellStyle name="Normal 6 3 2 6 2 2 2" xfId="31617"/>
    <cellStyle name="Normal 6 3 2 6 2 2 3" xfId="43858"/>
    <cellStyle name="Normal 6 3 2 6 2 3" xfId="25500"/>
    <cellStyle name="Normal 6 3 2 6 2 4" xfId="37744"/>
    <cellStyle name="Normal 6 3 2 6 2 5" xfId="49973"/>
    <cellStyle name="Normal 6 3 2 6 3" xfId="19361"/>
    <cellStyle name="Normal 6 3 2 6 3 2" xfId="31616"/>
    <cellStyle name="Normal 6 3 2 6 3 3" xfId="43857"/>
    <cellStyle name="Normal 6 3 2 6 4" xfId="25499"/>
    <cellStyle name="Normal 6 3 2 6 5" xfId="37743"/>
    <cellStyle name="Normal 6 3 2 6 6" xfId="49972"/>
    <cellStyle name="Normal 6 3 2 7" xfId="8364"/>
    <cellStyle name="Normal 6 3 2 7 2" xfId="19363"/>
    <cellStyle name="Normal 6 3 2 7 2 2" xfId="31618"/>
    <cellStyle name="Normal 6 3 2 7 2 3" xfId="43859"/>
    <cellStyle name="Normal 6 3 2 7 3" xfId="25501"/>
    <cellStyle name="Normal 6 3 2 7 4" xfId="37745"/>
    <cellStyle name="Normal 6 3 2 7 5" xfId="49974"/>
    <cellStyle name="Normal 6 3 2 8" xfId="19300"/>
    <cellStyle name="Normal 6 3 2 8 2" xfId="31555"/>
    <cellStyle name="Normal 6 3 2 8 3" xfId="43796"/>
    <cellStyle name="Normal 6 3 2 9" xfId="25438"/>
    <cellStyle name="Normal 6 3 3" xfId="8365"/>
    <cellStyle name="Normal 6 3 3 10" xfId="49975"/>
    <cellStyle name="Normal 6 3 3 2" xfId="8366"/>
    <cellStyle name="Normal 6 3 3 2 2" xfId="8367"/>
    <cellStyle name="Normal 6 3 3 2 2 2" xfId="8368"/>
    <cellStyle name="Normal 6 3 3 2 2 2 2" xfId="8369"/>
    <cellStyle name="Normal 6 3 3 2 2 2 2 2" xfId="8370"/>
    <cellStyle name="Normal 6 3 3 2 2 2 2 2 2" xfId="19369"/>
    <cellStyle name="Normal 6 3 3 2 2 2 2 2 2 2" xfId="31624"/>
    <cellStyle name="Normal 6 3 3 2 2 2 2 2 2 3" xfId="43865"/>
    <cellStyle name="Normal 6 3 3 2 2 2 2 2 3" xfId="25507"/>
    <cellStyle name="Normal 6 3 3 2 2 2 2 2 4" xfId="37751"/>
    <cellStyle name="Normal 6 3 3 2 2 2 2 2 5" xfId="49980"/>
    <cellStyle name="Normal 6 3 3 2 2 2 2 3" xfId="19368"/>
    <cellStyle name="Normal 6 3 3 2 2 2 2 3 2" xfId="31623"/>
    <cellStyle name="Normal 6 3 3 2 2 2 2 3 3" xfId="43864"/>
    <cellStyle name="Normal 6 3 3 2 2 2 2 4" xfId="25506"/>
    <cellStyle name="Normal 6 3 3 2 2 2 2 5" xfId="37750"/>
    <cellStyle name="Normal 6 3 3 2 2 2 2 6" xfId="49979"/>
    <cellStyle name="Normal 6 3 3 2 2 2 3" xfId="8371"/>
    <cellStyle name="Normal 6 3 3 2 2 2 3 2" xfId="19370"/>
    <cellStyle name="Normal 6 3 3 2 2 2 3 2 2" xfId="31625"/>
    <cellStyle name="Normal 6 3 3 2 2 2 3 2 3" xfId="43866"/>
    <cellStyle name="Normal 6 3 3 2 2 2 3 3" xfId="25508"/>
    <cellStyle name="Normal 6 3 3 2 2 2 3 4" xfId="37752"/>
    <cellStyle name="Normal 6 3 3 2 2 2 3 5" xfId="49981"/>
    <cellStyle name="Normal 6 3 3 2 2 2 4" xfId="19367"/>
    <cellStyle name="Normal 6 3 3 2 2 2 4 2" xfId="31622"/>
    <cellStyle name="Normal 6 3 3 2 2 2 4 3" xfId="43863"/>
    <cellStyle name="Normal 6 3 3 2 2 2 5" xfId="25505"/>
    <cellStyle name="Normal 6 3 3 2 2 2 6" xfId="37749"/>
    <cellStyle name="Normal 6 3 3 2 2 2 7" xfId="49978"/>
    <cellStyle name="Normal 6 3 3 2 2 3" xfId="8372"/>
    <cellStyle name="Normal 6 3 3 2 2 3 2" xfId="8373"/>
    <cellStyle name="Normal 6 3 3 2 2 3 2 2" xfId="19372"/>
    <cellStyle name="Normal 6 3 3 2 2 3 2 2 2" xfId="31627"/>
    <cellStyle name="Normal 6 3 3 2 2 3 2 2 3" xfId="43868"/>
    <cellStyle name="Normal 6 3 3 2 2 3 2 3" xfId="25510"/>
    <cellStyle name="Normal 6 3 3 2 2 3 2 4" xfId="37754"/>
    <cellStyle name="Normal 6 3 3 2 2 3 2 5" xfId="49983"/>
    <cellStyle name="Normal 6 3 3 2 2 3 3" xfId="19371"/>
    <cellStyle name="Normal 6 3 3 2 2 3 3 2" xfId="31626"/>
    <cellStyle name="Normal 6 3 3 2 2 3 3 3" xfId="43867"/>
    <cellStyle name="Normal 6 3 3 2 2 3 4" xfId="25509"/>
    <cellStyle name="Normal 6 3 3 2 2 3 5" xfId="37753"/>
    <cellStyle name="Normal 6 3 3 2 2 3 6" xfId="49982"/>
    <cellStyle name="Normal 6 3 3 2 2 4" xfId="8374"/>
    <cellStyle name="Normal 6 3 3 2 2 4 2" xfId="19373"/>
    <cellStyle name="Normal 6 3 3 2 2 4 2 2" xfId="31628"/>
    <cellStyle name="Normal 6 3 3 2 2 4 2 3" xfId="43869"/>
    <cellStyle name="Normal 6 3 3 2 2 4 3" xfId="25511"/>
    <cellStyle name="Normal 6 3 3 2 2 4 4" xfId="37755"/>
    <cellStyle name="Normal 6 3 3 2 2 4 5" xfId="49984"/>
    <cellStyle name="Normal 6 3 3 2 2 5" xfId="19366"/>
    <cellStyle name="Normal 6 3 3 2 2 5 2" xfId="31621"/>
    <cellStyle name="Normal 6 3 3 2 2 5 3" xfId="43862"/>
    <cellStyle name="Normal 6 3 3 2 2 6" xfId="25504"/>
    <cellStyle name="Normal 6 3 3 2 2 7" xfId="37748"/>
    <cellStyle name="Normal 6 3 3 2 2 8" xfId="49977"/>
    <cellStyle name="Normal 6 3 3 2 3" xfId="8375"/>
    <cellStyle name="Normal 6 3 3 2 3 2" xfId="8376"/>
    <cellStyle name="Normal 6 3 3 2 3 2 2" xfId="8377"/>
    <cellStyle name="Normal 6 3 3 2 3 2 2 2" xfId="19376"/>
    <cellStyle name="Normal 6 3 3 2 3 2 2 2 2" xfId="31631"/>
    <cellStyle name="Normal 6 3 3 2 3 2 2 2 3" xfId="43872"/>
    <cellStyle name="Normal 6 3 3 2 3 2 2 3" xfId="25514"/>
    <cellStyle name="Normal 6 3 3 2 3 2 2 4" xfId="37758"/>
    <cellStyle name="Normal 6 3 3 2 3 2 2 5" xfId="49987"/>
    <cellStyle name="Normal 6 3 3 2 3 2 3" xfId="19375"/>
    <cellStyle name="Normal 6 3 3 2 3 2 3 2" xfId="31630"/>
    <cellStyle name="Normal 6 3 3 2 3 2 3 3" xfId="43871"/>
    <cellStyle name="Normal 6 3 3 2 3 2 4" xfId="25513"/>
    <cellStyle name="Normal 6 3 3 2 3 2 5" xfId="37757"/>
    <cellStyle name="Normal 6 3 3 2 3 2 6" xfId="49986"/>
    <cellStyle name="Normal 6 3 3 2 3 3" xfId="8378"/>
    <cellStyle name="Normal 6 3 3 2 3 3 2" xfId="19377"/>
    <cellStyle name="Normal 6 3 3 2 3 3 2 2" xfId="31632"/>
    <cellStyle name="Normal 6 3 3 2 3 3 2 3" xfId="43873"/>
    <cellStyle name="Normal 6 3 3 2 3 3 3" xfId="25515"/>
    <cellStyle name="Normal 6 3 3 2 3 3 4" xfId="37759"/>
    <cellStyle name="Normal 6 3 3 2 3 3 5" xfId="49988"/>
    <cellStyle name="Normal 6 3 3 2 3 4" xfId="19374"/>
    <cellStyle name="Normal 6 3 3 2 3 4 2" xfId="31629"/>
    <cellStyle name="Normal 6 3 3 2 3 4 3" xfId="43870"/>
    <cellStyle name="Normal 6 3 3 2 3 5" xfId="25512"/>
    <cellStyle name="Normal 6 3 3 2 3 6" xfId="37756"/>
    <cellStyle name="Normal 6 3 3 2 3 7" xfId="49985"/>
    <cellStyle name="Normal 6 3 3 2 4" xfId="8379"/>
    <cellStyle name="Normal 6 3 3 2 4 2" xfId="8380"/>
    <cellStyle name="Normal 6 3 3 2 4 2 2" xfId="19379"/>
    <cellStyle name="Normal 6 3 3 2 4 2 2 2" xfId="31634"/>
    <cellStyle name="Normal 6 3 3 2 4 2 2 3" xfId="43875"/>
    <cellStyle name="Normal 6 3 3 2 4 2 3" xfId="25517"/>
    <cellStyle name="Normal 6 3 3 2 4 2 4" xfId="37761"/>
    <cellStyle name="Normal 6 3 3 2 4 2 5" xfId="49990"/>
    <cellStyle name="Normal 6 3 3 2 4 3" xfId="19378"/>
    <cellStyle name="Normal 6 3 3 2 4 3 2" xfId="31633"/>
    <cellStyle name="Normal 6 3 3 2 4 3 3" xfId="43874"/>
    <cellStyle name="Normal 6 3 3 2 4 4" xfId="25516"/>
    <cellStyle name="Normal 6 3 3 2 4 5" xfId="37760"/>
    <cellStyle name="Normal 6 3 3 2 4 6" xfId="49989"/>
    <cellStyle name="Normal 6 3 3 2 5" xfId="8381"/>
    <cellStyle name="Normal 6 3 3 2 5 2" xfId="19380"/>
    <cellStyle name="Normal 6 3 3 2 5 2 2" xfId="31635"/>
    <cellStyle name="Normal 6 3 3 2 5 2 3" xfId="43876"/>
    <cellStyle name="Normal 6 3 3 2 5 3" xfId="25518"/>
    <cellStyle name="Normal 6 3 3 2 5 4" xfId="37762"/>
    <cellStyle name="Normal 6 3 3 2 5 5" xfId="49991"/>
    <cellStyle name="Normal 6 3 3 2 6" xfId="19365"/>
    <cellStyle name="Normal 6 3 3 2 6 2" xfId="31620"/>
    <cellStyle name="Normal 6 3 3 2 6 3" xfId="43861"/>
    <cellStyle name="Normal 6 3 3 2 7" xfId="25503"/>
    <cellStyle name="Normal 6 3 3 2 8" xfId="37747"/>
    <cellStyle name="Normal 6 3 3 2 9" xfId="49976"/>
    <cellStyle name="Normal 6 3 3 3" xfId="8382"/>
    <cellStyle name="Normal 6 3 3 3 2" xfId="8383"/>
    <cellStyle name="Normal 6 3 3 3 2 2" xfId="8384"/>
    <cellStyle name="Normal 6 3 3 3 2 2 2" xfId="8385"/>
    <cellStyle name="Normal 6 3 3 3 2 2 2 2" xfId="19384"/>
    <cellStyle name="Normal 6 3 3 3 2 2 2 2 2" xfId="31639"/>
    <cellStyle name="Normal 6 3 3 3 2 2 2 2 3" xfId="43880"/>
    <cellStyle name="Normal 6 3 3 3 2 2 2 3" xfId="25522"/>
    <cellStyle name="Normal 6 3 3 3 2 2 2 4" xfId="37766"/>
    <cellStyle name="Normal 6 3 3 3 2 2 2 5" xfId="49995"/>
    <cellStyle name="Normal 6 3 3 3 2 2 3" xfId="19383"/>
    <cellStyle name="Normal 6 3 3 3 2 2 3 2" xfId="31638"/>
    <cellStyle name="Normal 6 3 3 3 2 2 3 3" xfId="43879"/>
    <cellStyle name="Normal 6 3 3 3 2 2 4" xfId="25521"/>
    <cellStyle name="Normal 6 3 3 3 2 2 5" xfId="37765"/>
    <cellStyle name="Normal 6 3 3 3 2 2 6" xfId="49994"/>
    <cellStyle name="Normal 6 3 3 3 2 3" xfId="8386"/>
    <cellStyle name="Normal 6 3 3 3 2 3 2" xfId="19385"/>
    <cellStyle name="Normal 6 3 3 3 2 3 2 2" xfId="31640"/>
    <cellStyle name="Normal 6 3 3 3 2 3 2 3" xfId="43881"/>
    <cellStyle name="Normal 6 3 3 3 2 3 3" xfId="25523"/>
    <cellStyle name="Normal 6 3 3 3 2 3 4" xfId="37767"/>
    <cellStyle name="Normal 6 3 3 3 2 3 5" xfId="49996"/>
    <cellStyle name="Normal 6 3 3 3 2 4" xfId="19382"/>
    <cellStyle name="Normal 6 3 3 3 2 4 2" xfId="31637"/>
    <cellStyle name="Normal 6 3 3 3 2 4 3" xfId="43878"/>
    <cellStyle name="Normal 6 3 3 3 2 5" xfId="25520"/>
    <cellStyle name="Normal 6 3 3 3 2 6" xfId="37764"/>
    <cellStyle name="Normal 6 3 3 3 2 7" xfId="49993"/>
    <cellStyle name="Normal 6 3 3 3 3" xfId="8387"/>
    <cellStyle name="Normal 6 3 3 3 3 2" xfId="8388"/>
    <cellStyle name="Normal 6 3 3 3 3 2 2" xfId="19387"/>
    <cellStyle name="Normal 6 3 3 3 3 2 2 2" xfId="31642"/>
    <cellStyle name="Normal 6 3 3 3 3 2 2 3" xfId="43883"/>
    <cellStyle name="Normal 6 3 3 3 3 2 3" xfId="25525"/>
    <cellStyle name="Normal 6 3 3 3 3 2 4" xfId="37769"/>
    <cellStyle name="Normal 6 3 3 3 3 2 5" xfId="49998"/>
    <cellStyle name="Normal 6 3 3 3 3 3" xfId="19386"/>
    <cellStyle name="Normal 6 3 3 3 3 3 2" xfId="31641"/>
    <cellStyle name="Normal 6 3 3 3 3 3 3" xfId="43882"/>
    <cellStyle name="Normal 6 3 3 3 3 4" xfId="25524"/>
    <cellStyle name="Normal 6 3 3 3 3 5" xfId="37768"/>
    <cellStyle name="Normal 6 3 3 3 3 6" xfId="49997"/>
    <cellStyle name="Normal 6 3 3 3 4" xfId="8389"/>
    <cellStyle name="Normal 6 3 3 3 4 2" xfId="19388"/>
    <cellStyle name="Normal 6 3 3 3 4 2 2" xfId="31643"/>
    <cellStyle name="Normal 6 3 3 3 4 2 3" xfId="43884"/>
    <cellStyle name="Normal 6 3 3 3 4 3" xfId="25526"/>
    <cellStyle name="Normal 6 3 3 3 4 4" xfId="37770"/>
    <cellStyle name="Normal 6 3 3 3 4 5" xfId="49999"/>
    <cellStyle name="Normal 6 3 3 3 5" xfId="19381"/>
    <cellStyle name="Normal 6 3 3 3 5 2" xfId="31636"/>
    <cellStyle name="Normal 6 3 3 3 5 3" xfId="43877"/>
    <cellStyle name="Normal 6 3 3 3 6" xfId="25519"/>
    <cellStyle name="Normal 6 3 3 3 7" xfId="37763"/>
    <cellStyle name="Normal 6 3 3 3 8" xfId="49992"/>
    <cellStyle name="Normal 6 3 3 4" xfId="8390"/>
    <cellStyle name="Normal 6 3 3 4 2" xfId="8391"/>
    <cellStyle name="Normal 6 3 3 4 2 2" xfId="8392"/>
    <cellStyle name="Normal 6 3 3 4 2 2 2" xfId="19391"/>
    <cellStyle name="Normal 6 3 3 4 2 2 2 2" xfId="31646"/>
    <cellStyle name="Normal 6 3 3 4 2 2 2 3" xfId="43887"/>
    <cellStyle name="Normal 6 3 3 4 2 2 3" xfId="25529"/>
    <cellStyle name="Normal 6 3 3 4 2 2 4" xfId="37773"/>
    <cellStyle name="Normal 6 3 3 4 2 2 5" xfId="50002"/>
    <cellStyle name="Normal 6 3 3 4 2 3" xfId="19390"/>
    <cellStyle name="Normal 6 3 3 4 2 3 2" xfId="31645"/>
    <cellStyle name="Normal 6 3 3 4 2 3 3" xfId="43886"/>
    <cellStyle name="Normal 6 3 3 4 2 4" xfId="25528"/>
    <cellStyle name="Normal 6 3 3 4 2 5" xfId="37772"/>
    <cellStyle name="Normal 6 3 3 4 2 6" xfId="50001"/>
    <cellStyle name="Normal 6 3 3 4 3" xfId="8393"/>
    <cellStyle name="Normal 6 3 3 4 3 2" xfId="19392"/>
    <cellStyle name="Normal 6 3 3 4 3 2 2" xfId="31647"/>
    <cellStyle name="Normal 6 3 3 4 3 2 3" xfId="43888"/>
    <cellStyle name="Normal 6 3 3 4 3 3" xfId="25530"/>
    <cellStyle name="Normal 6 3 3 4 3 4" xfId="37774"/>
    <cellStyle name="Normal 6 3 3 4 3 5" xfId="50003"/>
    <cellStyle name="Normal 6 3 3 4 4" xfId="19389"/>
    <cellStyle name="Normal 6 3 3 4 4 2" xfId="31644"/>
    <cellStyle name="Normal 6 3 3 4 4 3" xfId="43885"/>
    <cellStyle name="Normal 6 3 3 4 5" xfId="25527"/>
    <cellStyle name="Normal 6 3 3 4 6" xfId="37771"/>
    <cellStyle name="Normal 6 3 3 4 7" xfId="50000"/>
    <cellStyle name="Normal 6 3 3 5" xfId="8394"/>
    <cellStyle name="Normal 6 3 3 5 2" xfId="8395"/>
    <cellStyle name="Normal 6 3 3 5 2 2" xfId="19394"/>
    <cellStyle name="Normal 6 3 3 5 2 2 2" xfId="31649"/>
    <cellStyle name="Normal 6 3 3 5 2 2 3" xfId="43890"/>
    <cellStyle name="Normal 6 3 3 5 2 3" xfId="25532"/>
    <cellStyle name="Normal 6 3 3 5 2 4" xfId="37776"/>
    <cellStyle name="Normal 6 3 3 5 2 5" xfId="50005"/>
    <cellStyle name="Normal 6 3 3 5 3" xfId="19393"/>
    <cellStyle name="Normal 6 3 3 5 3 2" xfId="31648"/>
    <cellStyle name="Normal 6 3 3 5 3 3" xfId="43889"/>
    <cellStyle name="Normal 6 3 3 5 4" xfId="25531"/>
    <cellStyle name="Normal 6 3 3 5 5" xfId="37775"/>
    <cellStyle name="Normal 6 3 3 5 6" xfId="50004"/>
    <cellStyle name="Normal 6 3 3 6" xfId="8396"/>
    <cellStyle name="Normal 6 3 3 6 2" xfId="19395"/>
    <cellStyle name="Normal 6 3 3 6 2 2" xfId="31650"/>
    <cellStyle name="Normal 6 3 3 6 2 3" xfId="43891"/>
    <cellStyle name="Normal 6 3 3 6 3" xfId="25533"/>
    <cellStyle name="Normal 6 3 3 6 4" xfId="37777"/>
    <cellStyle name="Normal 6 3 3 6 5" xfId="50006"/>
    <cellStyle name="Normal 6 3 3 7" xfId="19364"/>
    <cellStyle name="Normal 6 3 3 7 2" xfId="31619"/>
    <cellStyle name="Normal 6 3 3 7 3" xfId="43860"/>
    <cellStyle name="Normal 6 3 3 8" xfId="25502"/>
    <cellStyle name="Normal 6 3 3 9" xfId="37746"/>
    <cellStyle name="Normal 6 3 4" xfId="8397"/>
    <cellStyle name="Normal 6 3 4 2" xfId="8398"/>
    <cellStyle name="Normal 6 3 4 2 2" xfId="8399"/>
    <cellStyle name="Normal 6 3 4 2 2 2" xfId="8400"/>
    <cellStyle name="Normal 6 3 4 2 2 2 2" xfId="8401"/>
    <cellStyle name="Normal 6 3 4 2 2 2 2 2" xfId="19400"/>
    <cellStyle name="Normal 6 3 4 2 2 2 2 2 2" xfId="31655"/>
    <cellStyle name="Normal 6 3 4 2 2 2 2 2 3" xfId="43896"/>
    <cellStyle name="Normal 6 3 4 2 2 2 2 3" xfId="25538"/>
    <cellStyle name="Normal 6 3 4 2 2 2 2 4" xfId="37782"/>
    <cellStyle name="Normal 6 3 4 2 2 2 2 5" xfId="50011"/>
    <cellStyle name="Normal 6 3 4 2 2 2 3" xfId="19399"/>
    <cellStyle name="Normal 6 3 4 2 2 2 3 2" xfId="31654"/>
    <cellStyle name="Normal 6 3 4 2 2 2 3 3" xfId="43895"/>
    <cellStyle name="Normal 6 3 4 2 2 2 4" xfId="25537"/>
    <cellStyle name="Normal 6 3 4 2 2 2 5" xfId="37781"/>
    <cellStyle name="Normal 6 3 4 2 2 2 6" xfId="50010"/>
    <cellStyle name="Normal 6 3 4 2 2 3" xfId="8402"/>
    <cellStyle name="Normal 6 3 4 2 2 3 2" xfId="19401"/>
    <cellStyle name="Normal 6 3 4 2 2 3 2 2" xfId="31656"/>
    <cellStyle name="Normal 6 3 4 2 2 3 2 3" xfId="43897"/>
    <cellStyle name="Normal 6 3 4 2 2 3 3" xfId="25539"/>
    <cellStyle name="Normal 6 3 4 2 2 3 4" xfId="37783"/>
    <cellStyle name="Normal 6 3 4 2 2 3 5" xfId="50012"/>
    <cellStyle name="Normal 6 3 4 2 2 4" xfId="19398"/>
    <cellStyle name="Normal 6 3 4 2 2 4 2" xfId="31653"/>
    <cellStyle name="Normal 6 3 4 2 2 4 3" xfId="43894"/>
    <cellStyle name="Normal 6 3 4 2 2 5" xfId="25536"/>
    <cellStyle name="Normal 6 3 4 2 2 6" xfId="37780"/>
    <cellStyle name="Normal 6 3 4 2 2 7" xfId="50009"/>
    <cellStyle name="Normal 6 3 4 2 3" xfId="8403"/>
    <cellStyle name="Normal 6 3 4 2 3 2" xfId="8404"/>
    <cellStyle name="Normal 6 3 4 2 3 2 2" xfId="19403"/>
    <cellStyle name="Normal 6 3 4 2 3 2 2 2" xfId="31658"/>
    <cellStyle name="Normal 6 3 4 2 3 2 2 3" xfId="43899"/>
    <cellStyle name="Normal 6 3 4 2 3 2 3" xfId="25541"/>
    <cellStyle name="Normal 6 3 4 2 3 2 4" xfId="37785"/>
    <cellStyle name="Normal 6 3 4 2 3 2 5" xfId="50014"/>
    <cellStyle name="Normal 6 3 4 2 3 3" xfId="19402"/>
    <cellStyle name="Normal 6 3 4 2 3 3 2" xfId="31657"/>
    <cellStyle name="Normal 6 3 4 2 3 3 3" xfId="43898"/>
    <cellStyle name="Normal 6 3 4 2 3 4" xfId="25540"/>
    <cellStyle name="Normal 6 3 4 2 3 5" xfId="37784"/>
    <cellStyle name="Normal 6 3 4 2 3 6" xfId="50013"/>
    <cellStyle name="Normal 6 3 4 2 4" xfId="8405"/>
    <cellStyle name="Normal 6 3 4 2 4 2" xfId="19404"/>
    <cellStyle name="Normal 6 3 4 2 4 2 2" xfId="31659"/>
    <cellStyle name="Normal 6 3 4 2 4 2 3" xfId="43900"/>
    <cellStyle name="Normal 6 3 4 2 4 3" xfId="25542"/>
    <cellStyle name="Normal 6 3 4 2 4 4" xfId="37786"/>
    <cellStyle name="Normal 6 3 4 2 4 5" xfId="50015"/>
    <cellStyle name="Normal 6 3 4 2 5" xfId="19397"/>
    <cellStyle name="Normal 6 3 4 2 5 2" xfId="31652"/>
    <cellStyle name="Normal 6 3 4 2 5 3" xfId="43893"/>
    <cellStyle name="Normal 6 3 4 2 6" xfId="25535"/>
    <cellStyle name="Normal 6 3 4 2 7" xfId="37779"/>
    <cellStyle name="Normal 6 3 4 2 8" xfId="50008"/>
    <cellStyle name="Normal 6 3 4 3" xfId="8406"/>
    <cellStyle name="Normal 6 3 4 3 2" xfId="8407"/>
    <cellStyle name="Normal 6 3 4 3 2 2" xfId="8408"/>
    <cellStyle name="Normal 6 3 4 3 2 2 2" xfId="19407"/>
    <cellStyle name="Normal 6 3 4 3 2 2 2 2" xfId="31662"/>
    <cellStyle name="Normal 6 3 4 3 2 2 2 3" xfId="43903"/>
    <cellStyle name="Normal 6 3 4 3 2 2 3" xfId="25545"/>
    <cellStyle name="Normal 6 3 4 3 2 2 4" xfId="37789"/>
    <cellStyle name="Normal 6 3 4 3 2 2 5" xfId="50018"/>
    <cellStyle name="Normal 6 3 4 3 2 3" xfId="19406"/>
    <cellStyle name="Normal 6 3 4 3 2 3 2" xfId="31661"/>
    <cellStyle name="Normal 6 3 4 3 2 3 3" xfId="43902"/>
    <cellStyle name="Normal 6 3 4 3 2 4" xfId="25544"/>
    <cellStyle name="Normal 6 3 4 3 2 5" xfId="37788"/>
    <cellStyle name="Normal 6 3 4 3 2 6" xfId="50017"/>
    <cellStyle name="Normal 6 3 4 3 3" xfId="8409"/>
    <cellStyle name="Normal 6 3 4 3 3 2" xfId="19408"/>
    <cellStyle name="Normal 6 3 4 3 3 2 2" xfId="31663"/>
    <cellStyle name="Normal 6 3 4 3 3 2 3" xfId="43904"/>
    <cellStyle name="Normal 6 3 4 3 3 3" xfId="25546"/>
    <cellStyle name="Normal 6 3 4 3 3 4" xfId="37790"/>
    <cellStyle name="Normal 6 3 4 3 3 5" xfId="50019"/>
    <cellStyle name="Normal 6 3 4 3 4" xfId="19405"/>
    <cellStyle name="Normal 6 3 4 3 4 2" xfId="31660"/>
    <cellStyle name="Normal 6 3 4 3 4 3" xfId="43901"/>
    <cellStyle name="Normal 6 3 4 3 5" xfId="25543"/>
    <cellStyle name="Normal 6 3 4 3 6" xfId="37787"/>
    <cellStyle name="Normal 6 3 4 3 7" xfId="50016"/>
    <cellStyle name="Normal 6 3 4 4" xfId="8410"/>
    <cellStyle name="Normal 6 3 4 4 2" xfId="8411"/>
    <cellStyle name="Normal 6 3 4 4 2 2" xfId="19410"/>
    <cellStyle name="Normal 6 3 4 4 2 2 2" xfId="31665"/>
    <cellStyle name="Normal 6 3 4 4 2 2 3" xfId="43906"/>
    <cellStyle name="Normal 6 3 4 4 2 3" xfId="25548"/>
    <cellStyle name="Normal 6 3 4 4 2 4" xfId="37792"/>
    <cellStyle name="Normal 6 3 4 4 2 5" xfId="50021"/>
    <cellStyle name="Normal 6 3 4 4 3" xfId="19409"/>
    <cellStyle name="Normal 6 3 4 4 3 2" xfId="31664"/>
    <cellStyle name="Normal 6 3 4 4 3 3" xfId="43905"/>
    <cellStyle name="Normal 6 3 4 4 4" xfId="25547"/>
    <cellStyle name="Normal 6 3 4 4 5" xfId="37791"/>
    <cellStyle name="Normal 6 3 4 4 6" xfId="50020"/>
    <cellStyle name="Normal 6 3 4 5" xfId="8412"/>
    <cellStyle name="Normal 6 3 4 5 2" xfId="19411"/>
    <cellStyle name="Normal 6 3 4 5 2 2" xfId="31666"/>
    <cellStyle name="Normal 6 3 4 5 2 3" xfId="43907"/>
    <cellStyle name="Normal 6 3 4 5 3" xfId="25549"/>
    <cellStyle name="Normal 6 3 4 5 4" xfId="37793"/>
    <cellStyle name="Normal 6 3 4 5 5" xfId="50022"/>
    <cellStyle name="Normal 6 3 4 6" xfId="19396"/>
    <cellStyle name="Normal 6 3 4 6 2" xfId="31651"/>
    <cellStyle name="Normal 6 3 4 6 3" xfId="43892"/>
    <cellStyle name="Normal 6 3 4 7" xfId="25534"/>
    <cellStyle name="Normal 6 3 4 8" xfId="37778"/>
    <cellStyle name="Normal 6 3 4 9" xfId="50007"/>
    <cellStyle name="Normal 6 3 5" xfId="8413"/>
    <cellStyle name="Normal 6 3 5 2" xfId="8414"/>
    <cellStyle name="Normal 6 3 5 2 2" xfId="8415"/>
    <cellStyle name="Normal 6 3 5 2 2 2" xfId="8416"/>
    <cellStyle name="Normal 6 3 5 2 2 2 2" xfId="19415"/>
    <cellStyle name="Normal 6 3 5 2 2 2 2 2" xfId="31670"/>
    <cellStyle name="Normal 6 3 5 2 2 2 2 3" xfId="43911"/>
    <cellStyle name="Normal 6 3 5 2 2 2 3" xfId="25553"/>
    <cellStyle name="Normal 6 3 5 2 2 2 4" xfId="37797"/>
    <cellStyle name="Normal 6 3 5 2 2 2 5" xfId="50026"/>
    <cellStyle name="Normal 6 3 5 2 2 3" xfId="19414"/>
    <cellStyle name="Normal 6 3 5 2 2 3 2" xfId="31669"/>
    <cellStyle name="Normal 6 3 5 2 2 3 3" xfId="43910"/>
    <cellStyle name="Normal 6 3 5 2 2 4" xfId="25552"/>
    <cellStyle name="Normal 6 3 5 2 2 5" xfId="37796"/>
    <cellStyle name="Normal 6 3 5 2 2 6" xfId="50025"/>
    <cellStyle name="Normal 6 3 5 2 3" xfId="8417"/>
    <cellStyle name="Normal 6 3 5 2 3 2" xfId="19416"/>
    <cellStyle name="Normal 6 3 5 2 3 2 2" xfId="31671"/>
    <cellStyle name="Normal 6 3 5 2 3 2 3" xfId="43912"/>
    <cellStyle name="Normal 6 3 5 2 3 3" xfId="25554"/>
    <cellStyle name="Normal 6 3 5 2 3 4" xfId="37798"/>
    <cellStyle name="Normal 6 3 5 2 3 5" xfId="50027"/>
    <cellStyle name="Normal 6 3 5 2 4" xfId="19413"/>
    <cellStyle name="Normal 6 3 5 2 4 2" xfId="31668"/>
    <cellStyle name="Normal 6 3 5 2 4 3" xfId="43909"/>
    <cellStyle name="Normal 6 3 5 2 5" xfId="25551"/>
    <cellStyle name="Normal 6 3 5 2 6" xfId="37795"/>
    <cellStyle name="Normal 6 3 5 2 7" xfId="50024"/>
    <cellStyle name="Normal 6 3 5 3" xfId="8418"/>
    <cellStyle name="Normal 6 3 5 3 2" xfId="8419"/>
    <cellStyle name="Normal 6 3 5 3 2 2" xfId="19418"/>
    <cellStyle name="Normal 6 3 5 3 2 2 2" xfId="31673"/>
    <cellStyle name="Normal 6 3 5 3 2 2 3" xfId="43914"/>
    <cellStyle name="Normal 6 3 5 3 2 3" xfId="25556"/>
    <cellStyle name="Normal 6 3 5 3 2 4" xfId="37800"/>
    <cellStyle name="Normal 6 3 5 3 2 5" xfId="50029"/>
    <cellStyle name="Normal 6 3 5 3 3" xfId="19417"/>
    <cellStyle name="Normal 6 3 5 3 3 2" xfId="31672"/>
    <cellStyle name="Normal 6 3 5 3 3 3" xfId="43913"/>
    <cellStyle name="Normal 6 3 5 3 4" xfId="25555"/>
    <cellStyle name="Normal 6 3 5 3 5" xfId="37799"/>
    <cellStyle name="Normal 6 3 5 3 6" xfId="50028"/>
    <cellStyle name="Normal 6 3 5 4" xfId="8420"/>
    <cellStyle name="Normal 6 3 5 4 2" xfId="19419"/>
    <cellStyle name="Normal 6 3 5 4 2 2" xfId="31674"/>
    <cellStyle name="Normal 6 3 5 4 2 3" xfId="43915"/>
    <cellStyle name="Normal 6 3 5 4 3" xfId="25557"/>
    <cellStyle name="Normal 6 3 5 4 4" xfId="37801"/>
    <cellStyle name="Normal 6 3 5 4 5" xfId="50030"/>
    <cellStyle name="Normal 6 3 5 5" xfId="19412"/>
    <cellStyle name="Normal 6 3 5 5 2" xfId="31667"/>
    <cellStyle name="Normal 6 3 5 5 3" xfId="43908"/>
    <cellStyle name="Normal 6 3 5 6" xfId="25550"/>
    <cellStyle name="Normal 6 3 5 7" xfId="37794"/>
    <cellStyle name="Normal 6 3 5 8" xfId="50023"/>
    <cellStyle name="Normal 6 3 6" xfId="8421"/>
    <cellStyle name="Normal 6 3 6 2" xfId="8422"/>
    <cellStyle name="Normal 6 3 6 2 2" xfId="8423"/>
    <cellStyle name="Normal 6 3 6 2 2 2" xfId="19422"/>
    <cellStyle name="Normal 6 3 6 2 2 2 2" xfId="31677"/>
    <cellStyle name="Normal 6 3 6 2 2 2 3" xfId="43918"/>
    <cellStyle name="Normal 6 3 6 2 2 3" xfId="25560"/>
    <cellStyle name="Normal 6 3 6 2 2 4" xfId="37804"/>
    <cellStyle name="Normal 6 3 6 2 2 5" xfId="50033"/>
    <cellStyle name="Normal 6 3 6 2 3" xfId="19421"/>
    <cellStyle name="Normal 6 3 6 2 3 2" xfId="31676"/>
    <cellStyle name="Normal 6 3 6 2 3 3" xfId="43917"/>
    <cellStyle name="Normal 6 3 6 2 4" xfId="25559"/>
    <cellStyle name="Normal 6 3 6 2 5" xfId="37803"/>
    <cellStyle name="Normal 6 3 6 2 6" xfId="50032"/>
    <cellStyle name="Normal 6 3 6 3" xfId="8424"/>
    <cellStyle name="Normal 6 3 6 3 2" xfId="19423"/>
    <cellStyle name="Normal 6 3 6 3 2 2" xfId="31678"/>
    <cellStyle name="Normal 6 3 6 3 2 3" xfId="43919"/>
    <cellStyle name="Normal 6 3 6 3 3" xfId="25561"/>
    <cellStyle name="Normal 6 3 6 3 4" xfId="37805"/>
    <cellStyle name="Normal 6 3 6 3 5" xfId="50034"/>
    <cellStyle name="Normal 6 3 6 4" xfId="19420"/>
    <cellStyle name="Normal 6 3 6 4 2" xfId="31675"/>
    <cellStyle name="Normal 6 3 6 4 3" xfId="43916"/>
    <cellStyle name="Normal 6 3 6 5" xfId="25558"/>
    <cellStyle name="Normal 6 3 6 6" xfId="37802"/>
    <cellStyle name="Normal 6 3 6 7" xfId="50031"/>
    <cellStyle name="Normal 6 3 7" xfId="8425"/>
    <cellStyle name="Normal 6 3 7 2" xfId="8426"/>
    <cellStyle name="Normal 6 3 7 2 2" xfId="8427"/>
    <cellStyle name="Normal 6 3 7 2 2 2" xfId="19426"/>
    <cellStyle name="Normal 6 3 7 2 2 2 2" xfId="31681"/>
    <cellStyle name="Normal 6 3 7 2 2 2 3" xfId="43922"/>
    <cellStyle name="Normal 6 3 7 2 2 3" xfId="25564"/>
    <cellStyle name="Normal 6 3 7 2 2 4" xfId="37808"/>
    <cellStyle name="Normal 6 3 7 2 2 5" xfId="50037"/>
    <cellStyle name="Normal 6 3 7 2 3" xfId="19425"/>
    <cellStyle name="Normal 6 3 7 2 3 2" xfId="31680"/>
    <cellStyle name="Normal 6 3 7 2 3 3" xfId="43921"/>
    <cellStyle name="Normal 6 3 7 2 4" xfId="25563"/>
    <cellStyle name="Normal 6 3 7 2 5" xfId="37807"/>
    <cellStyle name="Normal 6 3 7 2 6" xfId="50036"/>
    <cellStyle name="Normal 6 3 7 3" xfId="8428"/>
    <cellStyle name="Normal 6 3 7 3 2" xfId="19427"/>
    <cellStyle name="Normal 6 3 7 3 2 2" xfId="31682"/>
    <cellStyle name="Normal 6 3 7 3 2 3" xfId="43923"/>
    <cellStyle name="Normal 6 3 7 3 3" xfId="25565"/>
    <cellStyle name="Normal 6 3 7 3 4" xfId="37809"/>
    <cellStyle name="Normal 6 3 7 3 5" xfId="50038"/>
    <cellStyle name="Normal 6 3 7 4" xfId="19424"/>
    <cellStyle name="Normal 6 3 7 4 2" xfId="31679"/>
    <cellStyle name="Normal 6 3 7 4 3" xfId="43920"/>
    <cellStyle name="Normal 6 3 7 5" xfId="25562"/>
    <cellStyle name="Normal 6 3 7 6" xfId="37806"/>
    <cellStyle name="Normal 6 3 7 7" xfId="50035"/>
    <cellStyle name="Normal 6 3 8" xfId="8429"/>
    <cellStyle name="Normal 6 3 8 2" xfId="8430"/>
    <cellStyle name="Normal 6 3 8 2 2" xfId="19429"/>
    <cellStyle name="Normal 6 3 8 2 2 2" xfId="31684"/>
    <cellStyle name="Normal 6 3 8 2 2 3" xfId="43925"/>
    <cellStyle name="Normal 6 3 8 2 3" xfId="25567"/>
    <cellStyle name="Normal 6 3 8 2 4" xfId="37811"/>
    <cellStyle name="Normal 6 3 8 2 5" xfId="50040"/>
    <cellStyle name="Normal 6 3 8 3" xfId="19428"/>
    <cellStyle name="Normal 6 3 8 3 2" xfId="31683"/>
    <cellStyle name="Normal 6 3 8 3 3" xfId="43924"/>
    <cellStyle name="Normal 6 3 8 4" xfId="25566"/>
    <cellStyle name="Normal 6 3 8 5" xfId="37810"/>
    <cellStyle name="Normal 6 3 8 6" xfId="50039"/>
    <cellStyle name="Normal 6 3 9" xfId="8431"/>
    <cellStyle name="Normal 6 3 9 2" xfId="19430"/>
    <cellStyle name="Normal 6 3 9 2 2" xfId="31685"/>
    <cellStyle name="Normal 6 3 9 2 3" xfId="43926"/>
    <cellStyle name="Normal 6 3 9 3" xfId="25568"/>
    <cellStyle name="Normal 6 3 9 4" xfId="37812"/>
    <cellStyle name="Normal 6 3 9 5" xfId="50041"/>
    <cellStyle name="Normal 6 4" xfId="8432"/>
    <cellStyle name="Normal 6 4 10" xfId="37813"/>
    <cellStyle name="Normal 6 4 11" xfId="50042"/>
    <cellStyle name="Normal 6 4 2" xfId="8433"/>
    <cellStyle name="Normal 6 4 2 10" xfId="50043"/>
    <cellStyle name="Normal 6 4 2 2" xfId="8434"/>
    <cellStyle name="Normal 6 4 2 2 2" xfId="8435"/>
    <cellStyle name="Normal 6 4 2 2 2 2" xfId="8436"/>
    <cellStyle name="Normal 6 4 2 2 2 2 2" xfId="8437"/>
    <cellStyle name="Normal 6 4 2 2 2 2 2 2" xfId="8438"/>
    <cellStyle name="Normal 6 4 2 2 2 2 2 2 2" xfId="19437"/>
    <cellStyle name="Normal 6 4 2 2 2 2 2 2 2 2" xfId="31692"/>
    <cellStyle name="Normal 6 4 2 2 2 2 2 2 2 3" xfId="43933"/>
    <cellStyle name="Normal 6 4 2 2 2 2 2 2 3" xfId="25575"/>
    <cellStyle name="Normal 6 4 2 2 2 2 2 2 4" xfId="37819"/>
    <cellStyle name="Normal 6 4 2 2 2 2 2 2 5" xfId="50048"/>
    <cellStyle name="Normal 6 4 2 2 2 2 2 3" xfId="19436"/>
    <cellStyle name="Normal 6 4 2 2 2 2 2 3 2" xfId="31691"/>
    <cellStyle name="Normal 6 4 2 2 2 2 2 3 3" xfId="43932"/>
    <cellStyle name="Normal 6 4 2 2 2 2 2 4" xfId="25574"/>
    <cellStyle name="Normal 6 4 2 2 2 2 2 5" xfId="37818"/>
    <cellStyle name="Normal 6 4 2 2 2 2 2 6" xfId="50047"/>
    <cellStyle name="Normal 6 4 2 2 2 2 3" xfId="8439"/>
    <cellStyle name="Normal 6 4 2 2 2 2 3 2" xfId="19438"/>
    <cellStyle name="Normal 6 4 2 2 2 2 3 2 2" xfId="31693"/>
    <cellStyle name="Normal 6 4 2 2 2 2 3 2 3" xfId="43934"/>
    <cellStyle name="Normal 6 4 2 2 2 2 3 3" xfId="25576"/>
    <cellStyle name="Normal 6 4 2 2 2 2 3 4" xfId="37820"/>
    <cellStyle name="Normal 6 4 2 2 2 2 3 5" xfId="50049"/>
    <cellStyle name="Normal 6 4 2 2 2 2 4" xfId="19435"/>
    <cellStyle name="Normal 6 4 2 2 2 2 4 2" xfId="31690"/>
    <cellStyle name="Normal 6 4 2 2 2 2 4 3" xfId="43931"/>
    <cellStyle name="Normal 6 4 2 2 2 2 5" xfId="25573"/>
    <cellStyle name="Normal 6 4 2 2 2 2 6" xfId="37817"/>
    <cellStyle name="Normal 6 4 2 2 2 2 7" xfId="50046"/>
    <cellStyle name="Normal 6 4 2 2 2 3" xfId="8440"/>
    <cellStyle name="Normal 6 4 2 2 2 3 2" xfId="8441"/>
    <cellStyle name="Normal 6 4 2 2 2 3 2 2" xfId="19440"/>
    <cellStyle name="Normal 6 4 2 2 2 3 2 2 2" xfId="31695"/>
    <cellStyle name="Normal 6 4 2 2 2 3 2 2 3" xfId="43936"/>
    <cellStyle name="Normal 6 4 2 2 2 3 2 3" xfId="25578"/>
    <cellStyle name="Normal 6 4 2 2 2 3 2 4" xfId="37822"/>
    <cellStyle name="Normal 6 4 2 2 2 3 2 5" xfId="50051"/>
    <cellStyle name="Normal 6 4 2 2 2 3 3" xfId="19439"/>
    <cellStyle name="Normal 6 4 2 2 2 3 3 2" xfId="31694"/>
    <cellStyle name="Normal 6 4 2 2 2 3 3 3" xfId="43935"/>
    <cellStyle name="Normal 6 4 2 2 2 3 4" xfId="25577"/>
    <cellStyle name="Normal 6 4 2 2 2 3 5" xfId="37821"/>
    <cellStyle name="Normal 6 4 2 2 2 3 6" xfId="50050"/>
    <cellStyle name="Normal 6 4 2 2 2 4" xfId="8442"/>
    <cellStyle name="Normal 6 4 2 2 2 4 2" xfId="19441"/>
    <cellStyle name="Normal 6 4 2 2 2 4 2 2" xfId="31696"/>
    <cellStyle name="Normal 6 4 2 2 2 4 2 3" xfId="43937"/>
    <cellStyle name="Normal 6 4 2 2 2 4 3" xfId="25579"/>
    <cellStyle name="Normal 6 4 2 2 2 4 4" xfId="37823"/>
    <cellStyle name="Normal 6 4 2 2 2 4 5" xfId="50052"/>
    <cellStyle name="Normal 6 4 2 2 2 5" xfId="19434"/>
    <cellStyle name="Normal 6 4 2 2 2 5 2" xfId="31689"/>
    <cellStyle name="Normal 6 4 2 2 2 5 3" xfId="43930"/>
    <cellStyle name="Normal 6 4 2 2 2 6" xfId="25572"/>
    <cellStyle name="Normal 6 4 2 2 2 7" xfId="37816"/>
    <cellStyle name="Normal 6 4 2 2 2 8" xfId="50045"/>
    <cellStyle name="Normal 6 4 2 2 3" xfId="8443"/>
    <cellStyle name="Normal 6 4 2 2 3 2" xfId="8444"/>
    <cellStyle name="Normal 6 4 2 2 3 2 2" xfId="8445"/>
    <cellStyle name="Normal 6 4 2 2 3 2 2 2" xfId="19444"/>
    <cellStyle name="Normal 6 4 2 2 3 2 2 2 2" xfId="31699"/>
    <cellStyle name="Normal 6 4 2 2 3 2 2 2 3" xfId="43940"/>
    <cellStyle name="Normal 6 4 2 2 3 2 2 3" xfId="25582"/>
    <cellStyle name="Normal 6 4 2 2 3 2 2 4" xfId="37826"/>
    <cellStyle name="Normal 6 4 2 2 3 2 2 5" xfId="50055"/>
    <cellStyle name="Normal 6 4 2 2 3 2 3" xfId="19443"/>
    <cellStyle name="Normal 6 4 2 2 3 2 3 2" xfId="31698"/>
    <cellStyle name="Normal 6 4 2 2 3 2 3 3" xfId="43939"/>
    <cellStyle name="Normal 6 4 2 2 3 2 4" xfId="25581"/>
    <cellStyle name="Normal 6 4 2 2 3 2 5" xfId="37825"/>
    <cellStyle name="Normal 6 4 2 2 3 2 6" xfId="50054"/>
    <cellStyle name="Normal 6 4 2 2 3 3" xfId="8446"/>
    <cellStyle name="Normal 6 4 2 2 3 3 2" xfId="19445"/>
    <cellStyle name="Normal 6 4 2 2 3 3 2 2" xfId="31700"/>
    <cellStyle name="Normal 6 4 2 2 3 3 2 3" xfId="43941"/>
    <cellStyle name="Normal 6 4 2 2 3 3 3" xfId="25583"/>
    <cellStyle name="Normal 6 4 2 2 3 3 4" xfId="37827"/>
    <cellStyle name="Normal 6 4 2 2 3 3 5" xfId="50056"/>
    <cellStyle name="Normal 6 4 2 2 3 4" xfId="19442"/>
    <cellStyle name="Normal 6 4 2 2 3 4 2" xfId="31697"/>
    <cellStyle name="Normal 6 4 2 2 3 4 3" xfId="43938"/>
    <cellStyle name="Normal 6 4 2 2 3 5" xfId="25580"/>
    <cellStyle name="Normal 6 4 2 2 3 6" xfId="37824"/>
    <cellStyle name="Normal 6 4 2 2 3 7" xfId="50053"/>
    <cellStyle name="Normal 6 4 2 2 4" xfId="8447"/>
    <cellStyle name="Normal 6 4 2 2 4 2" xfId="8448"/>
    <cellStyle name="Normal 6 4 2 2 4 2 2" xfId="19447"/>
    <cellStyle name="Normal 6 4 2 2 4 2 2 2" xfId="31702"/>
    <cellStyle name="Normal 6 4 2 2 4 2 2 3" xfId="43943"/>
    <cellStyle name="Normal 6 4 2 2 4 2 3" xfId="25585"/>
    <cellStyle name="Normal 6 4 2 2 4 2 4" xfId="37829"/>
    <cellStyle name="Normal 6 4 2 2 4 2 5" xfId="50058"/>
    <cellStyle name="Normal 6 4 2 2 4 3" xfId="19446"/>
    <cellStyle name="Normal 6 4 2 2 4 3 2" xfId="31701"/>
    <cellStyle name="Normal 6 4 2 2 4 3 3" xfId="43942"/>
    <cellStyle name="Normal 6 4 2 2 4 4" xfId="25584"/>
    <cellStyle name="Normal 6 4 2 2 4 5" xfId="37828"/>
    <cellStyle name="Normal 6 4 2 2 4 6" xfId="50057"/>
    <cellStyle name="Normal 6 4 2 2 5" xfId="8449"/>
    <cellStyle name="Normal 6 4 2 2 5 2" xfId="19448"/>
    <cellStyle name="Normal 6 4 2 2 5 2 2" xfId="31703"/>
    <cellStyle name="Normal 6 4 2 2 5 2 3" xfId="43944"/>
    <cellStyle name="Normal 6 4 2 2 5 3" xfId="25586"/>
    <cellStyle name="Normal 6 4 2 2 5 4" xfId="37830"/>
    <cellStyle name="Normal 6 4 2 2 5 5" xfId="50059"/>
    <cellStyle name="Normal 6 4 2 2 6" xfId="19433"/>
    <cellStyle name="Normal 6 4 2 2 6 2" xfId="31688"/>
    <cellStyle name="Normal 6 4 2 2 6 3" xfId="43929"/>
    <cellStyle name="Normal 6 4 2 2 7" xfId="25571"/>
    <cellStyle name="Normal 6 4 2 2 8" xfId="37815"/>
    <cellStyle name="Normal 6 4 2 2 9" xfId="50044"/>
    <cellStyle name="Normal 6 4 2 3" xfId="8450"/>
    <cellStyle name="Normal 6 4 2 3 2" xfId="8451"/>
    <cellStyle name="Normal 6 4 2 3 2 2" xfId="8452"/>
    <cellStyle name="Normal 6 4 2 3 2 2 2" xfId="8453"/>
    <cellStyle name="Normal 6 4 2 3 2 2 2 2" xfId="19452"/>
    <cellStyle name="Normal 6 4 2 3 2 2 2 2 2" xfId="31707"/>
    <cellStyle name="Normal 6 4 2 3 2 2 2 2 3" xfId="43948"/>
    <cellStyle name="Normal 6 4 2 3 2 2 2 3" xfId="25590"/>
    <cellStyle name="Normal 6 4 2 3 2 2 2 4" xfId="37834"/>
    <cellStyle name="Normal 6 4 2 3 2 2 2 5" xfId="50063"/>
    <cellStyle name="Normal 6 4 2 3 2 2 3" xfId="19451"/>
    <cellStyle name="Normal 6 4 2 3 2 2 3 2" xfId="31706"/>
    <cellStyle name="Normal 6 4 2 3 2 2 3 3" xfId="43947"/>
    <cellStyle name="Normal 6 4 2 3 2 2 4" xfId="25589"/>
    <cellStyle name="Normal 6 4 2 3 2 2 5" xfId="37833"/>
    <cellStyle name="Normal 6 4 2 3 2 2 6" xfId="50062"/>
    <cellStyle name="Normal 6 4 2 3 2 3" xfId="8454"/>
    <cellStyle name="Normal 6 4 2 3 2 3 2" xfId="19453"/>
    <cellStyle name="Normal 6 4 2 3 2 3 2 2" xfId="31708"/>
    <cellStyle name="Normal 6 4 2 3 2 3 2 3" xfId="43949"/>
    <cellStyle name="Normal 6 4 2 3 2 3 3" xfId="25591"/>
    <cellStyle name="Normal 6 4 2 3 2 3 4" xfId="37835"/>
    <cellStyle name="Normal 6 4 2 3 2 3 5" xfId="50064"/>
    <cellStyle name="Normal 6 4 2 3 2 4" xfId="19450"/>
    <cellStyle name="Normal 6 4 2 3 2 4 2" xfId="31705"/>
    <cellStyle name="Normal 6 4 2 3 2 4 3" xfId="43946"/>
    <cellStyle name="Normal 6 4 2 3 2 5" xfId="25588"/>
    <cellStyle name="Normal 6 4 2 3 2 6" xfId="37832"/>
    <cellStyle name="Normal 6 4 2 3 2 7" xfId="50061"/>
    <cellStyle name="Normal 6 4 2 3 3" xfId="8455"/>
    <cellStyle name="Normal 6 4 2 3 3 2" xfId="8456"/>
    <cellStyle name="Normal 6 4 2 3 3 2 2" xfId="19455"/>
    <cellStyle name="Normal 6 4 2 3 3 2 2 2" xfId="31710"/>
    <cellStyle name="Normal 6 4 2 3 3 2 2 3" xfId="43951"/>
    <cellStyle name="Normal 6 4 2 3 3 2 3" xfId="25593"/>
    <cellStyle name="Normal 6 4 2 3 3 2 4" xfId="37837"/>
    <cellStyle name="Normal 6 4 2 3 3 2 5" xfId="50066"/>
    <cellStyle name="Normal 6 4 2 3 3 3" xfId="19454"/>
    <cellStyle name="Normal 6 4 2 3 3 3 2" xfId="31709"/>
    <cellStyle name="Normal 6 4 2 3 3 3 3" xfId="43950"/>
    <cellStyle name="Normal 6 4 2 3 3 4" xfId="25592"/>
    <cellStyle name="Normal 6 4 2 3 3 5" xfId="37836"/>
    <cellStyle name="Normal 6 4 2 3 3 6" xfId="50065"/>
    <cellStyle name="Normal 6 4 2 3 4" xfId="8457"/>
    <cellStyle name="Normal 6 4 2 3 4 2" xfId="19456"/>
    <cellStyle name="Normal 6 4 2 3 4 2 2" xfId="31711"/>
    <cellStyle name="Normal 6 4 2 3 4 2 3" xfId="43952"/>
    <cellStyle name="Normal 6 4 2 3 4 3" xfId="25594"/>
    <cellStyle name="Normal 6 4 2 3 4 4" xfId="37838"/>
    <cellStyle name="Normal 6 4 2 3 4 5" xfId="50067"/>
    <cellStyle name="Normal 6 4 2 3 5" xfId="19449"/>
    <cellStyle name="Normal 6 4 2 3 5 2" xfId="31704"/>
    <cellStyle name="Normal 6 4 2 3 5 3" xfId="43945"/>
    <cellStyle name="Normal 6 4 2 3 6" xfId="25587"/>
    <cellStyle name="Normal 6 4 2 3 7" xfId="37831"/>
    <cellStyle name="Normal 6 4 2 3 8" xfId="50060"/>
    <cellStyle name="Normal 6 4 2 4" xfId="8458"/>
    <cellStyle name="Normal 6 4 2 4 2" xfId="8459"/>
    <cellStyle name="Normal 6 4 2 4 2 2" xfId="8460"/>
    <cellStyle name="Normal 6 4 2 4 2 2 2" xfId="19459"/>
    <cellStyle name="Normal 6 4 2 4 2 2 2 2" xfId="31714"/>
    <cellStyle name="Normal 6 4 2 4 2 2 2 3" xfId="43955"/>
    <cellStyle name="Normal 6 4 2 4 2 2 3" xfId="25597"/>
    <cellStyle name="Normal 6 4 2 4 2 2 4" xfId="37841"/>
    <cellStyle name="Normal 6 4 2 4 2 2 5" xfId="50070"/>
    <cellStyle name="Normal 6 4 2 4 2 3" xfId="19458"/>
    <cellStyle name="Normal 6 4 2 4 2 3 2" xfId="31713"/>
    <cellStyle name="Normal 6 4 2 4 2 3 3" xfId="43954"/>
    <cellStyle name="Normal 6 4 2 4 2 4" xfId="25596"/>
    <cellStyle name="Normal 6 4 2 4 2 5" xfId="37840"/>
    <cellStyle name="Normal 6 4 2 4 2 6" xfId="50069"/>
    <cellStyle name="Normal 6 4 2 4 3" xfId="8461"/>
    <cellStyle name="Normal 6 4 2 4 3 2" xfId="19460"/>
    <cellStyle name="Normal 6 4 2 4 3 2 2" xfId="31715"/>
    <cellStyle name="Normal 6 4 2 4 3 2 3" xfId="43956"/>
    <cellStyle name="Normal 6 4 2 4 3 3" xfId="25598"/>
    <cellStyle name="Normal 6 4 2 4 3 4" xfId="37842"/>
    <cellStyle name="Normal 6 4 2 4 3 5" xfId="50071"/>
    <cellStyle name="Normal 6 4 2 4 4" xfId="19457"/>
    <cellStyle name="Normal 6 4 2 4 4 2" xfId="31712"/>
    <cellStyle name="Normal 6 4 2 4 4 3" xfId="43953"/>
    <cellStyle name="Normal 6 4 2 4 5" xfId="25595"/>
    <cellStyle name="Normal 6 4 2 4 6" xfId="37839"/>
    <cellStyle name="Normal 6 4 2 4 7" xfId="50068"/>
    <cellStyle name="Normal 6 4 2 5" xfId="8462"/>
    <cellStyle name="Normal 6 4 2 5 2" xfId="8463"/>
    <cellStyle name="Normal 6 4 2 5 2 2" xfId="19462"/>
    <cellStyle name="Normal 6 4 2 5 2 2 2" xfId="31717"/>
    <cellStyle name="Normal 6 4 2 5 2 2 3" xfId="43958"/>
    <cellStyle name="Normal 6 4 2 5 2 3" xfId="25600"/>
    <cellStyle name="Normal 6 4 2 5 2 4" xfId="37844"/>
    <cellStyle name="Normal 6 4 2 5 2 5" xfId="50073"/>
    <cellStyle name="Normal 6 4 2 5 3" xfId="19461"/>
    <cellStyle name="Normal 6 4 2 5 3 2" xfId="31716"/>
    <cellStyle name="Normal 6 4 2 5 3 3" xfId="43957"/>
    <cellStyle name="Normal 6 4 2 5 4" xfId="25599"/>
    <cellStyle name="Normal 6 4 2 5 5" xfId="37843"/>
    <cellStyle name="Normal 6 4 2 5 6" xfId="50072"/>
    <cellStyle name="Normal 6 4 2 6" xfId="8464"/>
    <cellStyle name="Normal 6 4 2 6 2" xfId="19463"/>
    <cellStyle name="Normal 6 4 2 6 2 2" xfId="31718"/>
    <cellStyle name="Normal 6 4 2 6 2 3" xfId="43959"/>
    <cellStyle name="Normal 6 4 2 6 3" xfId="25601"/>
    <cellStyle name="Normal 6 4 2 6 4" xfId="37845"/>
    <cellStyle name="Normal 6 4 2 6 5" xfId="50074"/>
    <cellStyle name="Normal 6 4 2 7" xfId="19432"/>
    <cellStyle name="Normal 6 4 2 7 2" xfId="31687"/>
    <cellStyle name="Normal 6 4 2 7 3" xfId="43928"/>
    <cellStyle name="Normal 6 4 2 8" xfId="25570"/>
    <cellStyle name="Normal 6 4 2 9" xfId="37814"/>
    <cellStyle name="Normal 6 4 3" xfId="8465"/>
    <cellStyle name="Normal 6 4 3 2" xfId="8466"/>
    <cellStyle name="Normal 6 4 3 2 2" xfId="8467"/>
    <cellStyle name="Normal 6 4 3 2 2 2" xfId="8468"/>
    <cellStyle name="Normal 6 4 3 2 2 2 2" xfId="8469"/>
    <cellStyle name="Normal 6 4 3 2 2 2 2 2" xfId="19468"/>
    <cellStyle name="Normal 6 4 3 2 2 2 2 2 2" xfId="31723"/>
    <cellStyle name="Normal 6 4 3 2 2 2 2 2 3" xfId="43964"/>
    <cellStyle name="Normal 6 4 3 2 2 2 2 3" xfId="25606"/>
    <cellStyle name="Normal 6 4 3 2 2 2 2 4" xfId="37850"/>
    <cellStyle name="Normal 6 4 3 2 2 2 2 5" xfId="50079"/>
    <cellStyle name="Normal 6 4 3 2 2 2 3" xfId="19467"/>
    <cellStyle name="Normal 6 4 3 2 2 2 3 2" xfId="31722"/>
    <cellStyle name="Normal 6 4 3 2 2 2 3 3" xfId="43963"/>
    <cellStyle name="Normal 6 4 3 2 2 2 4" xfId="25605"/>
    <cellStyle name="Normal 6 4 3 2 2 2 5" xfId="37849"/>
    <cellStyle name="Normal 6 4 3 2 2 2 6" xfId="50078"/>
    <cellStyle name="Normal 6 4 3 2 2 3" xfId="8470"/>
    <cellStyle name="Normal 6 4 3 2 2 3 2" xfId="19469"/>
    <cellStyle name="Normal 6 4 3 2 2 3 2 2" xfId="31724"/>
    <cellStyle name="Normal 6 4 3 2 2 3 2 3" xfId="43965"/>
    <cellStyle name="Normal 6 4 3 2 2 3 3" xfId="25607"/>
    <cellStyle name="Normal 6 4 3 2 2 3 4" xfId="37851"/>
    <cellStyle name="Normal 6 4 3 2 2 3 5" xfId="50080"/>
    <cellStyle name="Normal 6 4 3 2 2 4" xfId="19466"/>
    <cellStyle name="Normal 6 4 3 2 2 4 2" xfId="31721"/>
    <cellStyle name="Normal 6 4 3 2 2 4 3" xfId="43962"/>
    <cellStyle name="Normal 6 4 3 2 2 5" xfId="25604"/>
    <cellStyle name="Normal 6 4 3 2 2 6" xfId="37848"/>
    <cellStyle name="Normal 6 4 3 2 2 7" xfId="50077"/>
    <cellStyle name="Normal 6 4 3 2 3" xfId="8471"/>
    <cellStyle name="Normal 6 4 3 2 3 2" xfId="8472"/>
    <cellStyle name="Normal 6 4 3 2 3 2 2" xfId="19471"/>
    <cellStyle name="Normal 6 4 3 2 3 2 2 2" xfId="31726"/>
    <cellStyle name="Normal 6 4 3 2 3 2 2 3" xfId="43967"/>
    <cellStyle name="Normal 6 4 3 2 3 2 3" xfId="25609"/>
    <cellStyle name="Normal 6 4 3 2 3 2 4" xfId="37853"/>
    <cellStyle name="Normal 6 4 3 2 3 2 5" xfId="50082"/>
    <cellStyle name="Normal 6 4 3 2 3 3" xfId="19470"/>
    <cellStyle name="Normal 6 4 3 2 3 3 2" xfId="31725"/>
    <cellStyle name="Normal 6 4 3 2 3 3 3" xfId="43966"/>
    <cellStyle name="Normal 6 4 3 2 3 4" xfId="25608"/>
    <cellStyle name="Normal 6 4 3 2 3 5" xfId="37852"/>
    <cellStyle name="Normal 6 4 3 2 3 6" xfId="50081"/>
    <cellStyle name="Normal 6 4 3 2 4" xfId="8473"/>
    <cellStyle name="Normal 6 4 3 2 4 2" xfId="19472"/>
    <cellStyle name="Normal 6 4 3 2 4 2 2" xfId="31727"/>
    <cellStyle name="Normal 6 4 3 2 4 2 3" xfId="43968"/>
    <cellStyle name="Normal 6 4 3 2 4 3" xfId="25610"/>
    <cellStyle name="Normal 6 4 3 2 4 4" xfId="37854"/>
    <cellStyle name="Normal 6 4 3 2 4 5" xfId="50083"/>
    <cellStyle name="Normal 6 4 3 2 5" xfId="19465"/>
    <cellStyle name="Normal 6 4 3 2 5 2" xfId="31720"/>
    <cellStyle name="Normal 6 4 3 2 5 3" xfId="43961"/>
    <cellStyle name="Normal 6 4 3 2 6" xfId="25603"/>
    <cellStyle name="Normal 6 4 3 2 7" xfId="37847"/>
    <cellStyle name="Normal 6 4 3 2 8" xfId="50076"/>
    <cellStyle name="Normal 6 4 3 3" xfId="8474"/>
    <cellStyle name="Normal 6 4 3 3 2" xfId="8475"/>
    <cellStyle name="Normal 6 4 3 3 2 2" xfId="8476"/>
    <cellStyle name="Normal 6 4 3 3 2 2 2" xfId="19475"/>
    <cellStyle name="Normal 6 4 3 3 2 2 2 2" xfId="31730"/>
    <cellStyle name="Normal 6 4 3 3 2 2 2 3" xfId="43971"/>
    <cellStyle name="Normal 6 4 3 3 2 2 3" xfId="25613"/>
    <cellStyle name="Normal 6 4 3 3 2 2 4" xfId="37857"/>
    <cellStyle name="Normal 6 4 3 3 2 2 5" xfId="50086"/>
    <cellStyle name="Normal 6 4 3 3 2 3" xfId="19474"/>
    <cellStyle name="Normal 6 4 3 3 2 3 2" xfId="31729"/>
    <cellStyle name="Normal 6 4 3 3 2 3 3" xfId="43970"/>
    <cellStyle name="Normal 6 4 3 3 2 4" xfId="25612"/>
    <cellStyle name="Normal 6 4 3 3 2 5" xfId="37856"/>
    <cellStyle name="Normal 6 4 3 3 2 6" xfId="50085"/>
    <cellStyle name="Normal 6 4 3 3 3" xfId="8477"/>
    <cellStyle name="Normal 6 4 3 3 3 2" xfId="19476"/>
    <cellStyle name="Normal 6 4 3 3 3 2 2" xfId="31731"/>
    <cellStyle name="Normal 6 4 3 3 3 2 3" xfId="43972"/>
    <cellStyle name="Normal 6 4 3 3 3 3" xfId="25614"/>
    <cellStyle name="Normal 6 4 3 3 3 4" xfId="37858"/>
    <cellStyle name="Normal 6 4 3 3 3 5" xfId="50087"/>
    <cellStyle name="Normal 6 4 3 3 4" xfId="19473"/>
    <cellStyle name="Normal 6 4 3 3 4 2" xfId="31728"/>
    <cellStyle name="Normal 6 4 3 3 4 3" xfId="43969"/>
    <cellStyle name="Normal 6 4 3 3 5" xfId="25611"/>
    <cellStyle name="Normal 6 4 3 3 6" xfId="37855"/>
    <cellStyle name="Normal 6 4 3 3 7" xfId="50084"/>
    <cellStyle name="Normal 6 4 3 4" xfId="8478"/>
    <cellStyle name="Normal 6 4 3 4 2" xfId="8479"/>
    <cellStyle name="Normal 6 4 3 4 2 2" xfId="19478"/>
    <cellStyle name="Normal 6 4 3 4 2 2 2" xfId="31733"/>
    <cellStyle name="Normal 6 4 3 4 2 2 3" xfId="43974"/>
    <cellStyle name="Normal 6 4 3 4 2 3" xfId="25616"/>
    <cellStyle name="Normal 6 4 3 4 2 4" xfId="37860"/>
    <cellStyle name="Normal 6 4 3 4 2 5" xfId="50089"/>
    <cellStyle name="Normal 6 4 3 4 3" xfId="19477"/>
    <cellStyle name="Normal 6 4 3 4 3 2" xfId="31732"/>
    <cellStyle name="Normal 6 4 3 4 3 3" xfId="43973"/>
    <cellStyle name="Normal 6 4 3 4 4" xfId="25615"/>
    <cellStyle name="Normal 6 4 3 4 5" xfId="37859"/>
    <cellStyle name="Normal 6 4 3 4 6" xfId="50088"/>
    <cellStyle name="Normal 6 4 3 5" xfId="8480"/>
    <cellStyle name="Normal 6 4 3 5 2" xfId="19479"/>
    <cellStyle name="Normal 6 4 3 5 2 2" xfId="31734"/>
    <cellStyle name="Normal 6 4 3 5 2 3" xfId="43975"/>
    <cellStyle name="Normal 6 4 3 5 3" xfId="25617"/>
    <cellStyle name="Normal 6 4 3 5 4" xfId="37861"/>
    <cellStyle name="Normal 6 4 3 5 5" xfId="50090"/>
    <cellStyle name="Normal 6 4 3 6" xfId="19464"/>
    <cellStyle name="Normal 6 4 3 6 2" xfId="31719"/>
    <cellStyle name="Normal 6 4 3 6 3" xfId="43960"/>
    <cellStyle name="Normal 6 4 3 7" xfId="25602"/>
    <cellStyle name="Normal 6 4 3 8" xfId="37846"/>
    <cellStyle name="Normal 6 4 3 9" xfId="50075"/>
    <cellStyle name="Normal 6 4 4" xfId="8481"/>
    <cellStyle name="Normal 6 4 4 2" xfId="8482"/>
    <cellStyle name="Normal 6 4 4 2 2" xfId="8483"/>
    <cellStyle name="Normal 6 4 4 2 2 2" xfId="8484"/>
    <cellStyle name="Normal 6 4 4 2 2 2 2" xfId="19483"/>
    <cellStyle name="Normal 6 4 4 2 2 2 2 2" xfId="31738"/>
    <cellStyle name="Normal 6 4 4 2 2 2 2 3" xfId="43979"/>
    <cellStyle name="Normal 6 4 4 2 2 2 3" xfId="25621"/>
    <cellStyle name="Normal 6 4 4 2 2 2 4" xfId="37865"/>
    <cellStyle name="Normal 6 4 4 2 2 2 5" xfId="50094"/>
    <cellStyle name="Normal 6 4 4 2 2 3" xfId="19482"/>
    <cellStyle name="Normal 6 4 4 2 2 3 2" xfId="31737"/>
    <cellStyle name="Normal 6 4 4 2 2 3 3" xfId="43978"/>
    <cellStyle name="Normal 6 4 4 2 2 4" xfId="25620"/>
    <cellStyle name="Normal 6 4 4 2 2 5" xfId="37864"/>
    <cellStyle name="Normal 6 4 4 2 2 6" xfId="50093"/>
    <cellStyle name="Normal 6 4 4 2 3" xfId="8485"/>
    <cellStyle name="Normal 6 4 4 2 3 2" xfId="19484"/>
    <cellStyle name="Normal 6 4 4 2 3 2 2" xfId="31739"/>
    <cellStyle name="Normal 6 4 4 2 3 2 3" xfId="43980"/>
    <cellStyle name="Normal 6 4 4 2 3 3" xfId="25622"/>
    <cellStyle name="Normal 6 4 4 2 3 4" xfId="37866"/>
    <cellStyle name="Normal 6 4 4 2 3 5" xfId="50095"/>
    <cellStyle name="Normal 6 4 4 2 4" xfId="19481"/>
    <cellStyle name="Normal 6 4 4 2 4 2" xfId="31736"/>
    <cellStyle name="Normal 6 4 4 2 4 3" xfId="43977"/>
    <cellStyle name="Normal 6 4 4 2 5" xfId="25619"/>
    <cellStyle name="Normal 6 4 4 2 6" xfId="37863"/>
    <cellStyle name="Normal 6 4 4 2 7" xfId="50092"/>
    <cellStyle name="Normal 6 4 4 3" xfId="8486"/>
    <cellStyle name="Normal 6 4 4 3 2" xfId="8487"/>
    <cellStyle name="Normal 6 4 4 3 2 2" xfId="19486"/>
    <cellStyle name="Normal 6 4 4 3 2 2 2" xfId="31741"/>
    <cellStyle name="Normal 6 4 4 3 2 2 3" xfId="43982"/>
    <cellStyle name="Normal 6 4 4 3 2 3" xfId="25624"/>
    <cellStyle name="Normal 6 4 4 3 2 4" xfId="37868"/>
    <cellStyle name="Normal 6 4 4 3 2 5" xfId="50097"/>
    <cellStyle name="Normal 6 4 4 3 3" xfId="19485"/>
    <cellStyle name="Normal 6 4 4 3 3 2" xfId="31740"/>
    <cellStyle name="Normal 6 4 4 3 3 3" xfId="43981"/>
    <cellStyle name="Normal 6 4 4 3 4" xfId="25623"/>
    <cellStyle name="Normal 6 4 4 3 5" xfId="37867"/>
    <cellStyle name="Normal 6 4 4 3 6" xfId="50096"/>
    <cellStyle name="Normal 6 4 4 4" xfId="8488"/>
    <cellStyle name="Normal 6 4 4 4 2" xfId="19487"/>
    <cellStyle name="Normal 6 4 4 4 2 2" xfId="31742"/>
    <cellStyle name="Normal 6 4 4 4 2 3" xfId="43983"/>
    <cellStyle name="Normal 6 4 4 4 3" xfId="25625"/>
    <cellStyle name="Normal 6 4 4 4 4" xfId="37869"/>
    <cellStyle name="Normal 6 4 4 4 5" xfId="50098"/>
    <cellStyle name="Normal 6 4 4 5" xfId="19480"/>
    <cellStyle name="Normal 6 4 4 5 2" xfId="31735"/>
    <cellStyle name="Normal 6 4 4 5 3" xfId="43976"/>
    <cellStyle name="Normal 6 4 4 6" xfId="25618"/>
    <cellStyle name="Normal 6 4 4 7" xfId="37862"/>
    <cellStyle name="Normal 6 4 4 8" xfId="50091"/>
    <cellStyle name="Normal 6 4 5" xfId="8489"/>
    <cellStyle name="Normal 6 4 5 2" xfId="8490"/>
    <cellStyle name="Normal 6 4 5 2 2" xfId="8491"/>
    <cellStyle name="Normal 6 4 5 2 2 2" xfId="19490"/>
    <cellStyle name="Normal 6 4 5 2 2 2 2" xfId="31745"/>
    <cellStyle name="Normal 6 4 5 2 2 2 3" xfId="43986"/>
    <cellStyle name="Normal 6 4 5 2 2 3" xfId="25628"/>
    <cellStyle name="Normal 6 4 5 2 2 4" xfId="37872"/>
    <cellStyle name="Normal 6 4 5 2 2 5" xfId="50101"/>
    <cellStyle name="Normal 6 4 5 2 3" xfId="19489"/>
    <cellStyle name="Normal 6 4 5 2 3 2" xfId="31744"/>
    <cellStyle name="Normal 6 4 5 2 3 3" xfId="43985"/>
    <cellStyle name="Normal 6 4 5 2 4" xfId="25627"/>
    <cellStyle name="Normal 6 4 5 2 5" xfId="37871"/>
    <cellStyle name="Normal 6 4 5 2 6" xfId="50100"/>
    <cellStyle name="Normal 6 4 5 3" xfId="8492"/>
    <cellStyle name="Normal 6 4 5 3 2" xfId="19491"/>
    <cellStyle name="Normal 6 4 5 3 2 2" xfId="31746"/>
    <cellStyle name="Normal 6 4 5 3 2 3" xfId="43987"/>
    <cellStyle name="Normal 6 4 5 3 3" xfId="25629"/>
    <cellStyle name="Normal 6 4 5 3 4" xfId="37873"/>
    <cellStyle name="Normal 6 4 5 3 5" xfId="50102"/>
    <cellStyle name="Normal 6 4 5 4" xfId="19488"/>
    <cellStyle name="Normal 6 4 5 4 2" xfId="31743"/>
    <cellStyle name="Normal 6 4 5 4 3" xfId="43984"/>
    <cellStyle name="Normal 6 4 5 5" xfId="25626"/>
    <cellStyle name="Normal 6 4 5 6" xfId="37870"/>
    <cellStyle name="Normal 6 4 5 7" xfId="50099"/>
    <cellStyle name="Normal 6 4 6" xfId="8493"/>
    <cellStyle name="Normal 6 4 6 2" xfId="8494"/>
    <cellStyle name="Normal 6 4 6 2 2" xfId="19493"/>
    <cellStyle name="Normal 6 4 6 2 2 2" xfId="31748"/>
    <cellStyle name="Normal 6 4 6 2 2 3" xfId="43989"/>
    <cellStyle name="Normal 6 4 6 2 3" xfId="25631"/>
    <cellStyle name="Normal 6 4 6 2 4" xfId="37875"/>
    <cellStyle name="Normal 6 4 6 2 5" xfId="50104"/>
    <cellStyle name="Normal 6 4 6 3" xfId="19492"/>
    <cellStyle name="Normal 6 4 6 3 2" xfId="31747"/>
    <cellStyle name="Normal 6 4 6 3 3" xfId="43988"/>
    <cellStyle name="Normal 6 4 6 4" xfId="25630"/>
    <cellStyle name="Normal 6 4 6 5" xfId="37874"/>
    <cellStyle name="Normal 6 4 6 6" xfId="50103"/>
    <cellStyle name="Normal 6 4 7" xfId="8495"/>
    <cellStyle name="Normal 6 4 7 2" xfId="19494"/>
    <cellStyle name="Normal 6 4 7 2 2" xfId="31749"/>
    <cellStyle name="Normal 6 4 7 2 3" xfId="43990"/>
    <cellStyle name="Normal 6 4 7 3" xfId="25632"/>
    <cellStyle name="Normal 6 4 7 4" xfId="37876"/>
    <cellStyle name="Normal 6 4 7 5" xfId="50105"/>
    <cellStyle name="Normal 6 4 8" xfId="19431"/>
    <cellStyle name="Normal 6 4 8 2" xfId="31686"/>
    <cellStyle name="Normal 6 4 8 3" xfId="43927"/>
    <cellStyle name="Normal 6 4 9" xfId="25569"/>
    <cellStyle name="Normal 6 5" xfId="8496"/>
    <cellStyle name="Normal 6 5 10" xfId="50106"/>
    <cellStyle name="Normal 6 5 2" xfId="8497"/>
    <cellStyle name="Normal 6 5 2 2" xfId="8498"/>
    <cellStyle name="Normal 6 5 2 2 2" xfId="8499"/>
    <cellStyle name="Normal 6 5 2 2 2 2" xfId="8500"/>
    <cellStyle name="Normal 6 5 2 2 2 2 2" xfId="8501"/>
    <cellStyle name="Normal 6 5 2 2 2 2 2 2" xfId="19500"/>
    <cellStyle name="Normal 6 5 2 2 2 2 2 2 2" xfId="31755"/>
    <cellStyle name="Normal 6 5 2 2 2 2 2 2 3" xfId="43996"/>
    <cellStyle name="Normal 6 5 2 2 2 2 2 3" xfId="25638"/>
    <cellStyle name="Normal 6 5 2 2 2 2 2 4" xfId="37882"/>
    <cellStyle name="Normal 6 5 2 2 2 2 2 5" xfId="50111"/>
    <cellStyle name="Normal 6 5 2 2 2 2 3" xfId="19499"/>
    <cellStyle name="Normal 6 5 2 2 2 2 3 2" xfId="31754"/>
    <cellStyle name="Normal 6 5 2 2 2 2 3 3" xfId="43995"/>
    <cellStyle name="Normal 6 5 2 2 2 2 4" xfId="25637"/>
    <cellStyle name="Normal 6 5 2 2 2 2 5" xfId="37881"/>
    <cellStyle name="Normal 6 5 2 2 2 2 6" xfId="50110"/>
    <cellStyle name="Normal 6 5 2 2 2 3" xfId="8502"/>
    <cellStyle name="Normal 6 5 2 2 2 3 2" xfId="19501"/>
    <cellStyle name="Normal 6 5 2 2 2 3 2 2" xfId="31756"/>
    <cellStyle name="Normal 6 5 2 2 2 3 2 3" xfId="43997"/>
    <cellStyle name="Normal 6 5 2 2 2 3 3" xfId="25639"/>
    <cellStyle name="Normal 6 5 2 2 2 3 4" xfId="37883"/>
    <cellStyle name="Normal 6 5 2 2 2 3 5" xfId="50112"/>
    <cellStyle name="Normal 6 5 2 2 2 4" xfId="19498"/>
    <cellStyle name="Normal 6 5 2 2 2 4 2" xfId="31753"/>
    <cellStyle name="Normal 6 5 2 2 2 4 3" xfId="43994"/>
    <cellStyle name="Normal 6 5 2 2 2 5" xfId="25636"/>
    <cellStyle name="Normal 6 5 2 2 2 6" xfId="37880"/>
    <cellStyle name="Normal 6 5 2 2 2 7" xfId="50109"/>
    <cellStyle name="Normal 6 5 2 2 3" xfId="8503"/>
    <cellStyle name="Normal 6 5 2 2 3 2" xfId="8504"/>
    <cellStyle name="Normal 6 5 2 2 3 2 2" xfId="19503"/>
    <cellStyle name="Normal 6 5 2 2 3 2 2 2" xfId="31758"/>
    <cellStyle name="Normal 6 5 2 2 3 2 2 3" xfId="43999"/>
    <cellStyle name="Normal 6 5 2 2 3 2 3" xfId="25641"/>
    <cellStyle name="Normal 6 5 2 2 3 2 4" xfId="37885"/>
    <cellStyle name="Normal 6 5 2 2 3 2 5" xfId="50114"/>
    <cellStyle name="Normal 6 5 2 2 3 3" xfId="19502"/>
    <cellStyle name="Normal 6 5 2 2 3 3 2" xfId="31757"/>
    <cellStyle name="Normal 6 5 2 2 3 3 3" xfId="43998"/>
    <cellStyle name="Normal 6 5 2 2 3 4" xfId="25640"/>
    <cellStyle name="Normal 6 5 2 2 3 5" xfId="37884"/>
    <cellStyle name="Normal 6 5 2 2 3 6" xfId="50113"/>
    <cellStyle name="Normal 6 5 2 2 4" xfId="8505"/>
    <cellStyle name="Normal 6 5 2 2 4 2" xfId="19504"/>
    <cellStyle name="Normal 6 5 2 2 4 2 2" xfId="31759"/>
    <cellStyle name="Normal 6 5 2 2 4 2 3" xfId="44000"/>
    <cellStyle name="Normal 6 5 2 2 4 3" xfId="25642"/>
    <cellStyle name="Normal 6 5 2 2 4 4" xfId="37886"/>
    <cellStyle name="Normal 6 5 2 2 4 5" xfId="50115"/>
    <cellStyle name="Normal 6 5 2 2 5" xfId="19497"/>
    <cellStyle name="Normal 6 5 2 2 5 2" xfId="31752"/>
    <cellStyle name="Normal 6 5 2 2 5 3" xfId="43993"/>
    <cellStyle name="Normal 6 5 2 2 6" xfId="25635"/>
    <cellStyle name="Normal 6 5 2 2 7" xfId="37879"/>
    <cellStyle name="Normal 6 5 2 2 8" xfId="50108"/>
    <cellStyle name="Normal 6 5 2 3" xfId="8506"/>
    <cellStyle name="Normal 6 5 2 3 2" xfId="8507"/>
    <cellStyle name="Normal 6 5 2 3 2 2" xfId="8508"/>
    <cellStyle name="Normal 6 5 2 3 2 2 2" xfId="19507"/>
    <cellStyle name="Normal 6 5 2 3 2 2 2 2" xfId="31762"/>
    <cellStyle name="Normal 6 5 2 3 2 2 2 3" xfId="44003"/>
    <cellStyle name="Normal 6 5 2 3 2 2 3" xfId="25645"/>
    <cellStyle name="Normal 6 5 2 3 2 2 4" xfId="37889"/>
    <cellStyle name="Normal 6 5 2 3 2 2 5" xfId="50118"/>
    <cellStyle name="Normal 6 5 2 3 2 3" xfId="19506"/>
    <cellStyle name="Normal 6 5 2 3 2 3 2" xfId="31761"/>
    <cellStyle name="Normal 6 5 2 3 2 3 3" xfId="44002"/>
    <cellStyle name="Normal 6 5 2 3 2 4" xfId="25644"/>
    <cellStyle name="Normal 6 5 2 3 2 5" xfId="37888"/>
    <cellStyle name="Normal 6 5 2 3 2 6" xfId="50117"/>
    <cellStyle name="Normal 6 5 2 3 3" xfId="8509"/>
    <cellStyle name="Normal 6 5 2 3 3 2" xfId="19508"/>
    <cellStyle name="Normal 6 5 2 3 3 2 2" xfId="31763"/>
    <cellStyle name="Normal 6 5 2 3 3 2 3" xfId="44004"/>
    <cellStyle name="Normal 6 5 2 3 3 3" xfId="25646"/>
    <cellStyle name="Normal 6 5 2 3 3 4" xfId="37890"/>
    <cellStyle name="Normal 6 5 2 3 3 5" xfId="50119"/>
    <cellStyle name="Normal 6 5 2 3 4" xfId="19505"/>
    <cellStyle name="Normal 6 5 2 3 4 2" xfId="31760"/>
    <cellStyle name="Normal 6 5 2 3 4 3" xfId="44001"/>
    <cellStyle name="Normal 6 5 2 3 5" xfId="25643"/>
    <cellStyle name="Normal 6 5 2 3 6" xfId="37887"/>
    <cellStyle name="Normal 6 5 2 3 7" xfId="50116"/>
    <cellStyle name="Normal 6 5 2 4" xfId="8510"/>
    <cellStyle name="Normal 6 5 2 4 2" xfId="8511"/>
    <cellStyle name="Normal 6 5 2 4 2 2" xfId="19510"/>
    <cellStyle name="Normal 6 5 2 4 2 2 2" xfId="31765"/>
    <cellStyle name="Normal 6 5 2 4 2 2 3" xfId="44006"/>
    <cellStyle name="Normal 6 5 2 4 2 3" xfId="25648"/>
    <cellStyle name="Normal 6 5 2 4 2 4" xfId="37892"/>
    <cellStyle name="Normal 6 5 2 4 2 5" xfId="50121"/>
    <cellStyle name="Normal 6 5 2 4 3" xfId="19509"/>
    <cellStyle name="Normal 6 5 2 4 3 2" xfId="31764"/>
    <cellStyle name="Normal 6 5 2 4 3 3" xfId="44005"/>
    <cellStyle name="Normal 6 5 2 4 4" xfId="25647"/>
    <cellStyle name="Normal 6 5 2 4 5" xfId="37891"/>
    <cellStyle name="Normal 6 5 2 4 6" xfId="50120"/>
    <cellStyle name="Normal 6 5 2 5" xfId="8512"/>
    <cellStyle name="Normal 6 5 2 5 2" xfId="19511"/>
    <cellStyle name="Normal 6 5 2 5 2 2" xfId="31766"/>
    <cellStyle name="Normal 6 5 2 5 2 3" xfId="44007"/>
    <cellStyle name="Normal 6 5 2 5 3" xfId="25649"/>
    <cellStyle name="Normal 6 5 2 5 4" xfId="37893"/>
    <cellStyle name="Normal 6 5 2 5 5" xfId="50122"/>
    <cellStyle name="Normal 6 5 2 6" xfId="19496"/>
    <cellStyle name="Normal 6 5 2 6 2" xfId="31751"/>
    <cellStyle name="Normal 6 5 2 6 3" xfId="43992"/>
    <cellStyle name="Normal 6 5 2 7" xfId="25634"/>
    <cellStyle name="Normal 6 5 2 8" xfId="37878"/>
    <cellStyle name="Normal 6 5 2 9" xfId="50107"/>
    <cellStyle name="Normal 6 5 3" xfId="8513"/>
    <cellStyle name="Normal 6 5 3 2" xfId="8514"/>
    <cellStyle name="Normal 6 5 3 2 2" xfId="8515"/>
    <cellStyle name="Normal 6 5 3 2 2 2" xfId="8516"/>
    <cellStyle name="Normal 6 5 3 2 2 2 2" xfId="19515"/>
    <cellStyle name="Normal 6 5 3 2 2 2 2 2" xfId="31770"/>
    <cellStyle name="Normal 6 5 3 2 2 2 2 3" xfId="44011"/>
    <cellStyle name="Normal 6 5 3 2 2 2 3" xfId="25653"/>
    <cellStyle name="Normal 6 5 3 2 2 2 4" xfId="37897"/>
    <cellStyle name="Normal 6 5 3 2 2 2 5" xfId="50126"/>
    <cellStyle name="Normal 6 5 3 2 2 3" xfId="19514"/>
    <cellStyle name="Normal 6 5 3 2 2 3 2" xfId="31769"/>
    <cellStyle name="Normal 6 5 3 2 2 3 3" xfId="44010"/>
    <cellStyle name="Normal 6 5 3 2 2 4" xfId="25652"/>
    <cellStyle name="Normal 6 5 3 2 2 5" xfId="37896"/>
    <cellStyle name="Normal 6 5 3 2 2 6" xfId="50125"/>
    <cellStyle name="Normal 6 5 3 2 3" xfId="8517"/>
    <cellStyle name="Normal 6 5 3 2 3 2" xfId="19516"/>
    <cellStyle name="Normal 6 5 3 2 3 2 2" xfId="31771"/>
    <cellStyle name="Normal 6 5 3 2 3 2 3" xfId="44012"/>
    <cellStyle name="Normal 6 5 3 2 3 3" xfId="25654"/>
    <cellStyle name="Normal 6 5 3 2 3 4" xfId="37898"/>
    <cellStyle name="Normal 6 5 3 2 3 5" xfId="50127"/>
    <cellStyle name="Normal 6 5 3 2 4" xfId="19513"/>
    <cellStyle name="Normal 6 5 3 2 4 2" xfId="31768"/>
    <cellStyle name="Normal 6 5 3 2 4 3" xfId="44009"/>
    <cellStyle name="Normal 6 5 3 2 5" xfId="25651"/>
    <cellStyle name="Normal 6 5 3 2 6" xfId="37895"/>
    <cellStyle name="Normal 6 5 3 2 7" xfId="50124"/>
    <cellStyle name="Normal 6 5 3 3" xfId="8518"/>
    <cellStyle name="Normal 6 5 3 3 2" xfId="8519"/>
    <cellStyle name="Normal 6 5 3 3 2 2" xfId="19518"/>
    <cellStyle name="Normal 6 5 3 3 2 2 2" xfId="31773"/>
    <cellStyle name="Normal 6 5 3 3 2 2 3" xfId="44014"/>
    <cellStyle name="Normal 6 5 3 3 2 3" xfId="25656"/>
    <cellStyle name="Normal 6 5 3 3 2 4" xfId="37900"/>
    <cellStyle name="Normal 6 5 3 3 2 5" xfId="50129"/>
    <cellStyle name="Normal 6 5 3 3 3" xfId="19517"/>
    <cellStyle name="Normal 6 5 3 3 3 2" xfId="31772"/>
    <cellStyle name="Normal 6 5 3 3 3 3" xfId="44013"/>
    <cellStyle name="Normal 6 5 3 3 4" xfId="25655"/>
    <cellStyle name="Normal 6 5 3 3 5" xfId="37899"/>
    <cellStyle name="Normal 6 5 3 3 6" xfId="50128"/>
    <cellStyle name="Normal 6 5 3 4" xfId="8520"/>
    <cellStyle name="Normal 6 5 3 4 2" xfId="19519"/>
    <cellStyle name="Normal 6 5 3 4 2 2" xfId="31774"/>
    <cellStyle name="Normal 6 5 3 4 2 3" xfId="44015"/>
    <cellStyle name="Normal 6 5 3 4 3" xfId="25657"/>
    <cellStyle name="Normal 6 5 3 4 4" xfId="37901"/>
    <cellStyle name="Normal 6 5 3 4 5" xfId="50130"/>
    <cellStyle name="Normal 6 5 3 5" xfId="19512"/>
    <cellStyle name="Normal 6 5 3 5 2" xfId="31767"/>
    <cellStyle name="Normal 6 5 3 5 3" xfId="44008"/>
    <cellStyle name="Normal 6 5 3 6" xfId="25650"/>
    <cellStyle name="Normal 6 5 3 7" xfId="37894"/>
    <cellStyle name="Normal 6 5 3 8" xfId="50123"/>
    <cellStyle name="Normal 6 5 4" xfId="8521"/>
    <cellStyle name="Normal 6 5 4 2" xfId="8522"/>
    <cellStyle name="Normal 6 5 4 2 2" xfId="8523"/>
    <cellStyle name="Normal 6 5 4 2 2 2" xfId="19522"/>
    <cellStyle name="Normal 6 5 4 2 2 2 2" xfId="31777"/>
    <cellStyle name="Normal 6 5 4 2 2 2 3" xfId="44018"/>
    <cellStyle name="Normal 6 5 4 2 2 3" xfId="25660"/>
    <cellStyle name="Normal 6 5 4 2 2 4" xfId="37904"/>
    <cellStyle name="Normal 6 5 4 2 2 5" xfId="50133"/>
    <cellStyle name="Normal 6 5 4 2 3" xfId="19521"/>
    <cellStyle name="Normal 6 5 4 2 3 2" xfId="31776"/>
    <cellStyle name="Normal 6 5 4 2 3 3" xfId="44017"/>
    <cellStyle name="Normal 6 5 4 2 4" xfId="25659"/>
    <cellStyle name="Normal 6 5 4 2 5" xfId="37903"/>
    <cellStyle name="Normal 6 5 4 2 6" xfId="50132"/>
    <cellStyle name="Normal 6 5 4 3" xfId="8524"/>
    <cellStyle name="Normal 6 5 4 3 2" xfId="19523"/>
    <cellStyle name="Normal 6 5 4 3 2 2" xfId="31778"/>
    <cellStyle name="Normal 6 5 4 3 2 3" xfId="44019"/>
    <cellStyle name="Normal 6 5 4 3 3" xfId="25661"/>
    <cellStyle name="Normal 6 5 4 3 4" xfId="37905"/>
    <cellStyle name="Normal 6 5 4 3 5" xfId="50134"/>
    <cellStyle name="Normal 6 5 4 4" xfId="19520"/>
    <cellStyle name="Normal 6 5 4 4 2" xfId="31775"/>
    <cellStyle name="Normal 6 5 4 4 3" xfId="44016"/>
    <cellStyle name="Normal 6 5 4 5" xfId="25658"/>
    <cellStyle name="Normal 6 5 4 6" xfId="37902"/>
    <cellStyle name="Normal 6 5 4 7" xfId="50131"/>
    <cellStyle name="Normal 6 5 5" xfId="8525"/>
    <cellStyle name="Normal 6 5 5 2" xfId="8526"/>
    <cellStyle name="Normal 6 5 5 2 2" xfId="19525"/>
    <cellStyle name="Normal 6 5 5 2 2 2" xfId="31780"/>
    <cellStyle name="Normal 6 5 5 2 2 3" xfId="44021"/>
    <cellStyle name="Normal 6 5 5 2 3" xfId="25663"/>
    <cellStyle name="Normal 6 5 5 2 4" xfId="37907"/>
    <cellStyle name="Normal 6 5 5 2 5" xfId="50136"/>
    <cellStyle name="Normal 6 5 5 3" xfId="19524"/>
    <cellStyle name="Normal 6 5 5 3 2" xfId="31779"/>
    <cellStyle name="Normal 6 5 5 3 3" xfId="44020"/>
    <cellStyle name="Normal 6 5 5 4" xfId="25662"/>
    <cellStyle name="Normal 6 5 5 5" xfId="37906"/>
    <cellStyle name="Normal 6 5 5 6" xfId="50135"/>
    <cellStyle name="Normal 6 5 6" xfId="8527"/>
    <cellStyle name="Normal 6 5 6 2" xfId="19526"/>
    <cellStyle name="Normal 6 5 6 2 2" xfId="31781"/>
    <cellStyle name="Normal 6 5 6 2 3" xfId="44022"/>
    <cellStyle name="Normal 6 5 6 3" xfId="25664"/>
    <cellStyle name="Normal 6 5 6 4" xfId="37908"/>
    <cellStyle name="Normal 6 5 6 5" xfId="50137"/>
    <cellStyle name="Normal 6 5 7" xfId="19495"/>
    <cellStyle name="Normal 6 5 7 2" xfId="31750"/>
    <cellStyle name="Normal 6 5 7 3" xfId="43991"/>
    <cellStyle name="Normal 6 5 8" xfId="25633"/>
    <cellStyle name="Normal 6 5 9" xfId="37877"/>
    <cellStyle name="Normal 6 6" xfId="8528"/>
    <cellStyle name="Normal 6 6 2" xfId="8529"/>
    <cellStyle name="Normal 6 6 2 2" xfId="8530"/>
    <cellStyle name="Normal 6 6 2 2 2" xfId="8531"/>
    <cellStyle name="Normal 6 6 2 2 2 2" xfId="8532"/>
    <cellStyle name="Normal 6 6 2 2 2 2 2" xfId="19531"/>
    <cellStyle name="Normal 6 6 2 2 2 2 2 2" xfId="31786"/>
    <cellStyle name="Normal 6 6 2 2 2 2 2 3" xfId="44027"/>
    <cellStyle name="Normal 6 6 2 2 2 2 3" xfId="25669"/>
    <cellStyle name="Normal 6 6 2 2 2 2 4" xfId="37913"/>
    <cellStyle name="Normal 6 6 2 2 2 2 5" xfId="50142"/>
    <cellStyle name="Normal 6 6 2 2 2 3" xfId="19530"/>
    <cellStyle name="Normal 6 6 2 2 2 3 2" xfId="31785"/>
    <cellStyle name="Normal 6 6 2 2 2 3 3" xfId="44026"/>
    <cellStyle name="Normal 6 6 2 2 2 4" xfId="25668"/>
    <cellStyle name="Normal 6 6 2 2 2 5" xfId="37912"/>
    <cellStyle name="Normal 6 6 2 2 2 6" xfId="50141"/>
    <cellStyle name="Normal 6 6 2 2 3" xfId="8533"/>
    <cellStyle name="Normal 6 6 2 2 3 2" xfId="19532"/>
    <cellStyle name="Normal 6 6 2 2 3 2 2" xfId="31787"/>
    <cellStyle name="Normal 6 6 2 2 3 2 3" xfId="44028"/>
    <cellStyle name="Normal 6 6 2 2 3 3" xfId="25670"/>
    <cellStyle name="Normal 6 6 2 2 3 4" xfId="37914"/>
    <cellStyle name="Normal 6 6 2 2 3 5" xfId="50143"/>
    <cellStyle name="Normal 6 6 2 2 4" xfId="19529"/>
    <cellStyle name="Normal 6 6 2 2 4 2" xfId="31784"/>
    <cellStyle name="Normal 6 6 2 2 4 3" xfId="44025"/>
    <cellStyle name="Normal 6 6 2 2 5" xfId="25667"/>
    <cellStyle name="Normal 6 6 2 2 6" xfId="37911"/>
    <cellStyle name="Normal 6 6 2 2 7" xfId="50140"/>
    <cellStyle name="Normal 6 6 2 3" xfId="8534"/>
    <cellStyle name="Normal 6 6 2 3 2" xfId="8535"/>
    <cellStyle name="Normal 6 6 2 3 2 2" xfId="19534"/>
    <cellStyle name="Normal 6 6 2 3 2 2 2" xfId="31789"/>
    <cellStyle name="Normal 6 6 2 3 2 2 3" xfId="44030"/>
    <cellStyle name="Normal 6 6 2 3 2 3" xfId="25672"/>
    <cellStyle name="Normal 6 6 2 3 2 4" xfId="37916"/>
    <cellStyle name="Normal 6 6 2 3 2 5" xfId="50145"/>
    <cellStyle name="Normal 6 6 2 3 3" xfId="19533"/>
    <cellStyle name="Normal 6 6 2 3 3 2" xfId="31788"/>
    <cellStyle name="Normal 6 6 2 3 3 3" xfId="44029"/>
    <cellStyle name="Normal 6 6 2 3 4" xfId="25671"/>
    <cellStyle name="Normal 6 6 2 3 5" xfId="37915"/>
    <cellStyle name="Normal 6 6 2 3 6" xfId="50144"/>
    <cellStyle name="Normal 6 6 2 4" xfId="8536"/>
    <cellStyle name="Normal 6 6 2 4 2" xfId="19535"/>
    <cellStyle name="Normal 6 6 2 4 2 2" xfId="31790"/>
    <cellStyle name="Normal 6 6 2 4 2 3" xfId="44031"/>
    <cellStyle name="Normal 6 6 2 4 3" xfId="25673"/>
    <cellStyle name="Normal 6 6 2 4 4" xfId="37917"/>
    <cellStyle name="Normal 6 6 2 4 5" xfId="50146"/>
    <cellStyle name="Normal 6 6 2 5" xfId="19528"/>
    <cellStyle name="Normal 6 6 2 5 2" xfId="31783"/>
    <cellStyle name="Normal 6 6 2 5 3" xfId="44024"/>
    <cellStyle name="Normal 6 6 2 6" xfId="25666"/>
    <cellStyle name="Normal 6 6 2 7" xfId="37910"/>
    <cellStyle name="Normal 6 6 2 8" xfId="50139"/>
    <cellStyle name="Normal 6 6 3" xfId="8537"/>
    <cellStyle name="Normal 6 6 3 2" xfId="8538"/>
    <cellStyle name="Normal 6 6 3 2 2" xfId="8539"/>
    <cellStyle name="Normal 6 6 3 2 2 2" xfId="19538"/>
    <cellStyle name="Normal 6 6 3 2 2 2 2" xfId="31793"/>
    <cellStyle name="Normal 6 6 3 2 2 2 3" xfId="44034"/>
    <cellStyle name="Normal 6 6 3 2 2 3" xfId="25676"/>
    <cellStyle name="Normal 6 6 3 2 2 4" xfId="37920"/>
    <cellStyle name="Normal 6 6 3 2 2 5" xfId="50149"/>
    <cellStyle name="Normal 6 6 3 2 3" xfId="19537"/>
    <cellStyle name="Normal 6 6 3 2 3 2" xfId="31792"/>
    <cellStyle name="Normal 6 6 3 2 3 3" xfId="44033"/>
    <cellStyle name="Normal 6 6 3 2 4" xfId="25675"/>
    <cellStyle name="Normal 6 6 3 2 5" xfId="37919"/>
    <cellStyle name="Normal 6 6 3 2 6" xfId="50148"/>
    <cellStyle name="Normal 6 6 3 3" xfId="8540"/>
    <cellStyle name="Normal 6 6 3 3 2" xfId="19539"/>
    <cellStyle name="Normal 6 6 3 3 2 2" xfId="31794"/>
    <cellStyle name="Normal 6 6 3 3 2 3" xfId="44035"/>
    <cellStyle name="Normal 6 6 3 3 3" xfId="25677"/>
    <cellStyle name="Normal 6 6 3 3 4" xfId="37921"/>
    <cellStyle name="Normal 6 6 3 3 5" xfId="50150"/>
    <cellStyle name="Normal 6 6 3 4" xfId="19536"/>
    <cellStyle name="Normal 6 6 3 4 2" xfId="31791"/>
    <cellStyle name="Normal 6 6 3 4 3" xfId="44032"/>
    <cellStyle name="Normal 6 6 3 5" xfId="25674"/>
    <cellStyle name="Normal 6 6 3 6" xfId="37918"/>
    <cellStyle name="Normal 6 6 3 7" xfId="50147"/>
    <cellStyle name="Normal 6 6 4" xfId="8541"/>
    <cellStyle name="Normal 6 6 4 2" xfId="8542"/>
    <cellStyle name="Normal 6 6 4 2 2" xfId="19541"/>
    <cellStyle name="Normal 6 6 4 2 2 2" xfId="31796"/>
    <cellStyle name="Normal 6 6 4 2 2 3" xfId="44037"/>
    <cellStyle name="Normal 6 6 4 2 3" xfId="25679"/>
    <cellStyle name="Normal 6 6 4 2 4" xfId="37923"/>
    <cellStyle name="Normal 6 6 4 2 5" xfId="50152"/>
    <cellStyle name="Normal 6 6 4 3" xfId="19540"/>
    <cellStyle name="Normal 6 6 4 3 2" xfId="31795"/>
    <cellStyle name="Normal 6 6 4 3 3" xfId="44036"/>
    <cellStyle name="Normal 6 6 4 4" xfId="25678"/>
    <cellStyle name="Normal 6 6 4 5" xfId="37922"/>
    <cellStyle name="Normal 6 6 4 6" xfId="50151"/>
    <cellStyle name="Normal 6 6 5" xfId="8543"/>
    <cellStyle name="Normal 6 6 5 2" xfId="19542"/>
    <cellStyle name="Normal 6 6 5 2 2" xfId="31797"/>
    <cellStyle name="Normal 6 6 5 2 3" xfId="44038"/>
    <cellStyle name="Normal 6 6 5 3" xfId="25680"/>
    <cellStyle name="Normal 6 6 5 4" xfId="37924"/>
    <cellStyle name="Normal 6 6 5 5" xfId="50153"/>
    <cellStyle name="Normal 6 6 6" xfId="19527"/>
    <cellStyle name="Normal 6 6 6 2" xfId="31782"/>
    <cellStyle name="Normal 6 6 6 3" xfId="44023"/>
    <cellStyle name="Normal 6 6 7" xfId="25665"/>
    <cellStyle name="Normal 6 6 8" xfId="37909"/>
    <cellStyle name="Normal 6 6 9" xfId="50138"/>
    <cellStyle name="Normal 6 7" xfId="8544"/>
    <cellStyle name="Normal 6 7 2" xfId="8545"/>
    <cellStyle name="Normal 6 7 2 2" xfId="8546"/>
    <cellStyle name="Normal 6 7 2 2 2" xfId="8547"/>
    <cellStyle name="Normal 6 7 2 2 2 2" xfId="19546"/>
    <cellStyle name="Normal 6 7 2 2 2 2 2" xfId="31801"/>
    <cellStyle name="Normal 6 7 2 2 2 2 3" xfId="44042"/>
    <cellStyle name="Normal 6 7 2 2 2 3" xfId="25684"/>
    <cellStyle name="Normal 6 7 2 2 2 4" xfId="37928"/>
    <cellStyle name="Normal 6 7 2 2 2 5" xfId="50157"/>
    <cellStyle name="Normal 6 7 2 2 3" xfId="19545"/>
    <cellStyle name="Normal 6 7 2 2 3 2" xfId="31800"/>
    <cellStyle name="Normal 6 7 2 2 3 3" xfId="44041"/>
    <cellStyle name="Normal 6 7 2 2 4" xfId="25683"/>
    <cellStyle name="Normal 6 7 2 2 5" xfId="37927"/>
    <cellStyle name="Normal 6 7 2 2 6" xfId="50156"/>
    <cellStyle name="Normal 6 7 2 3" xfId="8548"/>
    <cellStyle name="Normal 6 7 2 3 2" xfId="19547"/>
    <cellStyle name="Normal 6 7 2 3 2 2" xfId="31802"/>
    <cellStyle name="Normal 6 7 2 3 2 3" xfId="44043"/>
    <cellStyle name="Normal 6 7 2 3 3" xfId="25685"/>
    <cellStyle name="Normal 6 7 2 3 4" xfId="37929"/>
    <cellStyle name="Normal 6 7 2 3 5" xfId="50158"/>
    <cellStyle name="Normal 6 7 2 4" xfId="19544"/>
    <cellStyle name="Normal 6 7 2 4 2" xfId="31799"/>
    <cellStyle name="Normal 6 7 2 4 3" xfId="44040"/>
    <cellStyle name="Normal 6 7 2 5" xfId="25682"/>
    <cellStyle name="Normal 6 7 2 6" xfId="37926"/>
    <cellStyle name="Normal 6 7 2 7" xfId="50155"/>
    <cellStyle name="Normal 6 7 3" xfId="8549"/>
    <cellStyle name="Normal 6 7 3 2" xfId="8550"/>
    <cellStyle name="Normal 6 7 3 2 2" xfId="19549"/>
    <cellStyle name="Normal 6 7 3 2 2 2" xfId="31804"/>
    <cellStyle name="Normal 6 7 3 2 2 3" xfId="44045"/>
    <cellStyle name="Normal 6 7 3 2 3" xfId="25687"/>
    <cellStyle name="Normal 6 7 3 2 4" xfId="37931"/>
    <cellStyle name="Normal 6 7 3 2 5" xfId="50160"/>
    <cellStyle name="Normal 6 7 3 3" xfId="19548"/>
    <cellStyle name="Normal 6 7 3 3 2" xfId="31803"/>
    <cellStyle name="Normal 6 7 3 3 3" xfId="44044"/>
    <cellStyle name="Normal 6 7 3 4" xfId="25686"/>
    <cellStyle name="Normal 6 7 3 5" xfId="37930"/>
    <cellStyle name="Normal 6 7 3 6" xfId="50159"/>
    <cellStyle name="Normal 6 7 4" xfId="8551"/>
    <cellStyle name="Normal 6 7 4 2" xfId="19550"/>
    <cellStyle name="Normal 6 7 4 2 2" xfId="31805"/>
    <cellStyle name="Normal 6 7 4 2 3" xfId="44046"/>
    <cellStyle name="Normal 6 7 4 3" xfId="25688"/>
    <cellStyle name="Normal 6 7 4 4" xfId="37932"/>
    <cellStyle name="Normal 6 7 4 5" xfId="50161"/>
    <cellStyle name="Normal 6 7 5" xfId="19543"/>
    <cellStyle name="Normal 6 7 5 2" xfId="31798"/>
    <cellStyle name="Normal 6 7 5 3" xfId="44039"/>
    <cellStyle name="Normal 6 7 6" xfId="25681"/>
    <cellStyle name="Normal 6 7 7" xfId="37925"/>
    <cellStyle name="Normal 6 7 8" xfId="50154"/>
    <cellStyle name="Normal 6 8" xfId="8552"/>
    <cellStyle name="Normal 6 8 2" xfId="8553"/>
    <cellStyle name="Normal 6 8 2 2" xfId="8554"/>
    <cellStyle name="Normal 6 8 2 2 2" xfId="19553"/>
    <cellStyle name="Normal 6 8 2 2 2 2" xfId="31808"/>
    <cellStyle name="Normal 6 8 2 2 2 3" xfId="44049"/>
    <cellStyle name="Normal 6 8 2 2 3" xfId="25691"/>
    <cellStyle name="Normal 6 8 2 2 4" xfId="37935"/>
    <cellStyle name="Normal 6 8 2 2 5" xfId="50164"/>
    <cellStyle name="Normal 6 8 2 3" xfId="19552"/>
    <cellStyle name="Normal 6 8 2 3 2" xfId="31807"/>
    <cellStyle name="Normal 6 8 2 3 3" xfId="44048"/>
    <cellStyle name="Normal 6 8 2 4" xfId="25690"/>
    <cellStyle name="Normal 6 8 2 5" xfId="37934"/>
    <cellStyle name="Normal 6 8 2 6" xfId="50163"/>
    <cellStyle name="Normal 6 8 3" xfId="8555"/>
    <cellStyle name="Normal 6 8 3 2" xfId="19554"/>
    <cellStyle name="Normal 6 8 3 2 2" xfId="31809"/>
    <cellStyle name="Normal 6 8 3 2 3" xfId="44050"/>
    <cellStyle name="Normal 6 8 3 3" xfId="25692"/>
    <cellStyle name="Normal 6 8 3 4" xfId="37936"/>
    <cellStyle name="Normal 6 8 3 5" xfId="50165"/>
    <cellStyle name="Normal 6 8 4" xfId="19551"/>
    <cellStyle name="Normal 6 8 4 2" xfId="31806"/>
    <cellStyle name="Normal 6 8 4 3" xfId="44047"/>
    <cellStyle name="Normal 6 8 5" xfId="25689"/>
    <cellStyle name="Normal 6 8 6" xfId="37933"/>
    <cellStyle name="Normal 6 8 7" xfId="50162"/>
    <cellStyle name="Normal 6 9" xfId="8556"/>
    <cellStyle name="Normal 7" xfId="39"/>
    <cellStyle name="Normal 7 2" xfId="8557"/>
    <cellStyle name="Normal 7 3" xfId="20379"/>
    <cellStyle name="Normal 7 4" xfId="20359"/>
    <cellStyle name="Normal 7 5" xfId="32609"/>
    <cellStyle name="Normal 8" xfId="8558"/>
    <cellStyle name="Normal 8 10" xfId="20351"/>
    <cellStyle name="Normal 8 11" xfId="20355"/>
    <cellStyle name="Normal 8 12" xfId="32602"/>
    <cellStyle name="Normal 8 2" xfId="8559"/>
    <cellStyle name="Normal 8 2 2" xfId="25694"/>
    <cellStyle name="Normal 8 2 3" xfId="20358"/>
    <cellStyle name="Normal 8 2 4" xfId="32608"/>
    <cellStyle name="Normal 8 3" xfId="14209"/>
    <cellStyle name="Normal 8 3 2" xfId="20324"/>
    <cellStyle name="Normal 8 3 2 2" xfId="32579"/>
    <cellStyle name="Normal 8 3 2 3" xfId="44820"/>
    <cellStyle name="Normal 8 3 3" xfId="26465"/>
    <cellStyle name="Normal 8 3 4" xfId="38706"/>
    <cellStyle name="Normal 8 4" xfId="14215"/>
    <cellStyle name="Normal 8 4 2" xfId="20330"/>
    <cellStyle name="Normal 8 4 2 2" xfId="32584"/>
    <cellStyle name="Normal 8 4 2 3" xfId="44825"/>
    <cellStyle name="Normal 8 4 3" xfId="26470"/>
    <cellStyle name="Normal 8 4 4" xfId="38711"/>
    <cellStyle name="Normal 8 5" xfId="14218"/>
    <cellStyle name="Normal 8 5 2" xfId="20333"/>
    <cellStyle name="Normal 8 5 2 2" xfId="32587"/>
    <cellStyle name="Normal 8 5 2 3" xfId="44828"/>
    <cellStyle name="Normal 8 5 3" xfId="26473"/>
    <cellStyle name="Normal 8 5 4" xfId="38714"/>
    <cellStyle name="Normal 8 6" xfId="14221"/>
    <cellStyle name="Normal 8 6 2" xfId="20336"/>
    <cellStyle name="Normal 8 6 2 2" xfId="32590"/>
    <cellStyle name="Normal 8 6 2 3" xfId="44831"/>
    <cellStyle name="Normal 8 6 3" xfId="26476"/>
    <cellStyle name="Normal 8 6 4" xfId="38717"/>
    <cellStyle name="Normal 8 7" xfId="14224"/>
    <cellStyle name="Normal 8 7 2" xfId="20339"/>
    <cellStyle name="Normal 8 7 2 2" xfId="32593"/>
    <cellStyle name="Normal 8 7 2 3" xfId="44834"/>
    <cellStyle name="Normal 8 7 3" xfId="26479"/>
    <cellStyle name="Normal 8 7 4" xfId="38720"/>
    <cellStyle name="Normal 8 8" xfId="14227"/>
    <cellStyle name="Normal 8 8 2" xfId="20342"/>
    <cellStyle name="Normal 8 8 2 2" xfId="32596"/>
    <cellStyle name="Normal 8 8 2 3" xfId="44837"/>
    <cellStyle name="Normal 8 8 3" xfId="26482"/>
    <cellStyle name="Normal 8 8 4" xfId="38723"/>
    <cellStyle name="Normal 8 9" xfId="20347"/>
    <cellStyle name="Normal 8 9 2" xfId="25693"/>
    <cellStyle name="Normal 9" xfId="8560"/>
    <cellStyle name="Normal 9 10" xfId="19555"/>
    <cellStyle name="Normal 9 10 2" xfId="31810"/>
    <cellStyle name="Normal 9 10 3" xfId="44051"/>
    <cellStyle name="Normal 9 11" xfId="25695"/>
    <cellStyle name="Normal 9 12" xfId="37937"/>
    <cellStyle name="Normal 9 13" xfId="50166"/>
    <cellStyle name="Normal 9 2" xfId="8561"/>
    <cellStyle name="Normal 9 2 10" xfId="25696"/>
    <cellStyle name="Normal 9 2 11" xfId="37938"/>
    <cellStyle name="Normal 9 2 12" xfId="50167"/>
    <cellStyle name="Normal 9 2 2" xfId="8562"/>
    <cellStyle name="Normal 9 2 2 10" xfId="37939"/>
    <cellStyle name="Normal 9 2 2 11" xfId="50168"/>
    <cellStyle name="Normal 9 2 2 2" xfId="8563"/>
    <cellStyle name="Normal 9 2 2 2 10" xfId="50169"/>
    <cellStyle name="Normal 9 2 2 2 2" xfId="8564"/>
    <cellStyle name="Normal 9 2 2 2 2 2" xfId="8565"/>
    <cellStyle name="Normal 9 2 2 2 2 2 2" xfId="8566"/>
    <cellStyle name="Normal 9 2 2 2 2 2 2 2" xfId="8567"/>
    <cellStyle name="Normal 9 2 2 2 2 2 2 2 2" xfId="8568"/>
    <cellStyle name="Normal 9 2 2 2 2 2 2 2 2 2" xfId="19563"/>
    <cellStyle name="Normal 9 2 2 2 2 2 2 2 2 2 2" xfId="31818"/>
    <cellStyle name="Normal 9 2 2 2 2 2 2 2 2 2 3" xfId="44059"/>
    <cellStyle name="Normal 9 2 2 2 2 2 2 2 2 3" xfId="25703"/>
    <cellStyle name="Normal 9 2 2 2 2 2 2 2 2 4" xfId="37945"/>
    <cellStyle name="Normal 9 2 2 2 2 2 2 2 2 5" xfId="50174"/>
    <cellStyle name="Normal 9 2 2 2 2 2 2 2 3" xfId="19562"/>
    <cellStyle name="Normal 9 2 2 2 2 2 2 2 3 2" xfId="31817"/>
    <cellStyle name="Normal 9 2 2 2 2 2 2 2 3 3" xfId="44058"/>
    <cellStyle name="Normal 9 2 2 2 2 2 2 2 4" xfId="25702"/>
    <cellStyle name="Normal 9 2 2 2 2 2 2 2 5" xfId="37944"/>
    <cellStyle name="Normal 9 2 2 2 2 2 2 2 6" xfId="50173"/>
    <cellStyle name="Normal 9 2 2 2 2 2 2 3" xfId="8569"/>
    <cellStyle name="Normal 9 2 2 2 2 2 2 3 2" xfId="19564"/>
    <cellStyle name="Normal 9 2 2 2 2 2 2 3 2 2" xfId="31819"/>
    <cellStyle name="Normal 9 2 2 2 2 2 2 3 2 3" xfId="44060"/>
    <cellStyle name="Normal 9 2 2 2 2 2 2 3 3" xfId="25704"/>
    <cellStyle name="Normal 9 2 2 2 2 2 2 3 4" xfId="37946"/>
    <cellStyle name="Normal 9 2 2 2 2 2 2 3 5" xfId="50175"/>
    <cellStyle name="Normal 9 2 2 2 2 2 2 4" xfId="19561"/>
    <cellStyle name="Normal 9 2 2 2 2 2 2 4 2" xfId="31816"/>
    <cellStyle name="Normal 9 2 2 2 2 2 2 4 3" xfId="44057"/>
    <cellStyle name="Normal 9 2 2 2 2 2 2 5" xfId="25701"/>
    <cellStyle name="Normal 9 2 2 2 2 2 2 6" xfId="37943"/>
    <cellStyle name="Normal 9 2 2 2 2 2 2 7" xfId="50172"/>
    <cellStyle name="Normal 9 2 2 2 2 2 3" xfId="8570"/>
    <cellStyle name="Normal 9 2 2 2 2 2 3 2" xfId="8571"/>
    <cellStyle name="Normal 9 2 2 2 2 2 3 2 2" xfId="19566"/>
    <cellStyle name="Normal 9 2 2 2 2 2 3 2 2 2" xfId="31821"/>
    <cellStyle name="Normal 9 2 2 2 2 2 3 2 2 3" xfId="44062"/>
    <cellStyle name="Normal 9 2 2 2 2 2 3 2 3" xfId="25706"/>
    <cellStyle name="Normal 9 2 2 2 2 2 3 2 4" xfId="37948"/>
    <cellStyle name="Normal 9 2 2 2 2 2 3 2 5" xfId="50177"/>
    <cellStyle name="Normal 9 2 2 2 2 2 3 3" xfId="19565"/>
    <cellStyle name="Normal 9 2 2 2 2 2 3 3 2" xfId="31820"/>
    <cellStyle name="Normal 9 2 2 2 2 2 3 3 3" xfId="44061"/>
    <cellStyle name="Normal 9 2 2 2 2 2 3 4" xfId="25705"/>
    <cellStyle name="Normal 9 2 2 2 2 2 3 5" xfId="37947"/>
    <cellStyle name="Normal 9 2 2 2 2 2 3 6" xfId="50176"/>
    <cellStyle name="Normal 9 2 2 2 2 2 4" xfId="8572"/>
    <cellStyle name="Normal 9 2 2 2 2 2 4 2" xfId="19567"/>
    <cellStyle name="Normal 9 2 2 2 2 2 4 2 2" xfId="31822"/>
    <cellStyle name="Normal 9 2 2 2 2 2 4 2 3" xfId="44063"/>
    <cellStyle name="Normal 9 2 2 2 2 2 4 3" xfId="25707"/>
    <cellStyle name="Normal 9 2 2 2 2 2 4 4" xfId="37949"/>
    <cellStyle name="Normal 9 2 2 2 2 2 4 5" xfId="50178"/>
    <cellStyle name="Normal 9 2 2 2 2 2 5" xfId="19560"/>
    <cellStyle name="Normal 9 2 2 2 2 2 5 2" xfId="31815"/>
    <cellStyle name="Normal 9 2 2 2 2 2 5 3" xfId="44056"/>
    <cellStyle name="Normal 9 2 2 2 2 2 6" xfId="25700"/>
    <cellStyle name="Normal 9 2 2 2 2 2 7" xfId="37942"/>
    <cellStyle name="Normal 9 2 2 2 2 2 8" xfId="50171"/>
    <cellStyle name="Normal 9 2 2 2 2 3" xfId="8573"/>
    <cellStyle name="Normal 9 2 2 2 2 3 2" xfId="8574"/>
    <cellStyle name="Normal 9 2 2 2 2 3 2 2" xfId="8575"/>
    <cellStyle name="Normal 9 2 2 2 2 3 2 2 2" xfId="19570"/>
    <cellStyle name="Normal 9 2 2 2 2 3 2 2 2 2" xfId="31825"/>
    <cellStyle name="Normal 9 2 2 2 2 3 2 2 2 3" xfId="44066"/>
    <cellStyle name="Normal 9 2 2 2 2 3 2 2 3" xfId="25710"/>
    <cellStyle name="Normal 9 2 2 2 2 3 2 2 4" xfId="37952"/>
    <cellStyle name="Normal 9 2 2 2 2 3 2 2 5" xfId="50181"/>
    <cellStyle name="Normal 9 2 2 2 2 3 2 3" xfId="19569"/>
    <cellStyle name="Normal 9 2 2 2 2 3 2 3 2" xfId="31824"/>
    <cellStyle name="Normal 9 2 2 2 2 3 2 3 3" xfId="44065"/>
    <cellStyle name="Normal 9 2 2 2 2 3 2 4" xfId="25709"/>
    <cellStyle name="Normal 9 2 2 2 2 3 2 5" xfId="37951"/>
    <cellStyle name="Normal 9 2 2 2 2 3 2 6" xfId="50180"/>
    <cellStyle name="Normal 9 2 2 2 2 3 3" xfId="8576"/>
    <cellStyle name="Normal 9 2 2 2 2 3 3 2" xfId="19571"/>
    <cellStyle name="Normal 9 2 2 2 2 3 3 2 2" xfId="31826"/>
    <cellStyle name="Normal 9 2 2 2 2 3 3 2 3" xfId="44067"/>
    <cellStyle name="Normal 9 2 2 2 2 3 3 3" xfId="25711"/>
    <cellStyle name="Normal 9 2 2 2 2 3 3 4" xfId="37953"/>
    <cellStyle name="Normal 9 2 2 2 2 3 3 5" xfId="50182"/>
    <cellStyle name="Normal 9 2 2 2 2 3 4" xfId="19568"/>
    <cellStyle name="Normal 9 2 2 2 2 3 4 2" xfId="31823"/>
    <cellStyle name="Normal 9 2 2 2 2 3 4 3" xfId="44064"/>
    <cellStyle name="Normal 9 2 2 2 2 3 5" xfId="25708"/>
    <cellStyle name="Normal 9 2 2 2 2 3 6" xfId="37950"/>
    <cellStyle name="Normal 9 2 2 2 2 3 7" xfId="50179"/>
    <cellStyle name="Normal 9 2 2 2 2 4" xfId="8577"/>
    <cellStyle name="Normal 9 2 2 2 2 4 2" xfId="8578"/>
    <cellStyle name="Normal 9 2 2 2 2 4 2 2" xfId="19573"/>
    <cellStyle name="Normal 9 2 2 2 2 4 2 2 2" xfId="31828"/>
    <cellStyle name="Normal 9 2 2 2 2 4 2 2 3" xfId="44069"/>
    <cellStyle name="Normal 9 2 2 2 2 4 2 3" xfId="25713"/>
    <cellStyle name="Normal 9 2 2 2 2 4 2 4" xfId="37955"/>
    <cellStyle name="Normal 9 2 2 2 2 4 2 5" xfId="50184"/>
    <cellStyle name="Normal 9 2 2 2 2 4 3" xfId="19572"/>
    <cellStyle name="Normal 9 2 2 2 2 4 3 2" xfId="31827"/>
    <cellStyle name="Normal 9 2 2 2 2 4 3 3" xfId="44068"/>
    <cellStyle name="Normal 9 2 2 2 2 4 4" xfId="25712"/>
    <cellStyle name="Normal 9 2 2 2 2 4 5" xfId="37954"/>
    <cellStyle name="Normal 9 2 2 2 2 4 6" xfId="50183"/>
    <cellStyle name="Normal 9 2 2 2 2 5" xfId="8579"/>
    <cellStyle name="Normal 9 2 2 2 2 5 2" xfId="19574"/>
    <cellStyle name="Normal 9 2 2 2 2 5 2 2" xfId="31829"/>
    <cellStyle name="Normal 9 2 2 2 2 5 2 3" xfId="44070"/>
    <cellStyle name="Normal 9 2 2 2 2 5 3" xfId="25714"/>
    <cellStyle name="Normal 9 2 2 2 2 5 4" xfId="37956"/>
    <cellStyle name="Normal 9 2 2 2 2 5 5" xfId="50185"/>
    <cellStyle name="Normal 9 2 2 2 2 6" xfId="19559"/>
    <cellStyle name="Normal 9 2 2 2 2 6 2" xfId="31814"/>
    <cellStyle name="Normal 9 2 2 2 2 6 3" xfId="44055"/>
    <cellStyle name="Normal 9 2 2 2 2 7" xfId="25699"/>
    <cellStyle name="Normal 9 2 2 2 2 8" xfId="37941"/>
    <cellStyle name="Normal 9 2 2 2 2 9" xfId="50170"/>
    <cellStyle name="Normal 9 2 2 2 3" xfId="8580"/>
    <cellStyle name="Normal 9 2 2 2 3 2" xfId="8581"/>
    <cellStyle name="Normal 9 2 2 2 3 2 2" xfId="8582"/>
    <cellStyle name="Normal 9 2 2 2 3 2 2 2" xfId="8583"/>
    <cellStyle name="Normal 9 2 2 2 3 2 2 2 2" xfId="19578"/>
    <cellStyle name="Normal 9 2 2 2 3 2 2 2 2 2" xfId="31833"/>
    <cellStyle name="Normal 9 2 2 2 3 2 2 2 2 3" xfId="44074"/>
    <cellStyle name="Normal 9 2 2 2 3 2 2 2 3" xfId="25718"/>
    <cellStyle name="Normal 9 2 2 2 3 2 2 2 4" xfId="37960"/>
    <cellStyle name="Normal 9 2 2 2 3 2 2 2 5" xfId="50189"/>
    <cellStyle name="Normal 9 2 2 2 3 2 2 3" xfId="19577"/>
    <cellStyle name="Normal 9 2 2 2 3 2 2 3 2" xfId="31832"/>
    <cellStyle name="Normal 9 2 2 2 3 2 2 3 3" xfId="44073"/>
    <cellStyle name="Normal 9 2 2 2 3 2 2 4" xfId="25717"/>
    <cellStyle name="Normal 9 2 2 2 3 2 2 5" xfId="37959"/>
    <cellStyle name="Normal 9 2 2 2 3 2 2 6" xfId="50188"/>
    <cellStyle name="Normal 9 2 2 2 3 2 3" xfId="8584"/>
    <cellStyle name="Normal 9 2 2 2 3 2 3 2" xfId="19579"/>
    <cellStyle name="Normal 9 2 2 2 3 2 3 2 2" xfId="31834"/>
    <cellStyle name="Normal 9 2 2 2 3 2 3 2 3" xfId="44075"/>
    <cellStyle name="Normal 9 2 2 2 3 2 3 3" xfId="25719"/>
    <cellStyle name="Normal 9 2 2 2 3 2 3 4" xfId="37961"/>
    <cellStyle name="Normal 9 2 2 2 3 2 3 5" xfId="50190"/>
    <cellStyle name="Normal 9 2 2 2 3 2 4" xfId="19576"/>
    <cellStyle name="Normal 9 2 2 2 3 2 4 2" xfId="31831"/>
    <cellStyle name="Normal 9 2 2 2 3 2 4 3" xfId="44072"/>
    <cellStyle name="Normal 9 2 2 2 3 2 5" xfId="25716"/>
    <cellStyle name="Normal 9 2 2 2 3 2 6" xfId="37958"/>
    <cellStyle name="Normal 9 2 2 2 3 2 7" xfId="50187"/>
    <cellStyle name="Normal 9 2 2 2 3 3" xfId="8585"/>
    <cellStyle name="Normal 9 2 2 2 3 3 2" xfId="8586"/>
    <cellStyle name="Normal 9 2 2 2 3 3 2 2" xfId="19581"/>
    <cellStyle name="Normal 9 2 2 2 3 3 2 2 2" xfId="31836"/>
    <cellStyle name="Normal 9 2 2 2 3 3 2 2 3" xfId="44077"/>
    <cellStyle name="Normal 9 2 2 2 3 3 2 3" xfId="25721"/>
    <cellStyle name="Normal 9 2 2 2 3 3 2 4" xfId="37963"/>
    <cellStyle name="Normal 9 2 2 2 3 3 2 5" xfId="50192"/>
    <cellStyle name="Normal 9 2 2 2 3 3 3" xfId="19580"/>
    <cellStyle name="Normal 9 2 2 2 3 3 3 2" xfId="31835"/>
    <cellStyle name="Normal 9 2 2 2 3 3 3 3" xfId="44076"/>
    <cellStyle name="Normal 9 2 2 2 3 3 4" xfId="25720"/>
    <cellStyle name="Normal 9 2 2 2 3 3 5" xfId="37962"/>
    <cellStyle name="Normal 9 2 2 2 3 3 6" xfId="50191"/>
    <cellStyle name="Normal 9 2 2 2 3 4" xfId="8587"/>
    <cellStyle name="Normal 9 2 2 2 3 4 2" xfId="19582"/>
    <cellStyle name="Normal 9 2 2 2 3 4 2 2" xfId="31837"/>
    <cellStyle name="Normal 9 2 2 2 3 4 2 3" xfId="44078"/>
    <cellStyle name="Normal 9 2 2 2 3 4 3" xfId="25722"/>
    <cellStyle name="Normal 9 2 2 2 3 4 4" xfId="37964"/>
    <cellStyle name="Normal 9 2 2 2 3 4 5" xfId="50193"/>
    <cellStyle name="Normal 9 2 2 2 3 5" xfId="19575"/>
    <cellStyle name="Normal 9 2 2 2 3 5 2" xfId="31830"/>
    <cellStyle name="Normal 9 2 2 2 3 5 3" xfId="44071"/>
    <cellStyle name="Normal 9 2 2 2 3 6" xfId="25715"/>
    <cellStyle name="Normal 9 2 2 2 3 7" xfId="37957"/>
    <cellStyle name="Normal 9 2 2 2 3 8" xfId="50186"/>
    <cellStyle name="Normal 9 2 2 2 4" xfId="8588"/>
    <cellStyle name="Normal 9 2 2 2 4 2" xfId="8589"/>
    <cellStyle name="Normal 9 2 2 2 4 2 2" xfId="8590"/>
    <cellStyle name="Normal 9 2 2 2 4 2 2 2" xfId="19585"/>
    <cellStyle name="Normal 9 2 2 2 4 2 2 2 2" xfId="31840"/>
    <cellStyle name="Normal 9 2 2 2 4 2 2 2 3" xfId="44081"/>
    <cellStyle name="Normal 9 2 2 2 4 2 2 3" xfId="25725"/>
    <cellStyle name="Normal 9 2 2 2 4 2 2 4" xfId="37967"/>
    <cellStyle name="Normal 9 2 2 2 4 2 2 5" xfId="50196"/>
    <cellStyle name="Normal 9 2 2 2 4 2 3" xfId="19584"/>
    <cellStyle name="Normal 9 2 2 2 4 2 3 2" xfId="31839"/>
    <cellStyle name="Normal 9 2 2 2 4 2 3 3" xfId="44080"/>
    <cellStyle name="Normal 9 2 2 2 4 2 4" xfId="25724"/>
    <cellStyle name="Normal 9 2 2 2 4 2 5" xfId="37966"/>
    <cellStyle name="Normal 9 2 2 2 4 2 6" xfId="50195"/>
    <cellStyle name="Normal 9 2 2 2 4 3" xfId="8591"/>
    <cellStyle name="Normal 9 2 2 2 4 3 2" xfId="19586"/>
    <cellStyle name="Normal 9 2 2 2 4 3 2 2" xfId="31841"/>
    <cellStyle name="Normal 9 2 2 2 4 3 2 3" xfId="44082"/>
    <cellStyle name="Normal 9 2 2 2 4 3 3" xfId="25726"/>
    <cellStyle name="Normal 9 2 2 2 4 3 4" xfId="37968"/>
    <cellStyle name="Normal 9 2 2 2 4 3 5" xfId="50197"/>
    <cellStyle name="Normal 9 2 2 2 4 4" xfId="19583"/>
    <cellStyle name="Normal 9 2 2 2 4 4 2" xfId="31838"/>
    <cellStyle name="Normal 9 2 2 2 4 4 3" xfId="44079"/>
    <cellStyle name="Normal 9 2 2 2 4 5" xfId="25723"/>
    <cellStyle name="Normal 9 2 2 2 4 6" xfId="37965"/>
    <cellStyle name="Normal 9 2 2 2 4 7" xfId="50194"/>
    <cellStyle name="Normal 9 2 2 2 5" xfId="8592"/>
    <cellStyle name="Normal 9 2 2 2 5 2" xfId="8593"/>
    <cellStyle name="Normal 9 2 2 2 5 2 2" xfId="19588"/>
    <cellStyle name="Normal 9 2 2 2 5 2 2 2" xfId="31843"/>
    <cellStyle name="Normal 9 2 2 2 5 2 2 3" xfId="44084"/>
    <cellStyle name="Normal 9 2 2 2 5 2 3" xfId="25728"/>
    <cellStyle name="Normal 9 2 2 2 5 2 4" xfId="37970"/>
    <cellStyle name="Normal 9 2 2 2 5 2 5" xfId="50199"/>
    <cellStyle name="Normal 9 2 2 2 5 3" xfId="19587"/>
    <cellStyle name="Normal 9 2 2 2 5 3 2" xfId="31842"/>
    <cellStyle name="Normal 9 2 2 2 5 3 3" xfId="44083"/>
    <cellStyle name="Normal 9 2 2 2 5 4" xfId="25727"/>
    <cellStyle name="Normal 9 2 2 2 5 5" xfId="37969"/>
    <cellStyle name="Normal 9 2 2 2 5 6" xfId="50198"/>
    <cellStyle name="Normal 9 2 2 2 6" xfId="8594"/>
    <cellStyle name="Normal 9 2 2 2 6 2" xfId="19589"/>
    <cellStyle name="Normal 9 2 2 2 6 2 2" xfId="31844"/>
    <cellStyle name="Normal 9 2 2 2 6 2 3" xfId="44085"/>
    <cellStyle name="Normal 9 2 2 2 6 3" xfId="25729"/>
    <cellStyle name="Normal 9 2 2 2 6 4" xfId="37971"/>
    <cellStyle name="Normal 9 2 2 2 6 5" xfId="50200"/>
    <cellStyle name="Normal 9 2 2 2 7" xfId="19558"/>
    <cellStyle name="Normal 9 2 2 2 7 2" xfId="31813"/>
    <cellStyle name="Normal 9 2 2 2 7 3" xfId="44054"/>
    <cellStyle name="Normal 9 2 2 2 8" xfId="25698"/>
    <cellStyle name="Normal 9 2 2 2 9" xfId="37940"/>
    <cellStyle name="Normal 9 2 2 3" xfId="8595"/>
    <cellStyle name="Normal 9 2 2 3 2" xfId="8596"/>
    <cellStyle name="Normal 9 2 2 3 2 2" xfId="8597"/>
    <cellStyle name="Normal 9 2 2 3 2 2 2" xfId="8598"/>
    <cellStyle name="Normal 9 2 2 3 2 2 2 2" xfId="8599"/>
    <cellStyle name="Normal 9 2 2 3 2 2 2 2 2" xfId="19594"/>
    <cellStyle name="Normal 9 2 2 3 2 2 2 2 2 2" xfId="31849"/>
    <cellStyle name="Normal 9 2 2 3 2 2 2 2 2 3" xfId="44090"/>
    <cellStyle name="Normal 9 2 2 3 2 2 2 2 3" xfId="25734"/>
    <cellStyle name="Normal 9 2 2 3 2 2 2 2 4" xfId="37976"/>
    <cellStyle name="Normal 9 2 2 3 2 2 2 2 5" xfId="50205"/>
    <cellStyle name="Normal 9 2 2 3 2 2 2 3" xfId="19593"/>
    <cellStyle name="Normal 9 2 2 3 2 2 2 3 2" xfId="31848"/>
    <cellStyle name="Normal 9 2 2 3 2 2 2 3 3" xfId="44089"/>
    <cellStyle name="Normal 9 2 2 3 2 2 2 4" xfId="25733"/>
    <cellStyle name="Normal 9 2 2 3 2 2 2 5" xfId="37975"/>
    <cellStyle name="Normal 9 2 2 3 2 2 2 6" xfId="50204"/>
    <cellStyle name="Normal 9 2 2 3 2 2 3" xfId="8600"/>
    <cellStyle name="Normal 9 2 2 3 2 2 3 2" xfId="19595"/>
    <cellStyle name="Normal 9 2 2 3 2 2 3 2 2" xfId="31850"/>
    <cellStyle name="Normal 9 2 2 3 2 2 3 2 3" xfId="44091"/>
    <cellStyle name="Normal 9 2 2 3 2 2 3 3" xfId="25735"/>
    <cellStyle name="Normal 9 2 2 3 2 2 3 4" xfId="37977"/>
    <cellStyle name="Normal 9 2 2 3 2 2 3 5" xfId="50206"/>
    <cellStyle name="Normal 9 2 2 3 2 2 4" xfId="19592"/>
    <cellStyle name="Normal 9 2 2 3 2 2 4 2" xfId="31847"/>
    <cellStyle name="Normal 9 2 2 3 2 2 4 3" xfId="44088"/>
    <cellStyle name="Normal 9 2 2 3 2 2 5" xfId="25732"/>
    <cellStyle name="Normal 9 2 2 3 2 2 6" xfId="37974"/>
    <cellStyle name="Normal 9 2 2 3 2 2 7" xfId="50203"/>
    <cellStyle name="Normal 9 2 2 3 2 3" xfId="8601"/>
    <cellStyle name="Normal 9 2 2 3 2 3 2" xfId="8602"/>
    <cellStyle name="Normal 9 2 2 3 2 3 2 2" xfId="19597"/>
    <cellStyle name="Normal 9 2 2 3 2 3 2 2 2" xfId="31852"/>
    <cellStyle name="Normal 9 2 2 3 2 3 2 2 3" xfId="44093"/>
    <cellStyle name="Normal 9 2 2 3 2 3 2 3" xfId="25737"/>
    <cellStyle name="Normal 9 2 2 3 2 3 2 4" xfId="37979"/>
    <cellStyle name="Normal 9 2 2 3 2 3 2 5" xfId="50208"/>
    <cellStyle name="Normal 9 2 2 3 2 3 3" xfId="19596"/>
    <cellStyle name="Normal 9 2 2 3 2 3 3 2" xfId="31851"/>
    <cellStyle name="Normal 9 2 2 3 2 3 3 3" xfId="44092"/>
    <cellStyle name="Normal 9 2 2 3 2 3 4" xfId="25736"/>
    <cellStyle name="Normal 9 2 2 3 2 3 5" xfId="37978"/>
    <cellStyle name="Normal 9 2 2 3 2 3 6" xfId="50207"/>
    <cellStyle name="Normal 9 2 2 3 2 4" xfId="8603"/>
    <cellStyle name="Normal 9 2 2 3 2 4 2" xfId="19598"/>
    <cellStyle name="Normal 9 2 2 3 2 4 2 2" xfId="31853"/>
    <cellStyle name="Normal 9 2 2 3 2 4 2 3" xfId="44094"/>
    <cellStyle name="Normal 9 2 2 3 2 4 3" xfId="25738"/>
    <cellStyle name="Normal 9 2 2 3 2 4 4" xfId="37980"/>
    <cellStyle name="Normal 9 2 2 3 2 4 5" xfId="50209"/>
    <cellStyle name="Normal 9 2 2 3 2 5" xfId="19591"/>
    <cellStyle name="Normal 9 2 2 3 2 5 2" xfId="31846"/>
    <cellStyle name="Normal 9 2 2 3 2 5 3" xfId="44087"/>
    <cellStyle name="Normal 9 2 2 3 2 6" xfId="25731"/>
    <cellStyle name="Normal 9 2 2 3 2 7" xfId="37973"/>
    <cellStyle name="Normal 9 2 2 3 2 8" xfId="50202"/>
    <cellStyle name="Normal 9 2 2 3 3" xfId="8604"/>
    <cellStyle name="Normal 9 2 2 3 3 2" xfId="8605"/>
    <cellStyle name="Normal 9 2 2 3 3 2 2" xfId="8606"/>
    <cellStyle name="Normal 9 2 2 3 3 2 2 2" xfId="19601"/>
    <cellStyle name="Normal 9 2 2 3 3 2 2 2 2" xfId="31856"/>
    <cellStyle name="Normal 9 2 2 3 3 2 2 2 3" xfId="44097"/>
    <cellStyle name="Normal 9 2 2 3 3 2 2 3" xfId="25741"/>
    <cellStyle name="Normal 9 2 2 3 3 2 2 4" xfId="37983"/>
    <cellStyle name="Normal 9 2 2 3 3 2 2 5" xfId="50212"/>
    <cellStyle name="Normal 9 2 2 3 3 2 3" xfId="19600"/>
    <cellStyle name="Normal 9 2 2 3 3 2 3 2" xfId="31855"/>
    <cellStyle name="Normal 9 2 2 3 3 2 3 3" xfId="44096"/>
    <cellStyle name="Normal 9 2 2 3 3 2 4" xfId="25740"/>
    <cellStyle name="Normal 9 2 2 3 3 2 5" xfId="37982"/>
    <cellStyle name="Normal 9 2 2 3 3 2 6" xfId="50211"/>
    <cellStyle name="Normal 9 2 2 3 3 3" xfId="8607"/>
    <cellStyle name="Normal 9 2 2 3 3 3 2" xfId="19602"/>
    <cellStyle name="Normal 9 2 2 3 3 3 2 2" xfId="31857"/>
    <cellStyle name="Normal 9 2 2 3 3 3 2 3" xfId="44098"/>
    <cellStyle name="Normal 9 2 2 3 3 3 3" xfId="25742"/>
    <cellStyle name="Normal 9 2 2 3 3 3 4" xfId="37984"/>
    <cellStyle name="Normal 9 2 2 3 3 3 5" xfId="50213"/>
    <cellStyle name="Normal 9 2 2 3 3 4" xfId="19599"/>
    <cellStyle name="Normal 9 2 2 3 3 4 2" xfId="31854"/>
    <cellStyle name="Normal 9 2 2 3 3 4 3" xfId="44095"/>
    <cellStyle name="Normal 9 2 2 3 3 5" xfId="25739"/>
    <cellStyle name="Normal 9 2 2 3 3 6" xfId="37981"/>
    <cellStyle name="Normal 9 2 2 3 3 7" xfId="50210"/>
    <cellStyle name="Normal 9 2 2 3 4" xfId="8608"/>
    <cellStyle name="Normal 9 2 2 3 4 2" xfId="8609"/>
    <cellStyle name="Normal 9 2 2 3 4 2 2" xfId="19604"/>
    <cellStyle name="Normal 9 2 2 3 4 2 2 2" xfId="31859"/>
    <cellStyle name="Normal 9 2 2 3 4 2 2 3" xfId="44100"/>
    <cellStyle name="Normal 9 2 2 3 4 2 3" xfId="25744"/>
    <cellStyle name="Normal 9 2 2 3 4 2 4" xfId="37986"/>
    <cellStyle name="Normal 9 2 2 3 4 2 5" xfId="50215"/>
    <cellStyle name="Normal 9 2 2 3 4 3" xfId="19603"/>
    <cellStyle name="Normal 9 2 2 3 4 3 2" xfId="31858"/>
    <cellStyle name="Normal 9 2 2 3 4 3 3" xfId="44099"/>
    <cellStyle name="Normal 9 2 2 3 4 4" xfId="25743"/>
    <cellStyle name="Normal 9 2 2 3 4 5" xfId="37985"/>
    <cellStyle name="Normal 9 2 2 3 4 6" xfId="50214"/>
    <cellStyle name="Normal 9 2 2 3 5" xfId="8610"/>
    <cellStyle name="Normal 9 2 2 3 5 2" xfId="19605"/>
    <cellStyle name="Normal 9 2 2 3 5 2 2" xfId="31860"/>
    <cellStyle name="Normal 9 2 2 3 5 2 3" xfId="44101"/>
    <cellStyle name="Normal 9 2 2 3 5 3" xfId="25745"/>
    <cellStyle name="Normal 9 2 2 3 5 4" xfId="37987"/>
    <cellStyle name="Normal 9 2 2 3 5 5" xfId="50216"/>
    <cellStyle name="Normal 9 2 2 3 6" xfId="19590"/>
    <cellStyle name="Normal 9 2 2 3 6 2" xfId="31845"/>
    <cellStyle name="Normal 9 2 2 3 6 3" xfId="44086"/>
    <cellStyle name="Normal 9 2 2 3 7" xfId="25730"/>
    <cellStyle name="Normal 9 2 2 3 8" xfId="37972"/>
    <cellStyle name="Normal 9 2 2 3 9" xfId="50201"/>
    <cellStyle name="Normal 9 2 2 4" xfId="8611"/>
    <cellStyle name="Normal 9 2 2 4 2" xfId="8612"/>
    <cellStyle name="Normal 9 2 2 4 2 2" xfId="8613"/>
    <cellStyle name="Normal 9 2 2 4 2 2 2" xfId="8614"/>
    <cellStyle name="Normal 9 2 2 4 2 2 2 2" xfId="19609"/>
    <cellStyle name="Normal 9 2 2 4 2 2 2 2 2" xfId="31864"/>
    <cellStyle name="Normal 9 2 2 4 2 2 2 2 3" xfId="44105"/>
    <cellStyle name="Normal 9 2 2 4 2 2 2 3" xfId="25749"/>
    <cellStyle name="Normal 9 2 2 4 2 2 2 4" xfId="37991"/>
    <cellStyle name="Normal 9 2 2 4 2 2 2 5" xfId="50220"/>
    <cellStyle name="Normal 9 2 2 4 2 2 3" xfId="19608"/>
    <cellStyle name="Normal 9 2 2 4 2 2 3 2" xfId="31863"/>
    <cellStyle name="Normal 9 2 2 4 2 2 3 3" xfId="44104"/>
    <cellStyle name="Normal 9 2 2 4 2 2 4" xfId="25748"/>
    <cellStyle name="Normal 9 2 2 4 2 2 5" xfId="37990"/>
    <cellStyle name="Normal 9 2 2 4 2 2 6" xfId="50219"/>
    <cellStyle name="Normal 9 2 2 4 2 3" xfId="8615"/>
    <cellStyle name="Normal 9 2 2 4 2 3 2" xfId="19610"/>
    <cellStyle name="Normal 9 2 2 4 2 3 2 2" xfId="31865"/>
    <cellStyle name="Normal 9 2 2 4 2 3 2 3" xfId="44106"/>
    <cellStyle name="Normal 9 2 2 4 2 3 3" xfId="25750"/>
    <cellStyle name="Normal 9 2 2 4 2 3 4" xfId="37992"/>
    <cellStyle name="Normal 9 2 2 4 2 3 5" xfId="50221"/>
    <cellStyle name="Normal 9 2 2 4 2 4" xfId="19607"/>
    <cellStyle name="Normal 9 2 2 4 2 4 2" xfId="31862"/>
    <cellStyle name="Normal 9 2 2 4 2 4 3" xfId="44103"/>
    <cellStyle name="Normal 9 2 2 4 2 5" xfId="25747"/>
    <cellStyle name="Normal 9 2 2 4 2 6" xfId="37989"/>
    <cellStyle name="Normal 9 2 2 4 2 7" xfId="50218"/>
    <cellStyle name="Normal 9 2 2 4 3" xfId="8616"/>
    <cellStyle name="Normal 9 2 2 4 3 2" xfId="8617"/>
    <cellStyle name="Normal 9 2 2 4 3 2 2" xfId="19612"/>
    <cellStyle name="Normal 9 2 2 4 3 2 2 2" xfId="31867"/>
    <cellStyle name="Normal 9 2 2 4 3 2 2 3" xfId="44108"/>
    <cellStyle name="Normal 9 2 2 4 3 2 3" xfId="25752"/>
    <cellStyle name="Normal 9 2 2 4 3 2 4" xfId="37994"/>
    <cellStyle name="Normal 9 2 2 4 3 2 5" xfId="50223"/>
    <cellStyle name="Normal 9 2 2 4 3 3" xfId="19611"/>
    <cellStyle name="Normal 9 2 2 4 3 3 2" xfId="31866"/>
    <cellStyle name="Normal 9 2 2 4 3 3 3" xfId="44107"/>
    <cellStyle name="Normal 9 2 2 4 3 4" xfId="25751"/>
    <cellStyle name="Normal 9 2 2 4 3 5" xfId="37993"/>
    <cellStyle name="Normal 9 2 2 4 3 6" xfId="50222"/>
    <cellStyle name="Normal 9 2 2 4 4" xfId="8618"/>
    <cellStyle name="Normal 9 2 2 4 4 2" xfId="19613"/>
    <cellStyle name="Normal 9 2 2 4 4 2 2" xfId="31868"/>
    <cellStyle name="Normal 9 2 2 4 4 2 3" xfId="44109"/>
    <cellStyle name="Normal 9 2 2 4 4 3" xfId="25753"/>
    <cellStyle name="Normal 9 2 2 4 4 4" xfId="37995"/>
    <cellStyle name="Normal 9 2 2 4 4 5" xfId="50224"/>
    <cellStyle name="Normal 9 2 2 4 5" xfId="19606"/>
    <cellStyle name="Normal 9 2 2 4 5 2" xfId="31861"/>
    <cellStyle name="Normal 9 2 2 4 5 3" xfId="44102"/>
    <cellStyle name="Normal 9 2 2 4 6" xfId="25746"/>
    <cellStyle name="Normal 9 2 2 4 7" xfId="37988"/>
    <cellStyle name="Normal 9 2 2 4 8" xfId="50217"/>
    <cellStyle name="Normal 9 2 2 5" xfId="8619"/>
    <cellStyle name="Normal 9 2 2 5 2" xfId="8620"/>
    <cellStyle name="Normal 9 2 2 5 2 2" xfId="8621"/>
    <cellStyle name="Normal 9 2 2 5 2 2 2" xfId="19616"/>
    <cellStyle name="Normal 9 2 2 5 2 2 2 2" xfId="31871"/>
    <cellStyle name="Normal 9 2 2 5 2 2 2 3" xfId="44112"/>
    <cellStyle name="Normal 9 2 2 5 2 2 3" xfId="25756"/>
    <cellStyle name="Normal 9 2 2 5 2 2 4" xfId="37998"/>
    <cellStyle name="Normal 9 2 2 5 2 2 5" xfId="50227"/>
    <cellStyle name="Normal 9 2 2 5 2 3" xfId="19615"/>
    <cellStyle name="Normal 9 2 2 5 2 3 2" xfId="31870"/>
    <cellStyle name="Normal 9 2 2 5 2 3 3" xfId="44111"/>
    <cellStyle name="Normal 9 2 2 5 2 4" xfId="25755"/>
    <cellStyle name="Normal 9 2 2 5 2 5" xfId="37997"/>
    <cellStyle name="Normal 9 2 2 5 2 6" xfId="50226"/>
    <cellStyle name="Normal 9 2 2 5 3" xfId="8622"/>
    <cellStyle name="Normal 9 2 2 5 3 2" xfId="19617"/>
    <cellStyle name="Normal 9 2 2 5 3 2 2" xfId="31872"/>
    <cellStyle name="Normal 9 2 2 5 3 2 3" xfId="44113"/>
    <cellStyle name="Normal 9 2 2 5 3 3" xfId="25757"/>
    <cellStyle name="Normal 9 2 2 5 3 4" xfId="37999"/>
    <cellStyle name="Normal 9 2 2 5 3 5" xfId="50228"/>
    <cellStyle name="Normal 9 2 2 5 4" xfId="19614"/>
    <cellStyle name="Normal 9 2 2 5 4 2" xfId="31869"/>
    <cellStyle name="Normal 9 2 2 5 4 3" xfId="44110"/>
    <cellStyle name="Normal 9 2 2 5 5" xfId="25754"/>
    <cellStyle name="Normal 9 2 2 5 6" xfId="37996"/>
    <cellStyle name="Normal 9 2 2 5 7" xfId="50225"/>
    <cellStyle name="Normal 9 2 2 6" xfId="8623"/>
    <cellStyle name="Normal 9 2 2 6 2" xfId="8624"/>
    <cellStyle name="Normal 9 2 2 6 2 2" xfId="19619"/>
    <cellStyle name="Normal 9 2 2 6 2 2 2" xfId="31874"/>
    <cellStyle name="Normal 9 2 2 6 2 2 3" xfId="44115"/>
    <cellStyle name="Normal 9 2 2 6 2 3" xfId="25759"/>
    <cellStyle name="Normal 9 2 2 6 2 4" xfId="38001"/>
    <cellStyle name="Normal 9 2 2 6 2 5" xfId="50230"/>
    <cellStyle name="Normal 9 2 2 6 3" xfId="19618"/>
    <cellStyle name="Normal 9 2 2 6 3 2" xfId="31873"/>
    <cellStyle name="Normal 9 2 2 6 3 3" xfId="44114"/>
    <cellStyle name="Normal 9 2 2 6 4" xfId="25758"/>
    <cellStyle name="Normal 9 2 2 6 5" xfId="38000"/>
    <cellStyle name="Normal 9 2 2 6 6" xfId="50229"/>
    <cellStyle name="Normal 9 2 2 7" xfId="8625"/>
    <cellStyle name="Normal 9 2 2 7 2" xfId="19620"/>
    <cellStyle name="Normal 9 2 2 7 2 2" xfId="31875"/>
    <cellStyle name="Normal 9 2 2 7 2 3" xfId="44116"/>
    <cellStyle name="Normal 9 2 2 7 3" xfId="25760"/>
    <cellStyle name="Normal 9 2 2 7 4" xfId="38002"/>
    <cellStyle name="Normal 9 2 2 7 5" xfId="50231"/>
    <cellStyle name="Normal 9 2 2 8" xfId="19557"/>
    <cellStyle name="Normal 9 2 2 8 2" xfId="31812"/>
    <cellStyle name="Normal 9 2 2 8 3" xfId="44053"/>
    <cellStyle name="Normal 9 2 2 9" xfId="25697"/>
    <cellStyle name="Normal 9 2 3" xfId="8626"/>
    <cellStyle name="Normal 9 2 3 10" xfId="50232"/>
    <cellStyle name="Normal 9 2 3 2" xfId="8627"/>
    <cellStyle name="Normal 9 2 3 2 2" xfId="8628"/>
    <cellStyle name="Normal 9 2 3 2 2 2" xfId="8629"/>
    <cellStyle name="Normal 9 2 3 2 2 2 2" xfId="8630"/>
    <cellStyle name="Normal 9 2 3 2 2 2 2 2" xfId="8631"/>
    <cellStyle name="Normal 9 2 3 2 2 2 2 2 2" xfId="19626"/>
    <cellStyle name="Normal 9 2 3 2 2 2 2 2 2 2" xfId="31881"/>
    <cellStyle name="Normal 9 2 3 2 2 2 2 2 2 3" xfId="44122"/>
    <cellStyle name="Normal 9 2 3 2 2 2 2 2 3" xfId="25766"/>
    <cellStyle name="Normal 9 2 3 2 2 2 2 2 4" xfId="38008"/>
    <cellStyle name="Normal 9 2 3 2 2 2 2 2 5" xfId="50237"/>
    <cellStyle name="Normal 9 2 3 2 2 2 2 3" xfId="19625"/>
    <cellStyle name="Normal 9 2 3 2 2 2 2 3 2" xfId="31880"/>
    <cellStyle name="Normal 9 2 3 2 2 2 2 3 3" xfId="44121"/>
    <cellStyle name="Normal 9 2 3 2 2 2 2 4" xfId="25765"/>
    <cellStyle name="Normal 9 2 3 2 2 2 2 5" xfId="38007"/>
    <cellStyle name="Normal 9 2 3 2 2 2 2 6" xfId="50236"/>
    <cellStyle name="Normal 9 2 3 2 2 2 3" xfId="8632"/>
    <cellStyle name="Normal 9 2 3 2 2 2 3 2" xfId="19627"/>
    <cellStyle name="Normal 9 2 3 2 2 2 3 2 2" xfId="31882"/>
    <cellStyle name="Normal 9 2 3 2 2 2 3 2 3" xfId="44123"/>
    <cellStyle name="Normal 9 2 3 2 2 2 3 3" xfId="25767"/>
    <cellStyle name="Normal 9 2 3 2 2 2 3 4" xfId="38009"/>
    <cellStyle name="Normal 9 2 3 2 2 2 3 5" xfId="50238"/>
    <cellStyle name="Normal 9 2 3 2 2 2 4" xfId="19624"/>
    <cellStyle name="Normal 9 2 3 2 2 2 4 2" xfId="31879"/>
    <cellStyle name="Normal 9 2 3 2 2 2 4 3" xfId="44120"/>
    <cellStyle name="Normal 9 2 3 2 2 2 5" xfId="25764"/>
    <cellStyle name="Normal 9 2 3 2 2 2 6" xfId="38006"/>
    <cellStyle name="Normal 9 2 3 2 2 2 7" xfId="50235"/>
    <cellStyle name="Normal 9 2 3 2 2 3" xfId="8633"/>
    <cellStyle name="Normal 9 2 3 2 2 3 2" xfId="8634"/>
    <cellStyle name="Normal 9 2 3 2 2 3 2 2" xfId="19629"/>
    <cellStyle name="Normal 9 2 3 2 2 3 2 2 2" xfId="31884"/>
    <cellStyle name="Normal 9 2 3 2 2 3 2 2 3" xfId="44125"/>
    <cellStyle name="Normal 9 2 3 2 2 3 2 3" xfId="25769"/>
    <cellStyle name="Normal 9 2 3 2 2 3 2 4" xfId="38011"/>
    <cellStyle name="Normal 9 2 3 2 2 3 2 5" xfId="50240"/>
    <cellStyle name="Normal 9 2 3 2 2 3 3" xfId="19628"/>
    <cellStyle name="Normal 9 2 3 2 2 3 3 2" xfId="31883"/>
    <cellStyle name="Normal 9 2 3 2 2 3 3 3" xfId="44124"/>
    <cellStyle name="Normal 9 2 3 2 2 3 4" xfId="25768"/>
    <cellStyle name="Normal 9 2 3 2 2 3 5" xfId="38010"/>
    <cellStyle name="Normal 9 2 3 2 2 3 6" xfId="50239"/>
    <cellStyle name="Normal 9 2 3 2 2 4" xfId="8635"/>
    <cellStyle name="Normal 9 2 3 2 2 4 2" xfId="19630"/>
    <cellStyle name="Normal 9 2 3 2 2 4 2 2" xfId="31885"/>
    <cellStyle name="Normal 9 2 3 2 2 4 2 3" xfId="44126"/>
    <cellStyle name="Normal 9 2 3 2 2 4 3" xfId="25770"/>
    <cellStyle name="Normal 9 2 3 2 2 4 4" xfId="38012"/>
    <cellStyle name="Normal 9 2 3 2 2 4 5" xfId="50241"/>
    <cellStyle name="Normal 9 2 3 2 2 5" xfId="19623"/>
    <cellStyle name="Normal 9 2 3 2 2 5 2" xfId="31878"/>
    <cellStyle name="Normal 9 2 3 2 2 5 3" xfId="44119"/>
    <cellStyle name="Normal 9 2 3 2 2 6" xfId="25763"/>
    <cellStyle name="Normal 9 2 3 2 2 7" xfId="38005"/>
    <cellStyle name="Normal 9 2 3 2 2 8" xfId="50234"/>
    <cellStyle name="Normal 9 2 3 2 3" xfId="8636"/>
    <cellStyle name="Normal 9 2 3 2 3 2" xfId="8637"/>
    <cellStyle name="Normal 9 2 3 2 3 2 2" xfId="8638"/>
    <cellStyle name="Normal 9 2 3 2 3 2 2 2" xfId="19633"/>
    <cellStyle name="Normal 9 2 3 2 3 2 2 2 2" xfId="31888"/>
    <cellStyle name="Normal 9 2 3 2 3 2 2 2 3" xfId="44129"/>
    <cellStyle name="Normal 9 2 3 2 3 2 2 3" xfId="25773"/>
    <cellStyle name="Normal 9 2 3 2 3 2 2 4" xfId="38015"/>
    <cellStyle name="Normal 9 2 3 2 3 2 2 5" xfId="50244"/>
    <cellStyle name="Normal 9 2 3 2 3 2 3" xfId="19632"/>
    <cellStyle name="Normal 9 2 3 2 3 2 3 2" xfId="31887"/>
    <cellStyle name="Normal 9 2 3 2 3 2 3 3" xfId="44128"/>
    <cellStyle name="Normal 9 2 3 2 3 2 4" xfId="25772"/>
    <cellStyle name="Normal 9 2 3 2 3 2 5" xfId="38014"/>
    <cellStyle name="Normal 9 2 3 2 3 2 6" xfId="50243"/>
    <cellStyle name="Normal 9 2 3 2 3 3" xfId="8639"/>
    <cellStyle name="Normal 9 2 3 2 3 3 2" xfId="19634"/>
    <cellStyle name="Normal 9 2 3 2 3 3 2 2" xfId="31889"/>
    <cellStyle name="Normal 9 2 3 2 3 3 2 3" xfId="44130"/>
    <cellStyle name="Normal 9 2 3 2 3 3 3" xfId="25774"/>
    <cellStyle name="Normal 9 2 3 2 3 3 4" xfId="38016"/>
    <cellStyle name="Normal 9 2 3 2 3 3 5" xfId="50245"/>
    <cellStyle name="Normal 9 2 3 2 3 4" xfId="19631"/>
    <cellStyle name="Normal 9 2 3 2 3 4 2" xfId="31886"/>
    <cellStyle name="Normal 9 2 3 2 3 4 3" xfId="44127"/>
    <cellStyle name="Normal 9 2 3 2 3 5" xfId="25771"/>
    <cellStyle name="Normal 9 2 3 2 3 6" xfId="38013"/>
    <cellStyle name="Normal 9 2 3 2 3 7" xfId="50242"/>
    <cellStyle name="Normal 9 2 3 2 4" xfId="8640"/>
    <cellStyle name="Normal 9 2 3 2 4 2" xfId="8641"/>
    <cellStyle name="Normal 9 2 3 2 4 2 2" xfId="19636"/>
    <cellStyle name="Normal 9 2 3 2 4 2 2 2" xfId="31891"/>
    <cellStyle name="Normal 9 2 3 2 4 2 2 3" xfId="44132"/>
    <cellStyle name="Normal 9 2 3 2 4 2 3" xfId="25776"/>
    <cellStyle name="Normal 9 2 3 2 4 2 4" xfId="38018"/>
    <cellStyle name="Normal 9 2 3 2 4 2 5" xfId="50247"/>
    <cellStyle name="Normal 9 2 3 2 4 3" xfId="19635"/>
    <cellStyle name="Normal 9 2 3 2 4 3 2" xfId="31890"/>
    <cellStyle name="Normal 9 2 3 2 4 3 3" xfId="44131"/>
    <cellStyle name="Normal 9 2 3 2 4 4" xfId="25775"/>
    <cellStyle name="Normal 9 2 3 2 4 5" xfId="38017"/>
    <cellStyle name="Normal 9 2 3 2 4 6" xfId="50246"/>
    <cellStyle name="Normal 9 2 3 2 5" xfId="8642"/>
    <cellStyle name="Normal 9 2 3 2 5 2" xfId="19637"/>
    <cellStyle name="Normal 9 2 3 2 5 2 2" xfId="31892"/>
    <cellStyle name="Normal 9 2 3 2 5 2 3" xfId="44133"/>
    <cellStyle name="Normal 9 2 3 2 5 3" xfId="25777"/>
    <cellStyle name="Normal 9 2 3 2 5 4" xfId="38019"/>
    <cellStyle name="Normal 9 2 3 2 5 5" xfId="50248"/>
    <cellStyle name="Normal 9 2 3 2 6" xfId="19622"/>
    <cellStyle name="Normal 9 2 3 2 6 2" xfId="31877"/>
    <cellStyle name="Normal 9 2 3 2 6 3" xfId="44118"/>
    <cellStyle name="Normal 9 2 3 2 7" xfId="25762"/>
    <cellStyle name="Normal 9 2 3 2 8" xfId="38004"/>
    <cellStyle name="Normal 9 2 3 2 9" xfId="50233"/>
    <cellStyle name="Normal 9 2 3 3" xfId="8643"/>
    <cellStyle name="Normal 9 2 3 3 2" xfId="8644"/>
    <cellStyle name="Normal 9 2 3 3 2 2" xfId="8645"/>
    <cellStyle name="Normal 9 2 3 3 2 2 2" xfId="8646"/>
    <cellStyle name="Normal 9 2 3 3 2 2 2 2" xfId="19641"/>
    <cellStyle name="Normal 9 2 3 3 2 2 2 2 2" xfId="31896"/>
    <cellStyle name="Normal 9 2 3 3 2 2 2 2 3" xfId="44137"/>
    <cellStyle name="Normal 9 2 3 3 2 2 2 3" xfId="25781"/>
    <cellStyle name="Normal 9 2 3 3 2 2 2 4" xfId="38023"/>
    <cellStyle name="Normal 9 2 3 3 2 2 2 5" xfId="50252"/>
    <cellStyle name="Normal 9 2 3 3 2 2 3" xfId="19640"/>
    <cellStyle name="Normal 9 2 3 3 2 2 3 2" xfId="31895"/>
    <cellStyle name="Normal 9 2 3 3 2 2 3 3" xfId="44136"/>
    <cellStyle name="Normal 9 2 3 3 2 2 4" xfId="25780"/>
    <cellStyle name="Normal 9 2 3 3 2 2 5" xfId="38022"/>
    <cellStyle name="Normal 9 2 3 3 2 2 6" xfId="50251"/>
    <cellStyle name="Normal 9 2 3 3 2 3" xfId="8647"/>
    <cellStyle name="Normal 9 2 3 3 2 3 2" xfId="19642"/>
    <cellStyle name="Normal 9 2 3 3 2 3 2 2" xfId="31897"/>
    <cellStyle name="Normal 9 2 3 3 2 3 2 3" xfId="44138"/>
    <cellStyle name="Normal 9 2 3 3 2 3 3" xfId="25782"/>
    <cellStyle name="Normal 9 2 3 3 2 3 4" xfId="38024"/>
    <cellStyle name="Normal 9 2 3 3 2 3 5" xfId="50253"/>
    <cellStyle name="Normal 9 2 3 3 2 4" xfId="19639"/>
    <cellStyle name="Normal 9 2 3 3 2 4 2" xfId="31894"/>
    <cellStyle name="Normal 9 2 3 3 2 4 3" xfId="44135"/>
    <cellStyle name="Normal 9 2 3 3 2 5" xfId="25779"/>
    <cellStyle name="Normal 9 2 3 3 2 6" xfId="38021"/>
    <cellStyle name="Normal 9 2 3 3 2 7" xfId="50250"/>
    <cellStyle name="Normal 9 2 3 3 3" xfId="8648"/>
    <cellStyle name="Normal 9 2 3 3 3 2" xfId="8649"/>
    <cellStyle name="Normal 9 2 3 3 3 2 2" xfId="19644"/>
    <cellStyle name="Normal 9 2 3 3 3 2 2 2" xfId="31899"/>
    <cellStyle name="Normal 9 2 3 3 3 2 2 3" xfId="44140"/>
    <cellStyle name="Normal 9 2 3 3 3 2 3" xfId="25784"/>
    <cellStyle name="Normal 9 2 3 3 3 2 4" xfId="38026"/>
    <cellStyle name="Normal 9 2 3 3 3 2 5" xfId="50255"/>
    <cellStyle name="Normal 9 2 3 3 3 3" xfId="19643"/>
    <cellStyle name="Normal 9 2 3 3 3 3 2" xfId="31898"/>
    <cellStyle name="Normal 9 2 3 3 3 3 3" xfId="44139"/>
    <cellStyle name="Normal 9 2 3 3 3 4" xfId="25783"/>
    <cellStyle name="Normal 9 2 3 3 3 5" xfId="38025"/>
    <cellStyle name="Normal 9 2 3 3 3 6" xfId="50254"/>
    <cellStyle name="Normal 9 2 3 3 4" xfId="8650"/>
    <cellStyle name="Normal 9 2 3 3 4 2" xfId="19645"/>
    <cellStyle name="Normal 9 2 3 3 4 2 2" xfId="31900"/>
    <cellStyle name="Normal 9 2 3 3 4 2 3" xfId="44141"/>
    <cellStyle name="Normal 9 2 3 3 4 3" xfId="25785"/>
    <cellStyle name="Normal 9 2 3 3 4 4" xfId="38027"/>
    <cellStyle name="Normal 9 2 3 3 4 5" xfId="50256"/>
    <cellStyle name="Normal 9 2 3 3 5" xfId="19638"/>
    <cellStyle name="Normal 9 2 3 3 5 2" xfId="31893"/>
    <cellStyle name="Normal 9 2 3 3 5 3" xfId="44134"/>
    <cellStyle name="Normal 9 2 3 3 6" xfId="25778"/>
    <cellStyle name="Normal 9 2 3 3 7" xfId="38020"/>
    <cellStyle name="Normal 9 2 3 3 8" xfId="50249"/>
    <cellStyle name="Normal 9 2 3 4" xfId="8651"/>
    <cellStyle name="Normal 9 2 3 4 2" xfId="8652"/>
    <cellStyle name="Normal 9 2 3 4 2 2" xfId="8653"/>
    <cellStyle name="Normal 9 2 3 4 2 2 2" xfId="19648"/>
    <cellStyle name="Normal 9 2 3 4 2 2 2 2" xfId="31903"/>
    <cellStyle name="Normal 9 2 3 4 2 2 2 3" xfId="44144"/>
    <cellStyle name="Normal 9 2 3 4 2 2 3" xfId="25788"/>
    <cellStyle name="Normal 9 2 3 4 2 2 4" xfId="38030"/>
    <cellStyle name="Normal 9 2 3 4 2 2 5" xfId="50259"/>
    <cellStyle name="Normal 9 2 3 4 2 3" xfId="19647"/>
    <cellStyle name="Normal 9 2 3 4 2 3 2" xfId="31902"/>
    <cellStyle name="Normal 9 2 3 4 2 3 3" xfId="44143"/>
    <cellStyle name="Normal 9 2 3 4 2 4" xfId="25787"/>
    <cellStyle name="Normal 9 2 3 4 2 5" xfId="38029"/>
    <cellStyle name="Normal 9 2 3 4 2 6" xfId="50258"/>
    <cellStyle name="Normal 9 2 3 4 3" xfId="8654"/>
    <cellStyle name="Normal 9 2 3 4 3 2" xfId="19649"/>
    <cellStyle name="Normal 9 2 3 4 3 2 2" xfId="31904"/>
    <cellStyle name="Normal 9 2 3 4 3 2 3" xfId="44145"/>
    <cellStyle name="Normal 9 2 3 4 3 3" xfId="25789"/>
    <cellStyle name="Normal 9 2 3 4 3 4" xfId="38031"/>
    <cellStyle name="Normal 9 2 3 4 3 5" xfId="50260"/>
    <cellStyle name="Normal 9 2 3 4 4" xfId="19646"/>
    <cellStyle name="Normal 9 2 3 4 4 2" xfId="31901"/>
    <cellStyle name="Normal 9 2 3 4 4 3" xfId="44142"/>
    <cellStyle name="Normal 9 2 3 4 5" xfId="25786"/>
    <cellStyle name="Normal 9 2 3 4 6" xfId="38028"/>
    <cellStyle name="Normal 9 2 3 4 7" xfId="50257"/>
    <cellStyle name="Normal 9 2 3 5" xfId="8655"/>
    <cellStyle name="Normal 9 2 3 5 2" xfId="8656"/>
    <cellStyle name="Normal 9 2 3 5 2 2" xfId="19651"/>
    <cellStyle name="Normal 9 2 3 5 2 2 2" xfId="31906"/>
    <cellStyle name="Normal 9 2 3 5 2 2 3" xfId="44147"/>
    <cellStyle name="Normal 9 2 3 5 2 3" xfId="25791"/>
    <cellStyle name="Normal 9 2 3 5 2 4" xfId="38033"/>
    <cellStyle name="Normal 9 2 3 5 2 5" xfId="50262"/>
    <cellStyle name="Normal 9 2 3 5 3" xfId="19650"/>
    <cellStyle name="Normal 9 2 3 5 3 2" xfId="31905"/>
    <cellStyle name="Normal 9 2 3 5 3 3" xfId="44146"/>
    <cellStyle name="Normal 9 2 3 5 4" xfId="25790"/>
    <cellStyle name="Normal 9 2 3 5 5" xfId="38032"/>
    <cellStyle name="Normal 9 2 3 5 6" xfId="50261"/>
    <cellStyle name="Normal 9 2 3 6" xfId="8657"/>
    <cellStyle name="Normal 9 2 3 6 2" xfId="19652"/>
    <cellStyle name="Normal 9 2 3 6 2 2" xfId="31907"/>
    <cellStyle name="Normal 9 2 3 6 2 3" xfId="44148"/>
    <cellStyle name="Normal 9 2 3 6 3" xfId="25792"/>
    <cellStyle name="Normal 9 2 3 6 4" xfId="38034"/>
    <cellStyle name="Normal 9 2 3 6 5" xfId="50263"/>
    <cellStyle name="Normal 9 2 3 7" xfId="19621"/>
    <cellStyle name="Normal 9 2 3 7 2" xfId="31876"/>
    <cellStyle name="Normal 9 2 3 7 3" xfId="44117"/>
    <cellStyle name="Normal 9 2 3 8" xfId="25761"/>
    <cellStyle name="Normal 9 2 3 9" xfId="38003"/>
    <cellStyle name="Normal 9 2 4" xfId="8658"/>
    <cellStyle name="Normal 9 2 4 2" xfId="8659"/>
    <cellStyle name="Normal 9 2 4 2 2" xfId="8660"/>
    <cellStyle name="Normal 9 2 4 2 2 2" xfId="8661"/>
    <cellStyle name="Normal 9 2 4 2 2 2 2" xfId="8662"/>
    <cellStyle name="Normal 9 2 4 2 2 2 2 2" xfId="19657"/>
    <cellStyle name="Normal 9 2 4 2 2 2 2 2 2" xfId="31912"/>
    <cellStyle name="Normal 9 2 4 2 2 2 2 2 3" xfId="44153"/>
    <cellStyle name="Normal 9 2 4 2 2 2 2 3" xfId="25797"/>
    <cellStyle name="Normal 9 2 4 2 2 2 2 4" xfId="38039"/>
    <cellStyle name="Normal 9 2 4 2 2 2 2 5" xfId="50268"/>
    <cellStyle name="Normal 9 2 4 2 2 2 3" xfId="19656"/>
    <cellStyle name="Normal 9 2 4 2 2 2 3 2" xfId="31911"/>
    <cellStyle name="Normal 9 2 4 2 2 2 3 3" xfId="44152"/>
    <cellStyle name="Normal 9 2 4 2 2 2 4" xfId="25796"/>
    <cellStyle name="Normal 9 2 4 2 2 2 5" xfId="38038"/>
    <cellStyle name="Normal 9 2 4 2 2 2 6" xfId="50267"/>
    <cellStyle name="Normal 9 2 4 2 2 3" xfId="8663"/>
    <cellStyle name="Normal 9 2 4 2 2 3 2" xfId="19658"/>
    <cellStyle name="Normal 9 2 4 2 2 3 2 2" xfId="31913"/>
    <cellStyle name="Normal 9 2 4 2 2 3 2 3" xfId="44154"/>
    <cellStyle name="Normal 9 2 4 2 2 3 3" xfId="25798"/>
    <cellStyle name="Normal 9 2 4 2 2 3 4" xfId="38040"/>
    <cellStyle name="Normal 9 2 4 2 2 3 5" xfId="50269"/>
    <cellStyle name="Normal 9 2 4 2 2 4" xfId="19655"/>
    <cellStyle name="Normal 9 2 4 2 2 4 2" xfId="31910"/>
    <cellStyle name="Normal 9 2 4 2 2 4 3" xfId="44151"/>
    <cellStyle name="Normal 9 2 4 2 2 5" xfId="25795"/>
    <cellStyle name="Normal 9 2 4 2 2 6" xfId="38037"/>
    <cellStyle name="Normal 9 2 4 2 2 7" xfId="50266"/>
    <cellStyle name="Normal 9 2 4 2 3" xfId="8664"/>
    <cellStyle name="Normal 9 2 4 2 3 2" xfId="8665"/>
    <cellStyle name="Normal 9 2 4 2 3 2 2" xfId="19660"/>
    <cellStyle name="Normal 9 2 4 2 3 2 2 2" xfId="31915"/>
    <cellStyle name="Normal 9 2 4 2 3 2 2 3" xfId="44156"/>
    <cellStyle name="Normal 9 2 4 2 3 2 3" xfId="25800"/>
    <cellStyle name="Normal 9 2 4 2 3 2 4" xfId="38042"/>
    <cellStyle name="Normal 9 2 4 2 3 2 5" xfId="50271"/>
    <cellStyle name="Normal 9 2 4 2 3 3" xfId="19659"/>
    <cellStyle name="Normal 9 2 4 2 3 3 2" xfId="31914"/>
    <cellStyle name="Normal 9 2 4 2 3 3 3" xfId="44155"/>
    <cellStyle name="Normal 9 2 4 2 3 4" xfId="25799"/>
    <cellStyle name="Normal 9 2 4 2 3 5" xfId="38041"/>
    <cellStyle name="Normal 9 2 4 2 3 6" xfId="50270"/>
    <cellStyle name="Normal 9 2 4 2 4" xfId="8666"/>
    <cellStyle name="Normal 9 2 4 2 4 2" xfId="19661"/>
    <cellStyle name="Normal 9 2 4 2 4 2 2" xfId="31916"/>
    <cellStyle name="Normal 9 2 4 2 4 2 3" xfId="44157"/>
    <cellStyle name="Normal 9 2 4 2 4 3" xfId="25801"/>
    <cellStyle name="Normal 9 2 4 2 4 4" xfId="38043"/>
    <cellStyle name="Normal 9 2 4 2 4 5" xfId="50272"/>
    <cellStyle name="Normal 9 2 4 2 5" xfId="19654"/>
    <cellStyle name="Normal 9 2 4 2 5 2" xfId="31909"/>
    <cellStyle name="Normal 9 2 4 2 5 3" xfId="44150"/>
    <cellStyle name="Normal 9 2 4 2 6" xfId="25794"/>
    <cellStyle name="Normal 9 2 4 2 7" xfId="38036"/>
    <cellStyle name="Normal 9 2 4 2 8" xfId="50265"/>
    <cellStyle name="Normal 9 2 4 3" xfId="8667"/>
    <cellStyle name="Normal 9 2 4 3 2" xfId="8668"/>
    <cellStyle name="Normal 9 2 4 3 2 2" xfId="8669"/>
    <cellStyle name="Normal 9 2 4 3 2 2 2" xfId="19664"/>
    <cellStyle name="Normal 9 2 4 3 2 2 2 2" xfId="31919"/>
    <cellStyle name="Normal 9 2 4 3 2 2 2 3" xfId="44160"/>
    <cellStyle name="Normal 9 2 4 3 2 2 3" xfId="25804"/>
    <cellStyle name="Normal 9 2 4 3 2 2 4" xfId="38046"/>
    <cellStyle name="Normal 9 2 4 3 2 2 5" xfId="50275"/>
    <cellStyle name="Normal 9 2 4 3 2 3" xfId="19663"/>
    <cellStyle name="Normal 9 2 4 3 2 3 2" xfId="31918"/>
    <cellStyle name="Normal 9 2 4 3 2 3 3" xfId="44159"/>
    <cellStyle name="Normal 9 2 4 3 2 4" xfId="25803"/>
    <cellStyle name="Normal 9 2 4 3 2 5" xfId="38045"/>
    <cellStyle name="Normal 9 2 4 3 2 6" xfId="50274"/>
    <cellStyle name="Normal 9 2 4 3 3" xfId="8670"/>
    <cellStyle name="Normal 9 2 4 3 3 2" xfId="19665"/>
    <cellStyle name="Normal 9 2 4 3 3 2 2" xfId="31920"/>
    <cellStyle name="Normal 9 2 4 3 3 2 3" xfId="44161"/>
    <cellStyle name="Normal 9 2 4 3 3 3" xfId="25805"/>
    <cellStyle name="Normal 9 2 4 3 3 4" xfId="38047"/>
    <cellStyle name="Normal 9 2 4 3 3 5" xfId="50276"/>
    <cellStyle name="Normal 9 2 4 3 4" xfId="19662"/>
    <cellStyle name="Normal 9 2 4 3 4 2" xfId="31917"/>
    <cellStyle name="Normal 9 2 4 3 4 3" xfId="44158"/>
    <cellStyle name="Normal 9 2 4 3 5" xfId="25802"/>
    <cellStyle name="Normal 9 2 4 3 6" xfId="38044"/>
    <cellStyle name="Normal 9 2 4 3 7" xfId="50273"/>
    <cellStyle name="Normal 9 2 4 4" xfId="8671"/>
    <cellStyle name="Normal 9 2 4 4 2" xfId="8672"/>
    <cellStyle name="Normal 9 2 4 4 2 2" xfId="19667"/>
    <cellStyle name="Normal 9 2 4 4 2 2 2" xfId="31922"/>
    <cellStyle name="Normal 9 2 4 4 2 2 3" xfId="44163"/>
    <cellStyle name="Normal 9 2 4 4 2 3" xfId="25807"/>
    <cellStyle name="Normal 9 2 4 4 2 4" xfId="38049"/>
    <cellStyle name="Normal 9 2 4 4 2 5" xfId="50278"/>
    <cellStyle name="Normal 9 2 4 4 3" xfId="19666"/>
    <cellStyle name="Normal 9 2 4 4 3 2" xfId="31921"/>
    <cellStyle name="Normal 9 2 4 4 3 3" xfId="44162"/>
    <cellStyle name="Normal 9 2 4 4 4" xfId="25806"/>
    <cellStyle name="Normal 9 2 4 4 5" xfId="38048"/>
    <cellStyle name="Normal 9 2 4 4 6" xfId="50277"/>
    <cellStyle name="Normal 9 2 4 5" xfId="8673"/>
    <cellStyle name="Normal 9 2 4 5 2" xfId="19668"/>
    <cellStyle name="Normal 9 2 4 5 2 2" xfId="31923"/>
    <cellStyle name="Normal 9 2 4 5 2 3" xfId="44164"/>
    <cellStyle name="Normal 9 2 4 5 3" xfId="25808"/>
    <cellStyle name="Normal 9 2 4 5 4" xfId="38050"/>
    <cellStyle name="Normal 9 2 4 5 5" xfId="50279"/>
    <cellStyle name="Normal 9 2 4 6" xfId="19653"/>
    <cellStyle name="Normal 9 2 4 6 2" xfId="31908"/>
    <cellStyle name="Normal 9 2 4 6 3" xfId="44149"/>
    <cellStyle name="Normal 9 2 4 7" xfId="25793"/>
    <cellStyle name="Normal 9 2 4 8" xfId="38035"/>
    <cellStyle name="Normal 9 2 4 9" xfId="50264"/>
    <cellStyle name="Normal 9 2 5" xfId="8674"/>
    <cellStyle name="Normal 9 2 5 2" xfId="8675"/>
    <cellStyle name="Normal 9 2 5 2 2" xfId="8676"/>
    <cellStyle name="Normal 9 2 5 2 2 2" xfId="8677"/>
    <cellStyle name="Normal 9 2 5 2 2 2 2" xfId="19672"/>
    <cellStyle name="Normal 9 2 5 2 2 2 2 2" xfId="31927"/>
    <cellStyle name="Normal 9 2 5 2 2 2 2 3" xfId="44168"/>
    <cellStyle name="Normal 9 2 5 2 2 2 3" xfId="25812"/>
    <cellStyle name="Normal 9 2 5 2 2 2 4" xfId="38054"/>
    <cellStyle name="Normal 9 2 5 2 2 2 5" xfId="50283"/>
    <cellStyle name="Normal 9 2 5 2 2 3" xfId="19671"/>
    <cellStyle name="Normal 9 2 5 2 2 3 2" xfId="31926"/>
    <cellStyle name="Normal 9 2 5 2 2 3 3" xfId="44167"/>
    <cellStyle name="Normal 9 2 5 2 2 4" xfId="25811"/>
    <cellStyle name="Normal 9 2 5 2 2 5" xfId="38053"/>
    <cellStyle name="Normal 9 2 5 2 2 6" xfId="50282"/>
    <cellStyle name="Normal 9 2 5 2 3" xfId="8678"/>
    <cellStyle name="Normal 9 2 5 2 3 2" xfId="19673"/>
    <cellStyle name="Normal 9 2 5 2 3 2 2" xfId="31928"/>
    <cellStyle name="Normal 9 2 5 2 3 2 3" xfId="44169"/>
    <cellStyle name="Normal 9 2 5 2 3 3" xfId="25813"/>
    <cellStyle name="Normal 9 2 5 2 3 4" xfId="38055"/>
    <cellStyle name="Normal 9 2 5 2 3 5" xfId="50284"/>
    <cellStyle name="Normal 9 2 5 2 4" xfId="19670"/>
    <cellStyle name="Normal 9 2 5 2 4 2" xfId="31925"/>
    <cellStyle name="Normal 9 2 5 2 4 3" xfId="44166"/>
    <cellStyle name="Normal 9 2 5 2 5" xfId="25810"/>
    <cellStyle name="Normal 9 2 5 2 6" xfId="38052"/>
    <cellStyle name="Normal 9 2 5 2 7" xfId="50281"/>
    <cellStyle name="Normal 9 2 5 3" xfId="8679"/>
    <cellStyle name="Normal 9 2 5 3 2" xfId="8680"/>
    <cellStyle name="Normal 9 2 5 3 2 2" xfId="19675"/>
    <cellStyle name="Normal 9 2 5 3 2 2 2" xfId="31930"/>
    <cellStyle name="Normal 9 2 5 3 2 2 3" xfId="44171"/>
    <cellStyle name="Normal 9 2 5 3 2 3" xfId="25815"/>
    <cellStyle name="Normal 9 2 5 3 2 4" xfId="38057"/>
    <cellStyle name="Normal 9 2 5 3 2 5" xfId="50286"/>
    <cellStyle name="Normal 9 2 5 3 3" xfId="19674"/>
    <cellStyle name="Normal 9 2 5 3 3 2" xfId="31929"/>
    <cellStyle name="Normal 9 2 5 3 3 3" xfId="44170"/>
    <cellStyle name="Normal 9 2 5 3 4" xfId="25814"/>
    <cellStyle name="Normal 9 2 5 3 5" xfId="38056"/>
    <cellStyle name="Normal 9 2 5 3 6" xfId="50285"/>
    <cellStyle name="Normal 9 2 5 4" xfId="8681"/>
    <cellStyle name="Normal 9 2 5 4 2" xfId="19676"/>
    <cellStyle name="Normal 9 2 5 4 2 2" xfId="31931"/>
    <cellStyle name="Normal 9 2 5 4 2 3" xfId="44172"/>
    <cellStyle name="Normal 9 2 5 4 3" xfId="25816"/>
    <cellStyle name="Normal 9 2 5 4 4" xfId="38058"/>
    <cellStyle name="Normal 9 2 5 4 5" xfId="50287"/>
    <cellStyle name="Normal 9 2 5 5" xfId="19669"/>
    <cellStyle name="Normal 9 2 5 5 2" xfId="31924"/>
    <cellStyle name="Normal 9 2 5 5 3" xfId="44165"/>
    <cellStyle name="Normal 9 2 5 6" xfId="25809"/>
    <cellStyle name="Normal 9 2 5 7" xfId="38051"/>
    <cellStyle name="Normal 9 2 5 8" xfId="50280"/>
    <cellStyle name="Normal 9 2 6" xfId="8682"/>
    <cellStyle name="Normal 9 2 6 2" xfId="8683"/>
    <cellStyle name="Normal 9 2 6 2 2" xfId="8684"/>
    <cellStyle name="Normal 9 2 6 2 2 2" xfId="19679"/>
    <cellStyle name="Normal 9 2 6 2 2 2 2" xfId="31934"/>
    <cellStyle name="Normal 9 2 6 2 2 2 3" xfId="44175"/>
    <cellStyle name="Normal 9 2 6 2 2 3" xfId="25819"/>
    <cellStyle name="Normal 9 2 6 2 2 4" xfId="38061"/>
    <cellStyle name="Normal 9 2 6 2 2 5" xfId="50290"/>
    <cellStyle name="Normal 9 2 6 2 3" xfId="19678"/>
    <cellStyle name="Normal 9 2 6 2 3 2" xfId="31933"/>
    <cellStyle name="Normal 9 2 6 2 3 3" xfId="44174"/>
    <cellStyle name="Normal 9 2 6 2 4" xfId="25818"/>
    <cellStyle name="Normal 9 2 6 2 5" xfId="38060"/>
    <cellStyle name="Normal 9 2 6 2 6" xfId="50289"/>
    <cellStyle name="Normal 9 2 6 3" xfId="8685"/>
    <cellStyle name="Normal 9 2 6 3 2" xfId="19680"/>
    <cellStyle name="Normal 9 2 6 3 2 2" xfId="31935"/>
    <cellStyle name="Normal 9 2 6 3 2 3" xfId="44176"/>
    <cellStyle name="Normal 9 2 6 3 3" xfId="25820"/>
    <cellStyle name="Normal 9 2 6 3 4" xfId="38062"/>
    <cellStyle name="Normal 9 2 6 3 5" xfId="50291"/>
    <cellStyle name="Normal 9 2 6 4" xfId="19677"/>
    <cellStyle name="Normal 9 2 6 4 2" xfId="31932"/>
    <cellStyle name="Normal 9 2 6 4 3" xfId="44173"/>
    <cellStyle name="Normal 9 2 6 5" xfId="25817"/>
    <cellStyle name="Normal 9 2 6 6" xfId="38059"/>
    <cellStyle name="Normal 9 2 6 7" xfId="50288"/>
    <cellStyle name="Normal 9 2 7" xfId="8686"/>
    <cellStyle name="Normal 9 2 7 2" xfId="8687"/>
    <cellStyle name="Normal 9 2 7 2 2" xfId="19682"/>
    <cellStyle name="Normal 9 2 7 2 2 2" xfId="31937"/>
    <cellStyle name="Normal 9 2 7 2 2 3" xfId="44178"/>
    <cellStyle name="Normal 9 2 7 2 3" xfId="25822"/>
    <cellStyle name="Normal 9 2 7 2 4" xfId="38064"/>
    <cellStyle name="Normal 9 2 7 2 5" xfId="50293"/>
    <cellStyle name="Normal 9 2 7 3" xfId="19681"/>
    <cellStyle name="Normal 9 2 7 3 2" xfId="31936"/>
    <cellStyle name="Normal 9 2 7 3 3" xfId="44177"/>
    <cellStyle name="Normal 9 2 7 4" xfId="25821"/>
    <cellStyle name="Normal 9 2 7 5" xfId="38063"/>
    <cellStyle name="Normal 9 2 7 6" xfId="50292"/>
    <cellStyle name="Normal 9 2 8" xfId="8688"/>
    <cellStyle name="Normal 9 2 8 2" xfId="19683"/>
    <cellStyle name="Normal 9 2 8 2 2" xfId="31938"/>
    <cellStyle name="Normal 9 2 8 2 3" xfId="44179"/>
    <cellStyle name="Normal 9 2 8 3" xfId="25823"/>
    <cellStyle name="Normal 9 2 8 4" xfId="38065"/>
    <cellStyle name="Normal 9 2 8 5" xfId="50294"/>
    <cellStyle name="Normal 9 2 9" xfId="19556"/>
    <cellStyle name="Normal 9 2 9 2" xfId="31811"/>
    <cellStyle name="Normal 9 2 9 3" xfId="44052"/>
    <cellStyle name="Normal 9 3" xfId="8689"/>
    <cellStyle name="Normal 9 3 10" xfId="38066"/>
    <cellStyle name="Normal 9 3 11" xfId="50295"/>
    <cellStyle name="Normal 9 3 2" xfId="8690"/>
    <cellStyle name="Normal 9 3 2 10" xfId="50296"/>
    <cellStyle name="Normal 9 3 2 2" xfId="8691"/>
    <cellStyle name="Normal 9 3 2 2 2" xfId="8692"/>
    <cellStyle name="Normal 9 3 2 2 2 2" xfId="8693"/>
    <cellStyle name="Normal 9 3 2 2 2 2 2" xfId="8694"/>
    <cellStyle name="Normal 9 3 2 2 2 2 2 2" xfId="8695"/>
    <cellStyle name="Normal 9 3 2 2 2 2 2 2 2" xfId="19690"/>
    <cellStyle name="Normal 9 3 2 2 2 2 2 2 2 2" xfId="31945"/>
    <cellStyle name="Normal 9 3 2 2 2 2 2 2 2 3" xfId="44186"/>
    <cellStyle name="Normal 9 3 2 2 2 2 2 2 3" xfId="25830"/>
    <cellStyle name="Normal 9 3 2 2 2 2 2 2 4" xfId="38072"/>
    <cellStyle name="Normal 9 3 2 2 2 2 2 2 5" xfId="50301"/>
    <cellStyle name="Normal 9 3 2 2 2 2 2 3" xfId="19689"/>
    <cellStyle name="Normal 9 3 2 2 2 2 2 3 2" xfId="31944"/>
    <cellStyle name="Normal 9 3 2 2 2 2 2 3 3" xfId="44185"/>
    <cellStyle name="Normal 9 3 2 2 2 2 2 4" xfId="25829"/>
    <cellStyle name="Normal 9 3 2 2 2 2 2 5" xfId="38071"/>
    <cellStyle name="Normal 9 3 2 2 2 2 2 6" xfId="50300"/>
    <cellStyle name="Normal 9 3 2 2 2 2 3" xfId="8696"/>
    <cellStyle name="Normal 9 3 2 2 2 2 3 2" xfId="19691"/>
    <cellStyle name="Normal 9 3 2 2 2 2 3 2 2" xfId="31946"/>
    <cellStyle name="Normal 9 3 2 2 2 2 3 2 3" xfId="44187"/>
    <cellStyle name="Normal 9 3 2 2 2 2 3 3" xfId="25831"/>
    <cellStyle name="Normal 9 3 2 2 2 2 3 4" xfId="38073"/>
    <cellStyle name="Normal 9 3 2 2 2 2 3 5" xfId="50302"/>
    <cellStyle name="Normal 9 3 2 2 2 2 4" xfId="19688"/>
    <cellStyle name="Normal 9 3 2 2 2 2 4 2" xfId="31943"/>
    <cellStyle name="Normal 9 3 2 2 2 2 4 3" xfId="44184"/>
    <cellStyle name="Normal 9 3 2 2 2 2 5" xfId="25828"/>
    <cellStyle name="Normal 9 3 2 2 2 2 6" xfId="38070"/>
    <cellStyle name="Normal 9 3 2 2 2 2 7" xfId="50299"/>
    <cellStyle name="Normal 9 3 2 2 2 3" xfId="8697"/>
    <cellStyle name="Normal 9 3 2 2 2 3 2" xfId="8698"/>
    <cellStyle name="Normal 9 3 2 2 2 3 2 2" xfId="19693"/>
    <cellStyle name="Normal 9 3 2 2 2 3 2 2 2" xfId="31948"/>
    <cellStyle name="Normal 9 3 2 2 2 3 2 2 3" xfId="44189"/>
    <cellStyle name="Normal 9 3 2 2 2 3 2 3" xfId="25833"/>
    <cellStyle name="Normal 9 3 2 2 2 3 2 4" xfId="38075"/>
    <cellStyle name="Normal 9 3 2 2 2 3 2 5" xfId="50304"/>
    <cellStyle name="Normal 9 3 2 2 2 3 3" xfId="19692"/>
    <cellStyle name="Normal 9 3 2 2 2 3 3 2" xfId="31947"/>
    <cellStyle name="Normal 9 3 2 2 2 3 3 3" xfId="44188"/>
    <cellStyle name="Normal 9 3 2 2 2 3 4" xfId="25832"/>
    <cellStyle name="Normal 9 3 2 2 2 3 5" xfId="38074"/>
    <cellStyle name="Normal 9 3 2 2 2 3 6" xfId="50303"/>
    <cellStyle name="Normal 9 3 2 2 2 4" xfId="8699"/>
    <cellStyle name="Normal 9 3 2 2 2 4 2" xfId="19694"/>
    <cellStyle name="Normal 9 3 2 2 2 4 2 2" xfId="31949"/>
    <cellStyle name="Normal 9 3 2 2 2 4 2 3" xfId="44190"/>
    <cellStyle name="Normal 9 3 2 2 2 4 3" xfId="25834"/>
    <cellStyle name="Normal 9 3 2 2 2 4 4" xfId="38076"/>
    <cellStyle name="Normal 9 3 2 2 2 4 5" xfId="50305"/>
    <cellStyle name="Normal 9 3 2 2 2 5" xfId="19687"/>
    <cellStyle name="Normal 9 3 2 2 2 5 2" xfId="31942"/>
    <cellStyle name="Normal 9 3 2 2 2 5 3" xfId="44183"/>
    <cellStyle name="Normal 9 3 2 2 2 6" xfId="25827"/>
    <cellStyle name="Normal 9 3 2 2 2 7" xfId="38069"/>
    <cellStyle name="Normal 9 3 2 2 2 8" xfId="50298"/>
    <cellStyle name="Normal 9 3 2 2 3" xfId="8700"/>
    <cellStyle name="Normal 9 3 2 2 3 2" xfId="8701"/>
    <cellStyle name="Normal 9 3 2 2 3 2 2" xfId="8702"/>
    <cellStyle name="Normal 9 3 2 2 3 2 2 2" xfId="19697"/>
    <cellStyle name="Normal 9 3 2 2 3 2 2 2 2" xfId="31952"/>
    <cellStyle name="Normal 9 3 2 2 3 2 2 2 3" xfId="44193"/>
    <cellStyle name="Normal 9 3 2 2 3 2 2 3" xfId="25837"/>
    <cellStyle name="Normal 9 3 2 2 3 2 2 4" xfId="38079"/>
    <cellStyle name="Normal 9 3 2 2 3 2 2 5" xfId="50308"/>
    <cellStyle name="Normal 9 3 2 2 3 2 3" xfId="19696"/>
    <cellStyle name="Normal 9 3 2 2 3 2 3 2" xfId="31951"/>
    <cellStyle name="Normal 9 3 2 2 3 2 3 3" xfId="44192"/>
    <cellStyle name="Normal 9 3 2 2 3 2 4" xfId="25836"/>
    <cellStyle name="Normal 9 3 2 2 3 2 5" xfId="38078"/>
    <cellStyle name="Normal 9 3 2 2 3 2 6" xfId="50307"/>
    <cellStyle name="Normal 9 3 2 2 3 3" xfId="8703"/>
    <cellStyle name="Normal 9 3 2 2 3 3 2" xfId="19698"/>
    <cellStyle name="Normal 9 3 2 2 3 3 2 2" xfId="31953"/>
    <cellStyle name="Normal 9 3 2 2 3 3 2 3" xfId="44194"/>
    <cellStyle name="Normal 9 3 2 2 3 3 3" xfId="25838"/>
    <cellStyle name="Normal 9 3 2 2 3 3 4" xfId="38080"/>
    <cellStyle name="Normal 9 3 2 2 3 3 5" xfId="50309"/>
    <cellStyle name="Normal 9 3 2 2 3 4" xfId="19695"/>
    <cellStyle name="Normal 9 3 2 2 3 4 2" xfId="31950"/>
    <cellStyle name="Normal 9 3 2 2 3 4 3" xfId="44191"/>
    <cellStyle name="Normal 9 3 2 2 3 5" xfId="25835"/>
    <cellStyle name="Normal 9 3 2 2 3 6" xfId="38077"/>
    <cellStyle name="Normal 9 3 2 2 3 7" xfId="50306"/>
    <cellStyle name="Normal 9 3 2 2 4" xfId="8704"/>
    <cellStyle name="Normal 9 3 2 2 4 2" xfId="8705"/>
    <cellStyle name="Normal 9 3 2 2 4 2 2" xfId="19700"/>
    <cellStyle name="Normal 9 3 2 2 4 2 2 2" xfId="31955"/>
    <cellStyle name="Normal 9 3 2 2 4 2 2 3" xfId="44196"/>
    <cellStyle name="Normal 9 3 2 2 4 2 3" xfId="25840"/>
    <cellStyle name="Normal 9 3 2 2 4 2 4" xfId="38082"/>
    <cellStyle name="Normal 9 3 2 2 4 2 5" xfId="50311"/>
    <cellStyle name="Normal 9 3 2 2 4 3" xfId="19699"/>
    <cellStyle name="Normal 9 3 2 2 4 3 2" xfId="31954"/>
    <cellStyle name="Normal 9 3 2 2 4 3 3" xfId="44195"/>
    <cellStyle name="Normal 9 3 2 2 4 4" xfId="25839"/>
    <cellStyle name="Normal 9 3 2 2 4 5" xfId="38081"/>
    <cellStyle name="Normal 9 3 2 2 4 6" xfId="50310"/>
    <cellStyle name="Normal 9 3 2 2 5" xfId="8706"/>
    <cellStyle name="Normal 9 3 2 2 5 2" xfId="19701"/>
    <cellStyle name="Normal 9 3 2 2 5 2 2" xfId="31956"/>
    <cellStyle name="Normal 9 3 2 2 5 2 3" xfId="44197"/>
    <cellStyle name="Normal 9 3 2 2 5 3" xfId="25841"/>
    <cellStyle name="Normal 9 3 2 2 5 4" xfId="38083"/>
    <cellStyle name="Normal 9 3 2 2 5 5" xfId="50312"/>
    <cellStyle name="Normal 9 3 2 2 6" xfId="19686"/>
    <cellStyle name="Normal 9 3 2 2 6 2" xfId="31941"/>
    <cellStyle name="Normal 9 3 2 2 6 3" xfId="44182"/>
    <cellStyle name="Normal 9 3 2 2 7" xfId="25826"/>
    <cellStyle name="Normal 9 3 2 2 8" xfId="38068"/>
    <cellStyle name="Normal 9 3 2 2 9" xfId="50297"/>
    <cellStyle name="Normal 9 3 2 3" xfId="8707"/>
    <cellStyle name="Normal 9 3 2 3 2" xfId="8708"/>
    <cellStyle name="Normal 9 3 2 3 2 2" xfId="8709"/>
    <cellStyle name="Normal 9 3 2 3 2 2 2" xfId="8710"/>
    <cellStyle name="Normal 9 3 2 3 2 2 2 2" xfId="19705"/>
    <cellStyle name="Normal 9 3 2 3 2 2 2 2 2" xfId="31960"/>
    <cellStyle name="Normal 9 3 2 3 2 2 2 2 3" xfId="44201"/>
    <cellStyle name="Normal 9 3 2 3 2 2 2 3" xfId="25845"/>
    <cellStyle name="Normal 9 3 2 3 2 2 2 4" xfId="38087"/>
    <cellStyle name="Normal 9 3 2 3 2 2 2 5" xfId="50316"/>
    <cellStyle name="Normal 9 3 2 3 2 2 3" xfId="19704"/>
    <cellStyle name="Normal 9 3 2 3 2 2 3 2" xfId="31959"/>
    <cellStyle name="Normal 9 3 2 3 2 2 3 3" xfId="44200"/>
    <cellStyle name="Normal 9 3 2 3 2 2 4" xfId="25844"/>
    <cellStyle name="Normal 9 3 2 3 2 2 5" xfId="38086"/>
    <cellStyle name="Normal 9 3 2 3 2 2 6" xfId="50315"/>
    <cellStyle name="Normal 9 3 2 3 2 3" xfId="8711"/>
    <cellStyle name="Normal 9 3 2 3 2 3 2" xfId="19706"/>
    <cellStyle name="Normal 9 3 2 3 2 3 2 2" xfId="31961"/>
    <cellStyle name="Normal 9 3 2 3 2 3 2 3" xfId="44202"/>
    <cellStyle name="Normal 9 3 2 3 2 3 3" xfId="25846"/>
    <cellStyle name="Normal 9 3 2 3 2 3 4" xfId="38088"/>
    <cellStyle name="Normal 9 3 2 3 2 3 5" xfId="50317"/>
    <cellStyle name="Normal 9 3 2 3 2 4" xfId="19703"/>
    <cellStyle name="Normal 9 3 2 3 2 4 2" xfId="31958"/>
    <cellStyle name="Normal 9 3 2 3 2 4 3" xfId="44199"/>
    <cellStyle name="Normal 9 3 2 3 2 5" xfId="25843"/>
    <cellStyle name="Normal 9 3 2 3 2 6" xfId="38085"/>
    <cellStyle name="Normal 9 3 2 3 2 7" xfId="50314"/>
    <cellStyle name="Normal 9 3 2 3 3" xfId="8712"/>
    <cellStyle name="Normal 9 3 2 3 3 2" xfId="8713"/>
    <cellStyle name="Normal 9 3 2 3 3 2 2" xfId="19708"/>
    <cellStyle name="Normal 9 3 2 3 3 2 2 2" xfId="31963"/>
    <cellStyle name="Normal 9 3 2 3 3 2 2 3" xfId="44204"/>
    <cellStyle name="Normal 9 3 2 3 3 2 3" xfId="25848"/>
    <cellStyle name="Normal 9 3 2 3 3 2 4" xfId="38090"/>
    <cellStyle name="Normal 9 3 2 3 3 2 5" xfId="50319"/>
    <cellStyle name="Normal 9 3 2 3 3 3" xfId="19707"/>
    <cellStyle name="Normal 9 3 2 3 3 3 2" xfId="31962"/>
    <cellStyle name="Normal 9 3 2 3 3 3 3" xfId="44203"/>
    <cellStyle name="Normal 9 3 2 3 3 4" xfId="25847"/>
    <cellStyle name="Normal 9 3 2 3 3 5" xfId="38089"/>
    <cellStyle name="Normal 9 3 2 3 3 6" xfId="50318"/>
    <cellStyle name="Normal 9 3 2 3 4" xfId="8714"/>
    <cellStyle name="Normal 9 3 2 3 4 2" xfId="19709"/>
    <cellStyle name="Normal 9 3 2 3 4 2 2" xfId="31964"/>
    <cellStyle name="Normal 9 3 2 3 4 2 3" xfId="44205"/>
    <cellStyle name="Normal 9 3 2 3 4 3" xfId="25849"/>
    <cellStyle name="Normal 9 3 2 3 4 4" xfId="38091"/>
    <cellStyle name="Normal 9 3 2 3 4 5" xfId="50320"/>
    <cellStyle name="Normal 9 3 2 3 5" xfId="19702"/>
    <cellStyle name="Normal 9 3 2 3 5 2" xfId="31957"/>
    <cellStyle name="Normal 9 3 2 3 5 3" xfId="44198"/>
    <cellStyle name="Normal 9 3 2 3 6" xfId="25842"/>
    <cellStyle name="Normal 9 3 2 3 7" xfId="38084"/>
    <cellStyle name="Normal 9 3 2 3 8" xfId="50313"/>
    <cellStyle name="Normal 9 3 2 4" xfId="8715"/>
    <cellStyle name="Normal 9 3 2 4 2" xfId="8716"/>
    <cellStyle name="Normal 9 3 2 4 2 2" xfId="8717"/>
    <cellStyle name="Normal 9 3 2 4 2 2 2" xfId="19712"/>
    <cellStyle name="Normal 9 3 2 4 2 2 2 2" xfId="31967"/>
    <cellStyle name="Normal 9 3 2 4 2 2 2 3" xfId="44208"/>
    <cellStyle name="Normal 9 3 2 4 2 2 3" xfId="25852"/>
    <cellStyle name="Normal 9 3 2 4 2 2 4" xfId="38094"/>
    <cellStyle name="Normal 9 3 2 4 2 2 5" xfId="50323"/>
    <cellStyle name="Normal 9 3 2 4 2 3" xfId="19711"/>
    <cellStyle name="Normal 9 3 2 4 2 3 2" xfId="31966"/>
    <cellStyle name="Normal 9 3 2 4 2 3 3" xfId="44207"/>
    <cellStyle name="Normal 9 3 2 4 2 4" xfId="25851"/>
    <cellStyle name="Normal 9 3 2 4 2 5" xfId="38093"/>
    <cellStyle name="Normal 9 3 2 4 2 6" xfId="50322"/>
    <cellStyle name="Normal 9 3 2 4 3" xfId="8718"/>
    <cellStyle name="Normal 9 3 2 4 3 2" xfId="19713"/>
    <cellStyle name="Normal 9 3 2 4 3 2 2" xfId="31968"/>
    <cellStyle name="Normal 9 3 2 4 3 2 3" xfId="44209"/>
    <cellStyle name="Normal 9 3 2 4 3 3" xfId="25853"/>
    <cellStyle name="Normal 9 3 2 4 3 4" xfId="38095"/>
    <cellStyle name="Normal 9 3 2 4 3 5" xfId="50324"/>
    <cellStyle name="Normal 9 3 2 4 4" xfId="19710"/>
    <cellStyle name="Normal 9 3 2 4 4 2" xfId="31965"/>
    <cellStyle name="Normal 9 3 2 4 4 3" xfId="44206"/>
    <cellStyle name="Normal 9 3 2 4 5" xfId="25850"/>
    <cellStyle name="Normal 9 3 2 4 6" xfId="38092"/>
    <cellStyle name="Normal 9 3 2 4 7" xfId="50321"/>
    <cellStyle name="Normal 9 3 2 5" xfId="8719"/>
    <cellStyle name="Normal 9 3 2 5 2" xfId="8720"/>
    <cellStyle name="Normal 9 3 2 5 2 2" xfId="19715"/>
    <cellStyle name="Normal 9 3 2 5 2 2 2" xfId="31970"/>
    <cellStyle name="Normal 9 3 2 5 2 2 3" xfId="44211"/>
    <cellStyle name="Normal 9 3 2 5 2 3" xfId="25855"/>
    <cellStyle name="Normal 9 3 2 5 2 4" xfId="38097"/>
    <cellStyle name="Normal 9 3 2 5 2 5" xfId="50326"/>
    <cellStyle name="Normal 9 3 2 5 3" xfId="19714"/>
    <cellStyle name="Normal 9 3 2 5 3 2" xfId="31969"/>
    <cellStyle name="Normal 9 3 2 5 3 3" xfId="44210"/>
    <cellStyle name="Normal 9 3 2 5 4" xfId="25854"/>
    <cellStyle name="Normal 9 3 2 5 5" xfId="38096"/>
    <cellStyle name="Normal 9 3 2 5 6" xfId="50325"/>
    <cellStyle name="Normal 9 3 2 6" xfId="8721"/>
    <cellStyle name="Normal 9 3 2 6 2" xfId="19716"/>
    <cellStyle name="Normal 9 3 2 6 2 2" xfId="31971"/>
    <cellStyle name="Normal 9 3 2 6 2 3" xfId="44212"/>
    <cellStyle name="Normal 9 3 2 6 3" xfId="25856"/>
    <cellStyle name="Normal 9 3 2 6 4" xfId="38098"/>
    <cellStyle name="Normal 9 3 2 6 5" xfId="50327"/>
    <cellStyle name="Normal 9 3 2 7" xfId="19685"/>
    <cellStyle name="Normal 9 3 2 7 2" xfId="31940"/>
    <cellStyle name="Normal 9 3 2 7 3" xfId="44181"/>
    <cellStyle name="Normal 9 3 2 8" xfId="25825"/>
    <cellStyle name="Normal 9 3 2 9" xfId="38067"/>
    <cellStyle name="Normal 9 3 3" xfId="8722"/>
    <cellStyle name="Normal 9 3 3 2" xfId="8723"/>
    <cellStyle name="Normal 9 3 3 2 2" xfId="8724"/>
    <cellStyle name="Normal 9 3 3 2 2 2" xfId="8725"/>
    <cellStyle name="Normal 9 3 3 2 2 2 2" xfId="8726"/>
    <cellStyle name="Normal 9 3 3 2 2 2 2 2" xfId="19721"/>
    <cellStyle name="Normal 9 3 3 2 2 2 2 2 2" xfId="31976"/>
    <cellStyle name="Normal 9 3 3 2 2 2 2 2 3" xfId="44217"/>
    <cellStyle name="Normal 9 3 3 2 2 2 2 3" xfId="25861"/>
    <cellStyle name="Normal 9 3 3 2 2 2 2 4" xfId="38103"/>
    <cellStyle name="Normal 9 3 3 2 2 2 2 5" xfId="50332"/>
    <cellStyle name="Normal 9 3 3 2 2 2 3" xfId="19720"/>
    <cellStyle name="Normal 9 3 3 2 2 2 3 2" xfId="31975"/>
    <cellStyle name="Normal 9 3 3 2 2 2 3 3" xfId="44216"/>
    <cellStyle name="Normal 9 3 3 2 2 2 4" xfId="25860"/>
    <cellStyle name="Normal 9 3 3 2 2 2 5" xfId="38102"/>
    <cellStyle name="Normal 9 3 3 2 2 2 6" xfId="50331"/>
    <cellStyle name="Normal 9 3 3 2 2 3" xfId="8727"/>
    <cellStyle name="Normal 9 3 3 2 2 3 2" xfId="19722"/>
    <cellStyle name="Normal 9 3 3 2 2 3 2 2" xfId="31977"/>
    <cellStyle name="Normal 9 3 3 2 2 3 2 3" xfId="44218"/>
    <cellStyle name="Normal 9 3 3 2 2 3 3" xfId="25862"/>
    <cellStyle name="Normal 9 3 3 2 2 3 4" xfId="38104"/>
    <cellStyle name="Normal 9 3 3 2 2 3 5" xfId="50333"/>
    <cellStyle name="Normal 9 3 3 2 2 4" xfId="19719"/>
    <cellStyle name="Normal 9 3 3 2 2 4 2" xfId="31974"/>
    <cellStyle name="Normal 9 3 3 2 2 4 3" xfId="44215"/>
    <cellStyle name="Normal 9 3 3 2 2 5" xfId="25859"/>
    <cellStyle name="Normal 9 3 3 2 2 6" xfId="38101"/>
    <cellStyle name="Normal 9 3 3 2 2 7" xfId="50330"/>
    <cellStyle name="Normal 9 3 3 2 3" xfId="8728"/>
    <cellStyle name="Normal 9 3 3 2 3 2" xfId="8729"/>
    <cellStyle name="Normal 9 3 3 2 3 2 2" xfId="19724"/>
    <cellStyle name="Normal 9 3 3 2 3 2 2 2" xfId="31979"/>
    <cellStyle name="Normal 9 3 3 2 3 2 2 3" xfId="44220"/>
    <cellStyle name="Normal 9 3 3 2 3 2 3" xfId="25864"/>
    <cellStyle name="Normal 9 3 3 2 3 2 4" xfId="38106"/>
    <cellStyle name="Normal 9 3 3 2 3 2 5" xfId="50335"/>
    <cellStyle name="Normal 9 3 3 2 3 3" xfId="19723"/>
    <cellStyle name="Normal 9 3 3 2 3 3 2" xfId="31978"/>
    <cellStyle name="Normal 9 3 3 2 3 3 3" xfId="44219"/>
    <cellStyle name="Normal 9 3 3 2 3 4" xfId="25863"/>
    <cellStyle name="Normal 9 3 3 2 3 5" xfId="38105"/>
    <cellStyle name="Normal 9 3 3 2 3 6" xfId="50334"/>
    <cellStyle name="Normal 9 3 3 2 4" xfId="8730"/>
    <cellStyle name="Normal 9 3 3 2 4 2" xfId="19725"/>
    <cellStyle name="Normal 9 3 3 2 4 2 2" xfId="31980"/>
    <cellStyle name="Normal 9 3 3 2 4 2 3" xfId="44221"/>
    <cellStyle name="Normal 9 3 3 2 4 3" xfId="25865"/>
    <cellStyle name="Normal 9 3 3 2 4 4" xfId="38107"/>
    <cellStyle name="Normal 9 3 3 2 4 5" xfId="50336"/>
    <cellStyle name="Normal 9 3 3 2 5" xfId="19718"/>
    <cellStyle name="Normal 9 3 3 2 5 2" xfId="31973"/>
    <cellStyle name="Normal 9 3 3 2 5 3" xfId="44214"/>
    <cellStyle name="Normal 9 3 3 2 6" xfId="25858"/>
    <cellStyle name="Normal 9 3 3 2 7" xfId="38100"/>
    <cellStyle name="Normal 9 3 3 2 8" xfId="50329"/>
    <cellStyle name="Normal 9 3 3 3" xfId="8731"/>
    <cellStyle name="Normal 9 3 3 3 2" xfId="8732"/>
    <cellStyle name="Normal 9 3 3 3 2 2" xfId="8733"/>
    <cellStyle name="Normal 9 3 3 3 2 2 2" xfId="19728"/>
    <cellStyle name="Normal 9 3 3 3 2 2 2 2" xfId="31983"/>
    <cellStyle name="Normal 9 3 3 3 2 2 2 3" xfId="44224"/>
    <cellStyle name="Normal 9 3 3 3 2 2 3" xfId="25868"/>
    <cellStyle name="Normal 9 3 3 3 2 2 4" xfId="38110"/>
    <cellStyle name="Normal 9 3 3 3 2 2 5" xfId="50339"/>
    <cellStyle name="Normal 9 3 3 3 2 3" xfId="19727"/>
    <cellStyle name="Normal 9 3 3 3 2 3 2" xfId="31982"/>
    <cellStyle name="Normal 9 3 3 3 2 3 3" xfId="44223"/>
    <cellStyle name="Normal 9 3 3 3 2 4" xfId="25867"/>
    <cellStyle name="Normal 9 3 3 3 2 5" xfId="38109"/>
    <cellStyle name="Normal 9 3 3 3 2 6" xfId="50338"/>
    <cellStyle name="Normal 9 3 3 3 3" xfId="8734"/>
    <cellStyle name="Normal 9 3 3 3 3 2" xfId="19729"/>
    <cellStyle name="Normal 9 3 3 3 3 2 2" xfId="31984"/>
    <cellStyle name="Normal 9 3 3 3 3 2 3" xfId="44225"/>
    <cellStyle name="Normal 9 3 3 3 3 3" xfId="25869"/>
    <cellStyle name="Normal 9 3 3 3 3 4" xfId="38111"/>
    <cellStyle name="Normal 9 3 3 3 3 5" xfId="50340"/>
    <cellStyle name="Normal 9 3 3 3 4" xfId="19726"/>
    <cellStyle name="Normal 9 3 3 3 4 2" xfId="31981"/>
    <cellStyle name="Normal 9 3 3 3 4 3" xfId="44222"/>
    <cellStyle name="Normal 9 3 3 3 5" xfId="25866"/>
    <cellStyle name="Normal 9 3 3 3 6" xfId="38108"/>
    <cellStyle name="Normal 9 3 3 3 7" xfId="50337"/>
    <cellStyle name="Normal 9 3 3 4" xfId="8735"/>
    <cellStyle name="Normal 9 3 3 4 2" xfId="8736"/>
    <cellStyle name="Normal 9 3 3 4 2 2" xfId="19731"/>
    <cellStyle name="Normal 9 3 3 4 2 2 2" xfId="31986"/>
    <cellStyle name="Normal 9 3 3 4 2 2 3" xfId="44227"/>
    <cellStyle name="Normal 9 3 3 4 2 3" xfId="25871"/>
    <cellStyle name="Normal 9 3 3 4 2 4" xfId="38113"/>
    <cellStyle name="Normal 9 3 3 4 2 5" xfId="50342"/>
    <cellStyle name="Normal 9 3 3 4 3" xfId="19730"/>
    <cellStyle name="Normal 9 3 3 4 3 2" xfId="31985"/>
    <cellStyle name="Normal 9 3 3 4 3 3" xfId="44226"/>
    <cellStyle name="Normal 9 3 3 4 4" xfId="25870"/>
    <cellStyle name="Normal 9 3 3 4 5" xfId="38112"/>
    <cellStyle name="Normal 9 3 3 4 6" xfId="50341"/>
    <cellStyle name="Normal 9 3 3 5" xfId="8737"/>
    <cellStyle name="Normal 9 3 3 5 2" xfId="19732"/>
    <cellStyle name="Normal 9 3 3 5 2 2" xfId="31987"/>
    <cellStyle name="Normal 9 3 3 5 2 3" xfId="44228"/>
    <cellStyle name="Normal 9 3 3 5 3" xfId="25872"/>
    <cellStyle name="Normal 9 3 3 5 4" xfId="38114"/>
    <cellStyle name="Normal 9 3 3 5 5" xfId="50343"/>
    <cellStyle name="Normal 9 3 3 6" xfId="19717"/>
    <cellStyle name="Normal 9 3 3 6 2" xfId="31972"/>
    <cellStyle name="Normal 9 3 3 6 3" xfId="44213"/>
    <cellStyle name="Normal 9 3 3 7" xfId="25857"/>
    <cellStyle name="Normal 9 3 3 8" xfId="38099"/>
    <cellStyle name="Normal 9 3 3 9" xfId="50328"/>
    <cellStyle name="Normal 9 3 4" xfId="8738"/>
    <cellStyle name="Normal 9 3 4 2" xfId="8739"/>
    <cellStyle name="Normal 9 3 4 2 2" xfId="8740"/>
    <cellStyle name="Normal 9 3 4 2 2 2" xfId="8741"/>
    <cellStyle name="Normal 9 3 4 2 2 2 2" xfId="19736"/>
    <cellStyle name="Normal 9 3 4 2 2 2 2 2" xfId="31991"/>
    <cellStyle name="Normal 9 3 4 2 2 2 2 3" xfId="44232"/>
    <cellStyle name="Normal 9 3 4 2 2 2 3" xfId="25876"/>
    <cellStyle name="Normal 9 3 4 2 2 2 4" xfId="38118"/>
    <cellStyle name="Normal 9 3 4 2 2 2 5" xfId="50347"/>
    <cellStyle name="Normal 9 3 4 2 2 3" xfId="19735"/>
    <cellStyle name="Normal 9 3 4 2 2 3 2" xfId="31990"/>
    <cellStyle name="Normal 9 3 4 2 2 3 3" xfId="44231"/>
    <cellStyle name="Normal 9 3 4 2 2 4" xfId="25875"/>
    <cellStyle name="Normal 9 3 4 2 2 5" xfId="38117"/>
    <cellStyle name="Normal 9 3 4 2 2 6" xfId="50346"/>
    <cellStyle name="Normal 9 3 4 2 3" xfId="8742"/>
    <cellStyle name="Normal 9 3 4 2 3 2" xfId="19737"/>
    <cellStyle name="Normal 9 3 4 2 3 2 2" xfId="31992"/>
    <cellStyle name="Normal 9 3 4 2 3 2 3" xfId="44233"/>
    <cellStyle name="Normal 9 3 4 2 3 3" xfId="25877"/>
    <cellStyle name="Normal 9 3 4 2 3 4" xfId="38119"/>
    <cellStyle name="Normal 9 3 4 2 3 5" xfId="50348"/>
    <cellStyle name="Normal 9 3 4 2 4" xfId="19734"/>
    <cellStyle name="Normal 9 3 4 2 4 2" xfId="31989"/>
    <cellStyle name="Normal 9 3 4 2 4 3" xfId="44230"/>
    <cellStyle name="Normal 9 3 4 2 5" xfId="25874"/>
    <cellStyle name="Normal 9 3 4 2 6" xfId="38116"/>
    <cellStyle name="Normal 9 3 4 2 7" xfId="50345"/>
    <cellStyle name="Normal 9 3 4 3" xfId="8743"/>
    <cellStyle name="Normal 9 3 4 3 2" xfId="8744"/>
    <cellStyle name="Normal 9 3 4 3 2 2" xfId="19739"/>
    <cellStyle name="Normal 9 3 4 3 2 2 2" xfId="31994"/>
    <cellStyle name="Normal 9 3 4 3 2 2 3" xfId="44235"/>
    <cellStyle name="Normal 9 3 4 3 2 3" xfId="25879"/>
    <cellStyle name="Normal 9 3 4 3 2 4" xfId="38121"/>
    <cellStyle name="Normal 9 3 4 3 2 5" xfId="50350"/>
    <cellStyle name="Normal 9 3 4 3 3" xfId="19738"/>
    <cellStyle name="Normal 9 3 4 3 3 2" xfId="31993"/>
    <cellStyle name="Normal 9 3 4 3 3 3" xfId="44234"/>
    <cellStyle name="Normal 9 3 4 3 4" xfId="25878"/>
    <cellStyle name="Normal 9 3 4 3 5" xfId="38120"/>
    <cellStyle name="Normal 9 3 4 3 6" xfId="50349"/>
    <cellStyle name="Normal 9 3 4 4" xfId="8745"/>
    <cellStyle name="Normal 9 3 4 4 2" xfId="19740"/>
    <cellStyle name="Normal 9 3 4 4 2 2" xfId="31995"/>
    <cellStyle name="Normal 9 3 4 4 2 3" xfId="44236"/>
    <cellStyle name="Normal 9 3 4 4 3" xfId="25880"/>
    <cellStyle name="Normal 9 3 4 4 4" xfId="38122"/>
    <cellStyle name="Normal 9 3 4 4 5" xfId="50351"/>
    <cellStyle name="Normal 9 3 4 5" xfId="19733"/>
    <cellStyle name="Normal 9 3 4 5 2" xfId="31988"/>
    <cellStyle name="Normal 9 3 4 5 3" xfId="44229"/>
    <cellStyle name="Normal 9 3 4 6" xfId="25873"/>
    <cellStyle name="Normal 9 3 4 7" xfId="38115"/>
    <cellStyle name="Normal 9 3 4 8" xfId="50344"/>
    <cellStyle name="Normal 9 3 5" xfId="8746"/>
    <cellStyle name="Normal 9 3 5 2" xfId="8747"/>
    <cellStyle name="Normal 9 3 5 2 2" xfId="8748"/>
    <cellStyle name="Normal 9 3 5 2 2 2" xfId="19743"/>
    <cellStyle name="Normal 9 3 5 2 2 2 2" xfId="31998"/>
    <cellStyle name="Normal 9 3 5 2 2 2 3" xfId="44239"/>
    <cellStyle name="Normal 9 3 5 2 2 3" xfId="25883"/>
    <cellStyle name="Normal 9 3 5 2 2 4" xfId="38125"/>
    <cellStyle name="Normal 9 3 5 2 2 5" xfId="50354"/>
    <cellStyle name="Normal 9 3 5 2 3" xfId="19742"/>
    <cellStyle name="Normal 9 3 5 2 3 2" xfId="31997"/>
    <cellStyle name="Normal 9 3 5 2 3 3" xfId="44238"/>
    <cellStyle name="Normal 9 3 5 2 4" xfId="25882"/>
    <cellStyle name="Normal 9 3 5 2 5" xfId="38124"/>
    <cellStyle name="Normal 9 3 5 2 6" xfId="50353"/>
    <cellStyle name="Normal 9 3 5 3" xfId="8749"/>
    <cellStyle name="Normal 9 3 5 3 2" xfId="19744"/>
    <cellStyle name="Normal 9 3 5 3 2 2" xfId="31999"/>
    <cellStyle name="Normal 9 3 5 3 2 3" xfId="44240"/>
    <cellStyle name="Normal 9 3 5 3 3" xfId="25884"/>
    <cellStyle name="Normal 9 3 5 3 4" xfId="38126"/>
    <cellStyle name="Normal 9 3 5 3 5" xfId="50355"/>
    <cellStyle name="Normal 9 3 5 4" xfId="19741"/>
    <cellStyle name="Normal 9 3 5 4 2" xfId="31996"/>
    <cellStyle name="Normal 9 3 5 4 3" xfId="44237"/>
    <cellStyle name="Normal 9 3 5 5" xfId="25881"/>
    <cellStyle name="Normal 9 3 5 6" xfId="38123"/>
    <cellStyle name="Normal 9 3 5 7" xfId="50352"/>
    <cellStyle name="Normal 9 3 6" xfId="8750"/>
    <cellStyle name="Normal 9 3 6 2" xfId="8751"/>
    <cellStyle name="Normal 9 3 6 2 2" xfId="19746"/>
    <cellStyle name="Normal 9 3 6 2 2 2" xfId="32001"/>
    <cellStyle name="Normal 9 3 6 2 2 3" xfId="44242"/>
    <cellStyle name="Normal 9 3 6 2 3" xfId="25886"/>
    <cellStyle name="Normal 9 3 6 2 4" xfId="38128"/>
    <cellStyle name="Normal 9 3 6 2 5" xfId="50357"/>
    <cellStyle name="Normal 9 3 6 3" xfId="19745"/>
    <cellStyle name="Normal 9 3 6 3 2" xfId="32000"/>
    <cellStyle name="Normal 9 3 6 3 3" xfId="44241"/>
    <cellStyle name="Normal 9 3 6 4" xfId="25885"/>
    <cellStyle name="Normal 9 3 6 5" xfId="38127"/>
    <cellStyle name="Normal 9 3 6 6" xfId="50356"/>
    <cellStyle name="Normal 9 3 7" xfId="8752"/>
    <cellStyle name="Normal 9 3 7 2" xfId="19747"/>
    <cellStyle name="Normal 9 3 7 2 2" xfId="32002"/>
    <cellStyle name="Normal 9 3 7 2 3" xfId="44243"/>
    <cellStyle name="Normal 9 3 7 3" xfId="25887"/>
    <cellStyle name="Normal 9 3 7 4" xfId="38129"/>
    <cellStyle name="Normal 9 3 7 5" xfId="50358"/>
    <cellStyle name="Normal 9 3 8" xfId="19684"/>
    <cellStyle name="Normal 9 3 8 2" xfId="31939"/>
    <cellStyle name="Normal 9 3 8 3" xfId="44180"/>
    <cellStyle name="Normal 9 3 9" xfId="25824"/>
    <cellStyle name="Normal 9 4" xfId="8753"/>
    <cellStyle name="Normal 9 4 10" xfId="50359"/>
    <cellStyle name="Normal 9 4 2" xfId="8754"/>
    <cellStyle name="Normal 9 4 2 2" xfId="8755"/>
    <cellStyle name="Normal 9 4 2 2 2" xfId="8756"/>
    <cellStyle name="Normal 9 4 2 2 2 2" xfId="8757"/>
    <cellStyle name="Normal 9 4 2 2 2 2 2" xfId="8758"/>
    <cellStyle name="Normal 9 4 2 2 2 2 2 2" xfId="19753"/>
    <cellStyle name="Normal 9 4 2 2 2 2 2 2 2" xfId="32008"/>
    <cellStyle name="Normal 9 4 2 2 2 2 2 2 3" xfId="44249"/>
    <cellStyle name="Normal 9 4 2 2 2 2 2 3" xfId="25893"/>
    <cellStyle name="Normal 9 4 2 2 2 2 2 4" xfId="38135"/>
    <cellStyle name="Normal 9 4 2 2 2 2 2 5" xfId="50364"/>
    <cellStyle name="Normal 9 4 2 2 2 2 3" xfId="19752"/>
    <cellStyle name="Normal 9 4 2 2 2 2 3 2" xfId="32007"/>
    <cellStyle name="Normal 9 4 2 2 2 2 3 3" xfId="44248"/>
    <cellStyle name="Normal 9 4 2 2 2 2 4" xfId="25892"/>
    <cellStyle name="Normal 9 4 2 2 2 2 5" xfId="38134"/>
    <cellStyle name="Normal 9 4 2 2 2 2 6" xfId="50363"/>
    <cellStyle name="Normal 9 4 2 2 2 3" xfId="8759"/>
    <cellStyle name="Normal 9 4 2 2 2 3 2" xfId="19754"/>
    <cellStyle name="Normal 9 4 2 2 2 3 2 2" xfId="32009"/>
    <cellStyle name="Normal 9 4 2 2 2 3 2 3" xfId="44250"/>
    <cellStyle name="Normal 9 4 2 2 2 3 3" xfId="25894"/>
    <cellStyle name="Normal 9 4 2 2 2 3 4" xfId="38136"/>
    <cellStyle name="Normal 9 4 2 2 2 3 5" xfId="50365"/>
    <cellStyle name="Normal 9 4 2 2 2 4" xfId="19751"/>
    <cellStyle name="Normal 9 4 2 2 2 4 2" xfId="32006"/>
    <cellStyle name="Normal 9 4 2 2 2 4 3" xfId="44247"/>
    <cellStyle name="Normal 9 4 2 2 2 5" xfId="25891"/>
    <cellStyle name="Normal 9 4 2 2 2 6" xfId="38133"/>
    <cellStyle name="Normal 9 4 2 2 2 7" xfId="50362"/>
    <cellStyle name="Normal 9 4 2 2 3" xfId="8760"/>
    <cellStyle name="Normal 9 4 2 2 3 2" xfId="8761"/>
    <cellStyle name="Normal 9 4 2 2 3 2 2" xfId="19756"/>
    <cellStyle name="Normal 9 4 2 2 3 2 2 2" xfId="32011"/>
    <cellStyle name="Normal 9 4 2 2 3 2 2 3" xfId="44252"/>
    <cellStyle name="Normal 9 4 2 2 3 2 3" xfId="25896"/>
    <cellStyle name="Normal 9 4 2 2 3 2 4" xfId="38138"/>
    <cellStyle name="Normal 9 4 2 2 3 2 5" xfId="50367"/>
    <cellStyle name="Normal 9 4 2 2 3 3" xfId="19755"/>
    <cellStyle name="Normal 9 4 2 2 3 3 2" xfId="32010"/>
    <cellStyle name="Normal 9 4 2 2 3 3 3" xfId="44251"/>
    <cellStyle name="Normal 9 4 2 2 3 4" xfId="25895"/>
    <cellStyle name="Normal 9 4 2 2 3 5" xfId="38137"/>
    <cellStyle name="Normal 9 4 2 2 3 6" xfId="50366"/>
    <cellStyle name="Normal 9 4 2 2 4" xfId="8762"/>
    <cellStyle name="Normal 9 4 2 2 4 2" xfId="19757"/>
    <cellStyle name="Normal 9 4 2 2 4 2 2" xfId="32012"/>
    <cellStyle name="Normal 9 4 2 2 4 2 3" xfId="44253"/>
    <cellStyle name="Normal 9 4 2 2 4 3" xfId="25897"/>
    <cellStyle name="Normal 9 4 2 2 4 4" xfId="38139"/>
    <cellStyle name="Normal 9 4 2 2 4 5" xfId="50368"/>
    <cellStyle name="Normal 9 4 2 2 5" xfId="19750"/>
    <cellStyle name="Normal 9 4 2 2 5 2" xfId="32005"/>
    <cellStyle name="Normal 9 4 2 2 5 3" xfId="44246"/>
    <cellStyle name="Normal 9 4 2 2 6" xfId="25890"/>
    <cellStyle name="Normal 9 4 2 2 7" xfId="38132"/>
    <cellStyle name="Normal 9 4 2 2 8" xfId="50361"/>
    <cellStyle name="Normal 9 4 2 3" xfId="8763"/>
    <cellStyle name="Normal 9 4 2 3 2" xfId="8764"/>
    <cellStyle name="Normal 9 4 2 3 2 2" xfId="8765"/>
    <cellStyle name="Normal 9 4 2 3 2 2 2" xfId="19760"/>
    <cellStyle name="Normal 9 4 2 3 2 2 2 2" xfId="32015"/>
    <cellStyle name="Normal 9 4 2 3 2 2 2 3" xfId="44256"/>
    <cellStyle name="Normal 9 4 2 3 2 2 3" xfId="25900"/>
    <cellStyle name="Normal 9 4 2 3 2 2 4" xfId="38142"/>
    <cellStyle name="Normal 9 4 2 3 2 2 5" xfId="50371"/>
    <cellStyle name="Normal 9 4 2 3 2 3" xfId="19759"/>
    <cellStyle name="Normal 9 4 2 3 2 3 2" xfId="32014"/>
    <cellStyle name="Normal 9 4 2 3 2 3 3" xfId="44255"/>
    <cellStyle name="Normal 9 4 2 3 2 4" xfId="25899"/>
    <cellStyle name="Normal 9 4 2 3 2 5" xfId="38141"/>
    <cellStyle name="Normal 9 4 2 3 2 6" xfId="50370"/>
    <cellStyle name="Normal 9 4 2 3 3" xfId="8766"/>
    <cellStyle name="Normal 9 4 2 3 3 2" xfId="19761"/>
    <cellStyle name="Normal 9 4 2 3 3 2 2" xfId="32016"/>
    <cellStyle name="Normal 9 4 2 3 3 2 3" xfId="44257"/>
    <cellStyle name="Normal 9 4 2 3 3 3" xfId="25901"/>
    <cellStyle name="Normal 9 4 2 3 3 4" xfId="38143"/>
    <cellStyle name="Normal 9 4 2 3 3 5" xfId="50372"/>
    <cellStyle name="Normal 9 4 2 3 4" xfId="19758"/>
    <cellStyle name="Normal 9 4 2 3 4 2" xfId="32013"/>
    <cellStyle name="Normal 9 4 2 3 4 3" xfId="44254"/>
    <cellStyle name="Normal 9 4 2 3 5" xfId="25898"/>
    <cellStyle name="Normal 9 4 2 3 6" xfId="38140"/>
    <cellStyle name="Normal 9 4 2 3 7" xfId="50369"/>
    <cellStyle name="Normal 9 4 2 4" xfId="8767"/>
    <cellStyle name="Normal 9 4 2 4 2" xfId="8768"/>
    <cellStyle name="Normal 9 4 2 4 2 2" xfId="19763"/>
    <cellStyle name="Normal 9 4 2 4 2 2 2" xfId="32018"/>
    <cellStyle name="Normal 9 4 2 4 2 2 3" xfId="44259"/>
    <cellStyle name="Normal 9 4 2 4 2 3" xfId="25903"/>
    <cellStyle name="Normal 9 4 2 4 2 4" xfId="38145"/>
    <cellStyle name="Normal 9 4 2 4 2 5" xfId="50374"/>
    <cellStyle name="Normal 9 4 2 4 3" xfId="19762"/>
    <cellStyle name="Normal 9 4 2 4 3 2" xfId="32017"/>
    <cellStyle name="Normal 9 4 2 4 3 3" xfId="44258"/>
    <cellStyle name="Normal 9 4 2 4 4" xfId="25902"/>
    <cellStyle name="Normal 9 4 2 4 5" xfId="38144"/>
    <cellStyle name="Normal 9 4 2 4 6" xfId="50373"/>
    <cellStyle name="Normal 9 4 2 5" xfId="8769"/>
    <cellStyle name="Normal 9 4 2 5 2" xfId="19764"/>
    <cellStyle name="Normal 9 4 2 5 2 2" xfId="32019"/>
    <cellStyle name="Normal 9 4 2 5 2 3" xfId="44260"/>
    <cellStyle name="Normal 9 4 2 5 3" xfId="25904"/>
    <cellStyle name="Normal 9 4 2 5 4" xfId="38146"/>
    <cellStyle name="Normal 9 4 2 5 5" xfId="50375"/>
    <cellStyle name="Normal 9 4 2 6" xfId="19749"/>
    <cellStyle name="Normal 9 4 2 6 2" xfId="32004"/>
    <cellStyle name="Normal 9 4 2 6 3" xfId="44245"/>
    <cellStyle name="Normal 9 4 2 7" xfId="25889"/>
    <cellStyle name="Normal 9 4 2 8" xfId="38131"/>
    <cellStyle name="Normal 9 4 2 9" xfId="50360"/>
    <cellStyle name="Normal 9 4 3" xfId="8770"/>
    <cellStyle name="Normal 9 4 3 2" xfId="8771"/>
    <cellStyle name="Normal 9 4 3 2 2" xfId="8772"/>
    <cellStyle name="Normal 9 4 3 2 2 2" xfId="8773"/>
    <cellStyle name="Normal 9 4 3 2 2 2 2" xfId="19768"/>
    <cellStyle name="Normal 9 4 3 2 2 2 2 2" xfId="32023"/>
    <cellStyle name="Normal 9 4 3 2 2 2 2 3" xfId="44264"/>
    <cellStyle name="Normal 9 4 3 2 2 2 3" xfId="25908"/>
    <cellStyle name="Normal 9 4 3 2 2 2 4" xfId="38150"/>
    <cellStyle name="Normal 9 4 3 2 2 2 5" xfId="50379"/>
    <cellStyle name="Normal 9 4 3 2 2 3" xfId="19767"/>
    <cellStyle name="Normal 9 4 3 2 2 3 2" xfId="32022"/>
    <cellStyle name="Normal 9 4 3 2 2 3 3" xfId="44263"/>
    <cellStyle name="Normal 9 4 3 2 2 4" xfId="25907"/>
    <cellStyle name="Normal 9 4 3 2 2 5" xfId="38149"/>
    <cellStyle name="Normal 9 4 3 2 2 6" xfId="50378"/>
    <cellStyle name="Normal 9 4 3 2 3" xfId="8774"/>
    <cellStyle name="Normal 9 4 3 2 3 2" xfId="19769"/>
    <cellStyle name="Normal 9 4 3 2 3 2 2" xfId="32024"/>
    <cellStyle name="Normal 9 4 3 2 3 2 3" xfId="44265"/>
    <cellStyle name="Normal 9 4 3 2 3 3" xfId="25909"/>
    <cellStyle name="Normal 9 4 3 2 3 4" xfId="38151"/>
    <cellStyle name="Normal 9 4 3 2 3 5" xfId="50380"/>
    <cellStyle name="Normal 9 4 3 2 4" xfId="19766"/>
    <cellStyle name="Normal 9 4 3 2 4 2" xfId="32021"/>
    <cellStyle name="Normal 9 4 3 2 4 3" xfId="44262"/>
    <cellStyle name="Normal 9 4 3 2 5" xfId="25906"/>
    <cellStyle name="Normal 9 4 3 2 6" xfId="38148"/>
    <cellStyle name="Normal 9 4 3 2 7" xfId="50377"/>
    <cellStyle name="Normal 9 4 3 3" xfId="8775"/>
    <cellStyle name="Normal 9 4 3 3 2" xfId="8776"/>
    <cellStyle name="Normal 9 4 3 3 2 2" xfId="19771"/>
    <cellStyle name="Normal 9 4 3 3 2 2 2" xfId="32026"/>
    <cellStyle name="Normal 9 4 3 3 2 2 3" xfId="44267"/>
    <cellStyle name="Normal 9 4 3 3 2 3" xfId="25911"/>
    <cellStyle name="Normal 9 4 3 3 2 4" xfId="38153"/>
    <cellStyle name="Normal 9 4 3 3 2 5" xfId="50382"/>
    <cellStyle name="Normal 9 4 3 3 3" xfId="19770"/>
    <cellStyle name="Normal 9 4 3 3 3 2" xfId="32025"/>
    <cellStyle name="Normal 9 4 3 3 3 3" xfId="44266"/>
    <cellStyle name="Normal 9 4 3 3 4" xfId="25910"/>
    <cellStyle name="Normal 9 4 3 3 5" xfId="38152"/>
    <cellStyle name="Normal 9 4 3 3 6" xfId="50381"/>
    <cellStyle name="Normal 9 4 3 4" xfId="8777"/>
    <cellStyle name="Normal 9 4 3 4 2" xfId="19772"/>
    <cellStyle name="Normal 9 4 3 4 2 2" xfId="32027"/>
    <cellStyle name="Normal 9 4 3 4 2 3" xfId="44268"/>
    <cellStyle name="Normal 9 4 3 4 3" xfId="25912"/>
    <cellStyle name="Normal 9 4 3 4 4" xfId="38154"/>
    <cellStyle name="Normal 9 4 3 4 5" xfId="50383"/>
    <cellStyle name="Normal 9 4 3 5" xfId="19765"/>
    <cellStyle name="Normal 9 4 3 5 2" xfId="32020"/>
    <cellStyle name="Normal 9 4 3 5 3" xfId="44261"/>
    <cellStyle name="Normal 9 4 3 6" xfId="25905"/>
    <cellStyle name="Normal 9 4 3 7" xfId="38147"/>
    <cellStyle name="Normal 9 4 3 8" xfId="50376"/>
    <cellStyle name="Normal 9 4 4" xfId="8778"/>
    <cellStyle name="Normal 9 4 4 2" xfId="8779"/>
    <cellStyle name="Normal 9 4 4 2 2" xfId="8780"/>
    <cellStyle name="Normal 9 4 4 2 2 2" xfId="19775"/>
    <cellStyle name="Normal 9 4 4 2 2 2 2" xfId="32030"/>
    <cellStyle name="Normal 9 4 4 2 2 2 3" xfId="44271"/>
    <cellStyle name="Normal 9 4 4 2 2 3" xfId="25915"/>
    <cellStyle name="Normal 9 4 4 2 2 4" xfId="38157"/>
    <cellStyle name="Normal 9 4 4 2 2 5" xfId="50386"/>
    <cellStyle name="Normal 9 4 4 2 3" xfId="19774"/>
    <cellStyle name="Normal 9 4 4 2 3 2" xfId="32029"/>
    <cellStyle name="Normal 9 4 4 2 3 3" xfId="44270"/>
    <cellStyle name="Normal 9 4 4 2 4" xfId="25914"/>
    <cellStyle name="Normal 9 4 4 2 5" xfId="38156"/>
    <cellStyle name="Normal 9 4 4 2 6" xfId="50385"/>
    <cellStyle name="Normal 9 4 4 3" xfId="8781"/>
    <cellStyle name="Normal 9 4 4 3 2" xfId="19776"/>
    <cellStyle name="Normal 9 4 4 3 2 2" xfId="32031"/>
    <cellStyle name="Normal 9 4 4 3 2 3" xfId="44272"/>
    <cellStyle name="Normal 9 4 4 3 3" xfId="25916"/>
    <cellStyle name="Normal 9 4 4 3 4" xfId="38158"/>
    <cellStyle name="Normal 9 4 4 3 5" xfId="50387"/>
    <cellStyle name="Normal 9 4 4 4" xfId="19773"/>
    <cellStyle name="Normal 9 4 4 4 2" xfId="32028"/>
    <cellStyle name="Normal 9 4 4 4 3" xfId="44269"/>
    <cellStyle name="Normal 9 4 4 5" xfId="25913"/>
    <cellStyle name="Normal 9 4 4 6" xfId="38155"/>
    <cellStyle name="Normal 9 4 4 7" xfId="50384"/>
    <cellStyle name="Normal 9 4 5" xfId="8782"/>
    <cellStyle name="Normal 9 4 5 2" xfId="8783"/>
    <cellStyle name="Normal 9 4 5 2 2" xfId="19778"/>
    <cellStyle name="Normal 9 4 5 2 2 2" xfId="32033"/>
    <cellStyle name="Normal 9 4 5 2 2 3" xfId="44274"/>
    <cellStyle name="Normal 9 4 5 2 3" xfId="25918"/>
    <cellStyle name="Normal 9 4 5 2 4" xfId="38160"/>
    <cellStyle name="Normal 9 4 5 2 5" xfId="50389"/>
    <cellStyle name="Normal 9 4 5 3" xfId="19777"/>
    <cellStyle name="Normal 9 4 5 3 2" xfId="32032"/>
    <cellStyle name="Normal 9 4 5 3 3" xfId="44273"/>
    <cellStyle name="Normal 9 4 5 4" xfId="25917"/>
    <cellStyle name="Normal 9 4 5 5" xfId="38159"/>
    <cellStyle name="Normal 9 4 5 6" xfId="50388"/>
    <cellStyle name="Normal 9 4 6" xfId="8784"/>
    <cellStyle name="Normal 9 4 6 2" xfId="19779"/>
    <cellStyle name="Normal 9 4 6 2 2" xfId="32034"/>
    <cellStyle name="Normal 9 4 6 2 3" xfId="44275"/>
    <cellStyle name="Normal 9 4 6 3" xfId="25919"/>
    <cellStyle name="Normal 9 4 6 4" xfId="38161"/>
    <cellStyle name="Normal 9 4 6 5" xfId="50390"/>
    <cellStyle name="Normal 9 4 7" xfId="19748"/>
    <cellStyle name="Normal 9 4 7 2" xfId="32003"/>
    <cellStyle name="Normal 9 4 7 3" xfId="44244"/>
    <cellStyle name="Normal 9 4 8" xfId="25888"/>
    <cellStyle name="Normal 9 4 9" xfId="38130"/>
    <cellStyle name="Normal 9 5" xfId="8785"/>
    <cellStyle name="Normal 9 5 2" xfId="8786"/>
    <cellStyle name="Normal 9 5 2 2" xfId="8787"/>
    <cellStyle name="Normal 9 5 2 2 2" xfId="8788"/>
    <cellStyle name="Normal 9 5 2 2 2 2" xfId="8789"/>
    <cellStyle name="Normal 9 5 2 2 2 2 2" xfId="19784"/>
    <cellStyle name="Normal 9 5 2 2 2 2 2 2" xfId="32039"/>
    <cellStyle name="Normal 9 5 2 2 2 2 2 3" xfId="44280"/>
    <cellStyle name="Normal 9 5 2 2 2 2 3" xfId="25924"/>
    <cellStyle name="Normal 9 5 2 2 2 2 4" xfId="38166"/>
    <cellStyle name="Normal 9 5 2 2 2 2 5" xfId="50395"/>
    <cellStyle name="Normal 9 5 2 2 2 3" xfId="19783"/>
    <cellStyle name="Normal 9 5 2 2 2 3 2" xfId="32038"/>
    <cellStyle name="Normal 9 5 2 2 2 3 3" xfId="44279"/>
    <cellStyle name="Normal 9 5 2 2 2 4" xfId="25923"/>
    <cellStyle name="Normal 9 5 2 2 2 5" xfId="38165"/>
    <cellStyle name="Normal 9 5 2 2 2 6" xfId="50394"/>
    <cellStyle name="Normal 9 5 2 2 3" xfId="8790"/>
    <cellStyle name="Normal 9 5 2 2 3 2" xfId="19785"/>
    <cellStyle name="Normal 9 5 2 2 3 2 2" xfId="32040"/>
    <cellStyle name="Normal 9 5 2 2 3 2 3" xfId="44281"/>
    <cellStyle name="Normal 9 5 2 2 3 3" xfId="25925"/>
    <cellStyle name="Normal 9 5 2 2 3 4" xfId="38167"/>
    <cellStyle name="Normal 9 5 2 2 3 5" xfId="50396"/>
    <cellStyle name="Normal 9 5 2 2 4" xfId="19782"/>
    <cellStyle name="Normal 9 5 2 2 4 2" xfId="32037"/>
    <cellStyle name="Normal 9 5 2 2 4 3" xfId="44278"/>
    <cellStyle name="Normal 9 5 2 2 5" xfId="25922"/>
    <cellStyle name="Normal 9 5 2 2 6" xfId="38164"/>
    <cellStyle name="Normal 9 5 2 2 7" xfId="50393"/>
    <cellStyle name="Normal 9 5 2 3" xfId="8791"/>
    <cellStyle name="Normal 9 5 2 3 2" xfId="8792"/>
    <cellStyle name="Normal 9 5 2 3 2 2" xfId="19787"/>
    <cellStyle name="Normal 9 5 2 3 2 2 2" xfId="32042"/>
    <cellStyle name="Normal 9 5 2 3 2 2 3" xfId="44283"/>
    <cellStyle name="Normal 9 5 2 3 2 3" xfId="25927"/>
    <cellStyle name="Normal 9 5 2 3 2 4" xfId="38169"/>
    <cellStyle name="Normal 9 5 2 3 2 5" xfId="50398"/>
    <cellStyle name="Normal 9 5 2 3 3" xfId="19786"/>
    <cellStyle name="Normal 9 5 2 3 3 2" xfId="32041"/>
    <cellStyle name="Normal 9 5 2 3 3 3" xfId="44282"/>
    <cellStyle name="Normal 9 5 2 3 4" xfId="25926"/>
    <cellStyle name="Normal 9 5 2 3 5" xfId="38168"/>
    <cellStyle name="Normal 9 5 2 3 6" xfId="50397"/>
    <cellStyle name="Normal 9 5 2 4" xfId="8793"/>
    <cellStyle name="Normal 9 5 2 4 2" xfId="19788"/>
    <cellStyle name="Normal 9 5 2 4 2 2" xfId="32043"/>
    <cellStyle name="Normal 9 5 2 4 2 3" xfId="44284"/>
    <cellStyle name="Normal 9 5 2 4 3" xfId="25928"/>
    <cellStyle name="Normal 9 5 2 4 4" xfId="38170"/>
    <cellStyle name="Normal 9 5 2 4 5" xfId="50399"/>
    <cellStyle name="Normal 9 5 2 5" xfId="19781"/>
    <cellStyle name="Normal 9 5 2 5 2" xfId="32036"/>
    <cellStyle name="Normal 9 5 2 5 3" xfId="44277"/>
    <cellStyle name="Normal 9 5 2 6" xfId="25921"/>
    <cellStyle name="Normal 9 5 2 7" xfId="38163"/>
    <cellStyle name="Normal 9 5 2 8" xfId="50392"/>
    <cellStyle name="Normal 9 5 3" xfId="8794"/>
    <cellStyle name="Normal 9 5 3 2" xfId="8795"/>
    <cellStyle name="Normal 9 5 3 2 2" xfId="8796"/>
    <cellStyle name="Normal 9 5 3 2 2 2" xfId="19791"/>
    <cellStyle name="Normal 9 5 3 2 2 2 2" xfId="32046"/>
    <cellStyle name="Normal 9 5 3 2 2 2 3" xfId="44287"/>
    <cellStyle name="Normal 9 5 3 2 2 3" xfId="25931"/>
    <cellStyle name="Normal 9 5 3 2 2 4" xfId="38173"/>
    <cellStyle name="Normal 9 5 3 2 2 5" xfId="50402"/>
    <cellStyle name="Normal 9 5 3 2 3" xfId="19790"/>
    <cellStyle name="Normal 9 5 3 2 3 2" xfId="32045"/>
    <cellStyle name="Normal 9 5 3 2 3 3" xfId="44286"/>
    <cellStyle name="Normal 9 5 3 2 4" xfId="25930"/>
    <cellStyle name="Normal 9 5 3 2 5" xfId="38172"/>
    <cellStyle name="Normal 9 5 3 2 6" xfId="50401"/>
    <cellStyle name="Normal 9 5 3 3" xfId="8797"/>
    <cellStyle name="Normal 9 5 3 3 2" xfId="19792"/>
    <cellStyle name="Normal 9 5 3 3 2 2" xfId="32047"/>
    <cellStyle name="Normal 9 5 3 3 2 3" xfId="44288"/>
    <cellStyle name="Normal 9 5 3 3 3" xfId="25932"/>
    <cellStyle name="Normal 9 5 3 3 4" xfId="38174"/>
    <cellStyle name="Normal 9 5 3 3 5" xfId="50403"/>
    <cellStyle name="Normal 9 5 3 4" xfId="19789"/>
    <cellStyle name="Normal 9 5 3 4 2" xfId="32044"/>
    <cellStyle name="Normal 9 5 3 4 3" xfId="44285"/>
    <cellStyle name="Normal 9 5 3 5" xfId="25929"/>
    <cellStyle name="Normal 9 5 3 6" xfId="38171"/>
    <cellStyle name="Normal 9 5 3 7" xfId="50400"/>
    <cellStyle name="Normal 9 5 4" xfId="8798"/>
    <cellStyle name="Normal 9 5 4 2" xfId="8799"/>
    <cellStyle name="Normal 9 5 4 2 2" xfId="19794"/>
    <cellStyle name="Normal 9 5 4 2 2 2" xfId="32049"/>
    <cellStyle name="Normal 9 5 4 2 2 3" xfId="44290"/>
    <cellStyle name="Normal 9 5 4 2 3" xfId="25934"/>
    <cellStyle name="Normal 9 5 4 2 4" xfId="38176"/>
    <cellStyle name="Normal 9 5 4 2 5" xfId="50405"/>
    <cellStyle name="Normal 9 5 4 3" xfId="19793"/>
    <cellStyle name="Normal 9 5 4 3 2" xfId="32048"/>
    <cellStyle name="Normal 9 5 4 3 3" xfId="44289"/>
    <cellStyle name="Normal 9 5 4 4" xfId="25933"/>
    <cellStyle name="Normal 9 5 4 5" xfId="38175"/>
    <cellStyle name="Normal 9 5 4 6" xfId="50404"/>
    <cellStyle name="Normal 9 5 5" xfId="8800"/>
    <cellStyle name="Normal 9 5 5 2" xfId="19795"/>
    <cellStyle name="Normal 9 5 5 2 2" xfId="32050"/>
    <cellStyle name="Normal 9 5 5 2 3" xfId="44291"/>
    <cellStyle name="Normal 9 5 5 3" xfId="25935"/>
    <cellStyle name="Normal 9 5 5 4" xfId="38177"/>
    <cellStyle name="Normal 9 5 5 5" xfId="50406"/>
    <cellStyle name="Normal 9 5 6" xfId="19780"/>
    <cellStyle name="Normal 9 5 6 2" xfId="32035"/>
    <cellStyle name="Normal 9 5 6 3" xfId="44276"/>
    <cellStyle name="Normal 9 5 7" xfId="25920"/>
    <cellStyle name="Normal 9 5 8" xfId="38162"/>
    <cellStyle name="Normal 9 5 9" xfId="50391"/>
    <cellStyle name="Normal 9 6" xfId="8801"/>
    <cellStyle name="Normal 9 6 2" xfId="8802"/>
    <cellStyle name="Normal 9 6 2 2" xfId="8803"/>
    <cellStyle name="Normal 9 6 2 2 2" xfId="8804"/>
    <cellStyle name="Normal 9 6 2 2 2 2" xfId="19799"/>
    <cellStyle name="Normal 9 6 2 2 2 2 2" xfId="32054"/>
    <cellStyle name="Normal 9 6 2 2 2 2 3" xfId="44295"/>
    <cellStyle name="Normal 9 6 2 2 2 3" xfId="25939"/>
    <cellStyle name="Normal 9 6 2 2 2 4" xfId="38181"/>
    <cellStyle name="Normal 9 6 2 2 2 5" xfId="50410"/>
    <cellStyle name="Normal 9 6 2 2 3" xfId="19798"/>
    <cellStyle name="Normal 9 6 2 2 3 2" xfId="32053"/>
    <cellStyle name="Normal 9 6 2 2 3 3" xfId="44294"/>
    <cellStyle name="Normal 9 6 2 2 4" xfId="25938"/>
    <cellStyle name="Normal 9 6 2 2 5" xfId="38180"/>
    <cellStyle name="Normal 9 6 2 2 6" xfId="50409"/>
    <cellStyle name="Normal 9 6 2 3" xfId="8805"/>
    <cellStyle name="Normal 9 6 2 3 2" xfId="19800"/>
    <cellStyle name="Normal 9 6 2 3 2 2" xfId="32055"/>
    <cellStyle name="Normal 9 6 2 3 2 3" xfId="44296"/>
    <cellStyle name="Normal 9 6 2 3 3" xfId="25940"/>
    <cellStyle name="Normal 9 6 2 3 4" xfId="38182"/>
    <cellStyle name="Normal 9 6 2 3 5" xfId="50411"/>
    <cellStyle name="Normal 9 6 2 4" xfId="19797"/>
    <cellStyle name="Normal 9 6 2 4 2" xfId="32052"/>
    <cellStyle name="Normal 9 6 2 4 3" xfId="44293"/>
    <cellStyle name="Normal 9 6 2 5" xfId="25937"/>
    <cellStyle name="Normal 9 6 2 6" xfId="38179"/>
    <cellStyle name="Normal 9 6 2 7" xfId="50408"/>
    <cellStyle name="Normal 9 6 3" xfId="8806"/>
    <cellStyle name="Normal 9 6 3 2" xfId="8807"/>
    <cellStyle name="Normal 9 6 3 2 2" xfId="19802"/>
    <cellStyle name="Normal 9 6 3 2 2 2" xfId="32057"/>
    <cellStyle name="Normal 9 6 3 2 2 3" xfId="44298"/>
    <cellStyle name="Normal 9 6 3 2 3" xfId="25942"/>
    <cellStyle name="Normal 9 6 3 2 4" xfId="38184"/>
    <cellStyle name="Normal 9 6 3 2 5" xfId="50413"/>
    <cellStyle name="Normal 9 6 3 3" xfId="19801"/>
    <cellStyle name="Normal 9 6 3 3 2" xfId="32056"/>
    <cellStyle name="Normal 9 6 3 3 3" xfId="44297"/>
    <cellStyle name="Normal 9 6 3 4" xfId="25941"/>
    <cellStyle name="Normal 9 6 3 5" xfId="38183"/>
    <cellStyle name="Normal 9 6 3 6" xfId="50412"/>
    <cellStyle name="Normal 9 6 4" xfId="8808"/>
    <cellStyle name="Normal 9 6 4 2" xfId="19803"/>
    <cellStyle name="Normal 9 6 4 2 2" xfId="32058"/>
    <cellStyle name="Normal 9 6 4 2 3" xfId="44299"/>
    <cellStyle name="Normal 9 6 4 3" xfId="25943"/>
    <cellStyle name="Normal 9 6 4 4" xfId="38185"/>
    <cellStyle name="Normal 9 6 4 5" xfId="50414"/>
    <cellStyle name="Normal 9 6 5" xfId="19796"/>
    <cellStyle name="Normal 9 6 5 2" xfId="32051"/>
    <cellStyle name="Normal 9 6 5 3" xfId="44292"/>
    <cellStyle name="Normal 9 6 6" xfId="25936"/>
    <cellStyle name="Normal 9 6 7" xfId="38178"/>
    <cellStyle name="Normal 9 6 8" xfId="50407"/>
    <cellStyle name="Normal 9 7" xfId="8809"/>
    <cellStyle name="Normal 9 7 2" xfId="8810"/>
    <cellStyle name="Normal 9 7 2 2" xfId="8811"/>
    <cellStyle name="Normal 9 7 2 2 2" xfId="19806"/>
    <cellStyle name="Normal 9 7 2 2 2 2" xfId="32061"/>
    <cellStyle name="Normal 9 7 2 2 2 3" xfId="44302"/>
    <cellStyle name="Normal 9 7 2 2 3" xfId="25946"/>
    <cellStyle name="Normal 9 7 2 2 4" xfId="38188"/>
    <cellStyle name="Normal 9 7 2 2 5" xfId="50417"/>
    <cellStyle name="Normal 9 7 2 3" xfId="19805"/>
    <cellStyle name="Normal 9 7 2 3 2" xfId="32060"/>
    <cellStyle name="Normal 9 7 2 3 3" xfId="44301"/>
    <cellStyle name="Normal 9 7 2 4" xfId="25945"/>
    <cellStyle name="Normal 9 7 2 5" xfId="38187"/>
    <cellStyle name="Normal 9 7 2 6" xfId="50416"/>
    <cellStyle name="Normal 9 7 3" xfId="8812"/>
    <cellStyle name="Normal 9 7 3 2" xfId="19807"/>
    <cellStyle name="Normal 9 7 3 2 2" xfId="32062"/>
    <cellStyle name="Normal 9 7 3 2 3" xfId="44303"/>
    <cellStyle name="Normal 9 7 3 3" xfId="25947"/>
    <cellStyle name="Normal 9 7 3 4" xfId="38189"/>
    <cellStyle name="Normal 9 7 3 5" xfId="50418"/>
    <cellStyle name="Normal 9 7 4" xfId="19804"/>
    <cellStyle name="Normal 9 7 4 2" xfId="32059"/>
    <cellStyle name="Normal 9 7 4 3" xfId="44300"/>
    <cellStyle name="Normal 9 7 5" xfId="25944"/>
    <cellStyle name="Normal 9 7 6" xfId="38186"/>
    <cellStyle name="Normal 9 7 7" xfId="50415"/>
    <cellStyle name="Normal 9 8" xfId="8813"/>
    <cellStyle name="Normal 9 8 2" xfId="8814"/>
    <cellStyle name="Normal 9 8 2 2" xfId="19809"/>
    <cellStyle name="Normal 9 8 2 2 2" xfId="32064"/>
    <cellStyle name="Normal 9 8 2 2 3" xfId="44305"/>
    <cellStyle name="Normal 9 8 2 3" xfId="25949"/>
    <cellStyle name="Normal 9 8 2 4" xfId="38191"/>
    <cellStyle name="Normal 9 8 2 5" xfId="50420"/>
    <cellStyle name="Normal 9 8 3" xfId="19808"/>
    <cellStyle name="Normal 9 8 3 2" xfId="32063"/>
    <cellStyle name="Normal 9 8 3 3" xfId="44304"/>
    <cellStyle name="Normal 9 8 4" xfId="25948"/>
    <cellStyle name="Normal 9 8 5" xfId="38190"/>
    <cellStyle name="Normal 9 8 6" xfId="50419"/>
    <cellStyle name="Normal 9 9" xfId="8815"/>
    <cellStyle name="Normal 9 9 2" xfId="19810"/>
    <cellStyle name="Normal 9 9 2 2" xfId="32065"/>
    <cellStyle name="Normal 9 9 2 3" xfId="44306"/>
    <cellStyle name="Normal 9 9 3" xfId="25950"/>
    <cellStyle name="Normal 9 9 4" xfId="38192"/>
    <cellStyle name="Normal 9 9 5" xfId="50421"/>
    <cellStyle name="Normal__Art II Earned Federal Funds Template" xfId="50939"/>
    <cellStyle name="Normal__Art II Earned Federal Funds Template 2" xfId="50940"/>
    <cellStyle name="Normal_08lndscHHSCFORMAT September Report" xfId="3"/>
    <cellStyle name="Normal_2009_09 - 10lndscHHSCFORMAT" xfId="11"/>
    <cellStyle name="Note 10" xfId="8816"/>
    <cellStyle name="Note 10 2" xfId="8817"/>
    <cellStyle name="Note 10 2 2" xfId="8818"/>
    <cellStyle name="Note 10 2 2 2" xfId="8819"/>
    <cellStyle name="Note 10 2 2 3" xfId="8820"/>
    <cellStyle name="Note 10 2 2 4" xfId="8821"/>
    <cellStyle name="Note 10 2 3" xfId="8822"/>
    <cellStyle name="Note 10 2 3 2" xfId="8823"/>
    <cellStyle name="Note 10 2 3 3" xfId="8824"/>
    <cellStyle name="Note 10 2 3 4" xfId="8825"/>
    <cellStyle name="Note 10 2 4" xfId="8826"/>
    <cellStyle name="Note 10 2 5" xfId="8827"/>
    <cellStyle name="Note 10 2 6" xfId="8828"/>
    <cellStyle name="Note 10 3" xfId="8829"/>
    <cellStyle name="Note 10 3 2" xfId="8830"/>
    <cellStyle name="Note 10 3 3" xfId="8831"/>
    <cellStyle name="Note 10 3 4" xfId="8832"/>
    <cellStyle name="Note 10 4" xfId="8833"/>
    <cellStyle name="Note 10 4 2" xfId="8834"/>
    <cellStyle name="Note 10 4 3" xfId="8835"/>
    <cellStyle name="Note 10 4 4" xfId="8836"/>
    <cellStyle name="Note 10 5" xfId="8837"/>
    <cellStyle name="Note 10 6" xfId="8838"/>
    <cellStyle name="Note 10 7" xfId="8839"/>
    <cellStyle name="Note 11" xfId="8840"/>
    <cellStyle name="Note 11 2" xfId="8841"/>
    <cellStyle name="Note 11 2 2" xfId="8842"/>
    <cellStyle name="Note 11 2 3" xfId="8843"/>
    <cellStyle name="Note 11 2 4" xfId="8844"/>
    <cellStyle name="Note 11 3" xfId="8845"/>
    <cellStyle name="Note 11 3 2" xfId="8846"/>
    <cellStyle name="Note 11 3 3" xfId="8847"/>
    <cellStyle name="Note 11 3 4" xfId="8848"/>
    <cellStyle name="Note 11 4" xfId="8849"/>
    <cellStyle name="Note 11 5" xfId="8850"/>
    <cellStyle name="Note 11 6" xfId="8851"/>
    <cellStyle name="Note 12" xfId="8852"/>
    <cellStyle name="Note 12 2" xfId="8853"/>
    <cellStyle name="Note 12 3" xfId="8854"/>
    <cellStyle name="Note 12 4" xfId="8855"/>
    <cellStyle name="Note 13" xfId="8856"/>
    <cellStyle name="Note 13 2" xfId="8857"/>
    <cellStyle name="Note 13 3" xfId="8858"/>
    <cellStyle name="Note 13 4" xfId="8859"/>
    <cellStyle name="Note 14" xfId="8860"/>
    <cellStyle name="Note 14 2" xfId="8861"/>
    <cellStyle name="Note 14 3" xfId="8862"/>
    <cellStyle name="Note 14 4" xfId="8863"/>
    <cellStyle name="Note 15" xfId="8864"/>
    <cellStyle name="Note 15 2" xfId="8865"/>
    <cellStyle name="Note 15 3" xfId="8866"/>
    <cellStyle name="Note 2" xfId="8867"/>
    <cellStyle name="Note 2 2" xfId="8868"/>
    <cellStyle name="Note 2 2 2" xfId="8869"/>
    <cellStyle name="Note 2 2 2 2" xfId="8870"/>
    <cellStyle name="Note 2 2 2 2 2" xfId="8871"/>
    <cellStyle name="Note 2 2 2 2 2 2" xfId="8872"/>
    <cellStyle name="Note 2 2 2 2 2 2 2" xfId="8873"/>
    <cellStyle name="Note 2 2 2 2 2 2 2 2" xfId="8874"/>
    <cellStyle name="Note 2 2 2 2 2 2 2 3" xfId="8875"/>
    <cellStyle name="Note 2 2 2 2 2 2 2 4" xfId="8876"/>
    <cellStyle name="Note 2 2 2 2 2 2 3" xfId="8877"/>
    <cellStyle name="Note 2 2 2 2 2 2 3 2" xfId="8878"/>
    <cellStyle name="Note 2 2 2 2 2 2 3 3" xfId="8879"/>
    <cellStyle name="Note 2 2 2 2 2 2 3 4" xfId="8880"/>
    <cellStyle name="Note 2 2 2 2 2 2 4" xfId="8881"/>
    <cellStyle name="Note 2 2 2 2 2 2 5" xfId="8882"/>
    <cellStyle name="Note 2 2 2 2 2 2 6" xfId="8883"/>
    <cellStyle name="Note 2 2 2 2 2 3" xfId="8884"/>
    <cellStyle name="Note 2 2 2 2 2 3 2" xfId="8885"/>
    <cellStyle name="Note 2 2 2 2 2 3 3" xfId="8886"/>
    <cellStyle name="Note 2 2 2 2 2 3 4" xfId="8887"/>
    <cellStyle name="Note 2 2 2 2 2 4" xfId="8888"/>
    <cellStyle name="Note 2 2 2 2 2 4 2" xfId="8889"/>
    <cellStyle name="Note 2 2 2 2 2 4 3" xfId="8890"/>
    <cellStyle name="Note 2 2 2 2 2 4 4" xfId="8891"/>
    <cellStyle name="Note 2 2 2 2 2 5" xfId="8892"/>
    <cellStyle name="Note 2 2 2 2 2 6" xfId="8893"/>
    <cellStyle name="Note 2 2 2 2 2 7" xfId="8894"/>
    <cellStyle name="Note 2 2 2 2 3" xfId="8895"/>
    <cellStyle name="Note 2 2 2 2 3 2" xfId="8896"/>
    <cellStyle name="Note 2 2 2 2 3 2 2" xfId="8897"/>
    <cellStyle name="Note 2 2 2 2 3 2 3" xfId="8898"/>
    <cellStyle name="Note 2 2 2 2 3 2 4" xfId="8899"/>
    <cellStyle name="Note 2 2 2 2 3 3" xfId="8900"/>
    <cellStyle name="Note 2 2 2 2 3 3 2" xfId="8901"/>
    <cellStyle name="Note 2 2 2 2 3 3 3" xfId="8902"/>
    <cellStyle name="Note 2 2 2 2 3 3 4" xfId="8903"/>
    <cellStyle name="Note 2 2 2 2 3 4" xfId="8904"/>
    <cellStyle name="Note 2 2 2 2 3 5" xfId="8905"/>
    <cellStyle name="Note 2 2 2 2 3 6" xfId="8906"/>
    <cellStyle name="Note 2 2 2 2 4" xfId="8907"/>
    <cellStyle name="Note 2 2 2 2 4 2" xfId="8908"/>
    <cellStyle name="Note 2 2 2 2 4 3" xfId="8909"/>
    <cellStyle name="Note 2 2 2 2 4 4" xfId="8910"/>
    <cellStyle name="Note 2 2 2 2 5" xfId="8911"/>
    <cellStyle name="Note 2 2 2 2 5 2" xfId="8912"/>
    <cellStyle name="Note 2 2 2 2 5 3" xfId="8913"/>
    <cellStyle name="Note 2 2 2 2 5 4" xfId="8914"/>
    <cellStyle name="Note 2 2 2 2 6" xfId="8915"/>
    <cellStyle name="Note 2 2 2 2 7" xfId="8916"/>
    <cellStyle name="Note 2 2 2 2 8" xfId="8917"/>
    <cellStyle name="Note 2 2 2 3" xfId="8918"/>
    <cellStyle name="Note 2 2 2 3 2" xfId="8919"/>
    <cellStyle name="Note 2 2 2 3 2 2" xfId="8920"/>
    <cellStyle name="Note 2 2 2 3 2 2 2" xfId="8921"/>
    <cellStyle name="Note 2 2 2 3 2 2 3" xfId="8922"/>
    <cellStyle name="Note 2 2 2 3 2 2 4" xfId="8923"/>
    <cellStyle name="Note 2 2 2 3 2 3" xfId="8924"/>
    <cellStyle name="Note 2 2 2 3 2 3 2" xfId="8925"/>
    <cellStyle name="Note 2 2 2 3 2 3 3" xfId="8926"/>
    <cellStyle name="Note 2 2 2 3 2 3 4" xfId="8927"/>
    <cellStyle name="Note 2 2 2 3 2 4" xfId="8928"/>
    <cellStyle name="Note 2 2 2 3 2 5" xfId="8929"/>
    <cellStyle name="Note 2 2 2 3 2 6" xfId="8930"/>
    <cellStyle name="Note 2 2 2 3 3" xfId="8931"/>
    <cellStyle name="Note 2 2 2 3 3 2" xfId="8932"/>
    <cellStyle name="Note 2 2 2 3 3 3" xfId="8933"/>
    <cellStyle name="Note 2 2 2 3 3 4" xfId="8934"/>
    <cellStyle name="Note 2 2 2 3 4" xfId="8935"/>
    <cellStyle name="Note 2 2 2 3 4 2" xfId="8936"/>
    <cellStyle name="Note 2 2 2 3 4 3" xfId="8937"/>
    <cellStyle name="Note 2 2 2 3 4 4" xfId="8938"/>
    <cellStyle name="Note 2 2 2 3 5" xfId="8939"/>
    <cellStyle name="Note 2 2 2 3 6" xfId="8940"/>
    <cellStyle name="Note 2 2 2 3 7" xfId="8941"/>
    <cellStyle name="Note 2 2 2 4" xfId="8942"/>
    <cellStyle name="Note 2 2 2 4 2" xfId="8943"/>
    <cellStyle name="Note 2 2 2 4 2 2" xfId="8944"/>
    <cellStyle name="Note 2 2 2 4 2 3" xfId="8945"/>
    <cellStyle name="Note 2 2 2 4 2 4" xfId="8946"/>
    <cellStyle name="Note 2 2 2 4 3" xfId="8947"/>
    <cellStyle name="Note 2 2 2 4 3 2" xfId="8948"/>
    <cellStyle name="Note 2 2 2 4 3 3" xfId="8949"/>
    <cellStyle name="Note 2 2 2 4 3 4" xfId="8950"/>
    <cellStyle name="Note 2 2 2 4 4" xfId="8951"/>
    <cellStyle name="Note 2 2 2 4 5" xfId="8952"/>
    <cellStyle name="Note 2 2 2 4 6" xfId="8953"/>
    <cellStyle name="Note 2 2 2 5" xfId="8954"/>
    <cellStyle name="Note 2 2 2 5 2" xfId="8955"/>
    <cellStyle name="Note 2 2 2 5 3" xfId="8956"/>
    <cellStyle name="Note 2 2 2 5 4" xfId="8957"/>
    <cellStyle name="Note 2 2 2 6" xfId="8958"/>
    <cellStyle name="Note 2 2 2 6 2" xfId="8959"/>
    <cellStyle name="Note 2 2 2 6 3" xfId="8960"/>
    <cellStyle name="Note 2 2 2 6 4" xfId="8961"/>
    <cellStyle name="Note 2 2 2 7" xfId="8962"/>
    <cellStyle name="Note 2 2 2 8" xfId="8963"/>
    <cellStyle name="Note 2 2 2 9" xfId="8964"/>
    <cellStyle name="Note 2 2 3" xfId="8965"/>
    <cellStyle name="Note 2 2 3 2" xfId="8966"/>
    <cellStyle name="Note 2 2 3 3" xfId="8967"/>
    <cellStyle name="Note 2 2 3 4" xfId="8968"/>
    <cellStyle name="Note 2 2 4" xfId="8969"/>
    <cellStyle name="Note 2 2 4 2" xfId="8970"/>
    <cellStyle name="Note 2 2 4 3" xfId="8971"/>
    <cellStyle name="Note 2 2 4 4" xfId="8972"/>
    <cellStyle name="Note 2 2 5" xfId="8973"/>
    <cellStyle name="Note 2 2 5 2" xfId="8974"/>
    <cellStyle name="Note 2 2 5 3" xfId="8975"/>
    <cellStyle name="Note 2 2 6" xfId="8976"/>
    <cellStyle name="Note 2 3" xfId="8977"/>
    <cellStyle name="Note 2 3 2" xfId="8978"/>
    <cellStyle name="Note 2 3 2 2" xfId="8979"/>
    <cellStyle name="Note 2 3 2 2 2" xfId="8980"/>
    <cellStyle name="Note 2 3 2 2 2 2" xfId="8981"/>
    <cellStyle name="Note 2 3 2 2 2 2 2" xfId="8982"/>
    <cellStyle name="Note 2 3 2 2 2 2 3" xfId="8983"/>
    <cellStyle name="Note 2 3 2 2 2 2 4" xfId="8984"/>
    <cellStyle name="Note 2 3 2 2 2 3" xfId="8985"/>
    <cellStyle name="Note 2 3 2 2 2 3 2" xfId="8986"/>
    <cellStyle name="Note 2 3 2 2 2 3 3" xfId="8987"/>
    <cellStyle name="Note 2 3 2 2 2 3 4" xfId="8988"/>
    <cellStyle name="Note 2 3 2 2 2 4" xfId="8989"/>
    <cellStyle name="Note 2 3 2 2 2 5" xfId="8990"/>
    <cellStyle name="Note 2 3 2 2 2 6" xfId="8991"/>
    <cellStyle name="Note 2 3 2 2 3" xfId="8992"/>
    <cellStyle name="Note 2 3 2 2 3 2" xfId="8993"/>
    <cellStyle name="Note 2 3 2 2 3 3" xfId="8994"/>
    <cellStyle name="Note 2 3 2 2 3 4" xfId="8995"/>
    <cellStyle name="Note 2 3 2 2 4" xfId="8996"/>
    <cellStyle name="Note 2 3 2 2 4 2" xfId="8997"/>
    <cellStyle name="Note 2 3 2 2 4 3" xfId="8998"/>
    <cellStyle name="Note 2 3 2 2 4 4" xfId="8999"/>
    <cellStyle name="Note 2 3 2 2 5" xfId="9000"/>
    <cellStyle name="Note 2 3 2 2 6" xfId="9001"/>
    <cellStyle name="Note 2 3 2 2 7" xfId="9002"/>
    <cellStyle name="Note 2 3 2 3" xfId="9003"/>
    <cellStyle name="Note 2 3 2 3 2" xfId="9004"/>
    <cellStyle name="Note 2 3 2 3 2 2" xfId="9005"/>
    <cellStyle name="Note 2 3 2 3 2 3" xfId="9006"/>
    <cellStyle name="Note 2 3 2 3 2 4" xfId="9007"/>
    <cellStyle name="Note 2 3 2 3 3" xfId="9008"/>
    <cellStyle name="Note 2 3 2 3 3 2" xfId="9009"/>
    <cellStyle name="Note 2 3 2 3 3 3" xfId="9010"/>
    <cellStyle name="Note 2 3 2 3 3 4" xfId="9011"/>
    <cellStyle name="Note 2 3 2 3 4" xfId="9012"/>
    <cellStyle name="Note 2 3 2 3 5" xfId="9013"/>
    <cellStyle name="Note 2 3 2 3 6" xfId="9014"/>
    <cellStyle name="Note 2 3 2 4" xfId="9015"/>
    <cellStyle name="Note 2 3 2 4 2" xfId="9016"/>
    <cellStyle name="Note 2 3 2 4 3" xfId="9017"/>
    <cellStyle name="Note 2 3 2 4 4" xfId="9018"/>
    <cellStyle name="Note 2 3 2 5" xfId="9019"/>
    <cellStyle name="Note 2 3 2 5 2" xfId="9020"/>
    <cellStyle name="Note 2 3 2 5 3" xfId="9021"/>
    <cellStyle name="Note 2 3 2 5 4" xfId="9022"/>
    <cellStyle name="Note 2 3 2 6" xfId="9023"/>
    <cellStyle name="Note 2 3 2 7" xfId="9024"/>
    <cellStyle name="Note 2 3 2 8" xfId="9025"/>
    <cellStyle name="Note 2 3 3" xfId="9026"/>
    <cellStyle name="Note 2 3 3 2" xfId="9027"/>
    <cellStyle name="Note 2 3 3 2 2" xfId="9028"/>
    <cellStyle name="Note 2 3 3 2 2 2" xfId="9029"/>
    <cellStyle name="Note 2 3 3 2 2 3" xfId="9030"/>
    <cellStyle name="Note 2 3 3 2 2 4" xfId="9031"/>
    <cellStyle name="Note 2 3 3 2 3" xfId="9032"/>
    <cellStyle name="Note 2 3 3 2 3 2" xfId="9033"/>
    <cellStyle name="Note 2 3 3 2 3 3" xfId="9034"/>
    <cellStyle name="Note 2 3 3 2 3 4" xfId="9035"/>
    <cellStyle name="Note 2 3 3 2 4" xfId="9036"/>
    <cellStyle name="Note 2 3 3 2 5" xfId="9037"/>
    <cellStyle name="Note 2 3 3 2 6" xfId="9038"/>
    <cellStyle name="Note 2 3 3 3" xfId="9039"/>
    <cellStyle name="Note 2 3 3 3 2" xfId="9040"/>
    <cellStyle name="Note 2 3 3 3 3" xfId="9041"/>
    <cellStyle name="Note 2 3 3 3 4" xfId="9042"/>
    <cellStyle name="Note 2 3 3 4" xfId="9043"/>
    <cellStyle name="Note 2 3 3 4 2" xfId="9044"/>
    <cellStyle name="Note 2 3 3 4 3" xfId="9045"/>
    <cellStyle name="Note 2 3 3 4 4" xfId="9046"/>
    <cellStyle name="Note 2 3 3 5" xfId="9047"/>
    <cellStyle name="Note 2 3 3 6" xfId="9048"/>
    <cellStyle name="Note 2 3 3 7" xfId="9049"/>
    <cellStyle name="Note 2 3 4" xfId="9050"/>
    <cellStyle name="Note 2 3 4 2" xfId="9051"/>
    <cellStyle name="Note 2 3 4 2 2" xfId="9052"/>
    <cellStyle name="Note 2 3 4 2 3" xfId="9053"/>
    <cellStyle name="Note 2 3 4 2 4" xfId="9054"/>
    <cellStyle name="Note 2 3 4 3" xfId="9055"/>
    <cellStyle name="Note 2 3 4 3 2" xfId="9056"/>
    <cellStyle name="Note 2 3 4 3 3" xfId="9057"/>
    <cellStyle name="Note 2 3 4 3 4" xfId="9058"/>
    <cellStyle name="Note 2 3 4 4" xfId="9059"/>
    <cellStyle name="Note 2 3 4 5" xfId="9060"/>
    <cellStyle name="Note 2 3 4 6" xfId="9061"/>
    <cellStyle name="Note 2 3 5" xfId="9062"/>
    <cellStyle name="Note 2 3 5 2" xfId="9063"/>
    <cellStyle name="Note 2 3 5 3" xfId="9064"/>
    <cellStyle name="Note 2 3 5 4" xfId="9065"/>
    <cellStyle name="Note 2 3 6" xfId="9066"/>
    <cellStyle name="Note 2 3 6 2" xfId="9067"/>
    <cellStyle name="Note 2 3 6 3" xfId="9068"/>
    <cellStyle name="Note 2 3 6 4" xfId="9069"/>
    <cellStyle name="Note 2 3 7" xfId="9070"/>
    <cellStyle name="Note 2 3 8" xfId="9071"/>
    <cellStyle name="Note 2 3 9" xfId="9072"/>
    <cellStyle name="Note 2 4" xfId="9073"/>
    <cellStyle name="Note 2 4 2" xfId="9074"/>
    <cellStyle name="Note 2 4 3" xfId="9075"/>
    <cellStyle name="Note 2 4 4" xfId="9076"/>
    <cellStyle name="Note 2 5" xfId="9077"/>
    <cellStyle name="Note 2 5 2" xfId="9078"/>
    <cellStyle name="Note 2 5 3" xfId="9079"/>
    <cellStyle name="Note 2 5 4" xfId="9080"/>
    <cellStyle name="Note 2 6" xfId="9081"/>
    <cellStyle name="Note 2 6 2" xfId="9082"/>
    <cellStyle name="Note 2 6 3" xfId="9083"/>
    <cellStyle name="Note 2 7" xfId="9084"/>
    <cellStyle name="Note 3" xfId="9085"/>
    <cellStyle name="Note 3 2" xfId="9086"/>
    <cellStyle name="Note 3 2 2" xfId="9087"/>
    <cellStyle name="Note 3 2 2 2" xfId="9088"/>
    <cellStyle name="Note 3 2 2 2 2" xfId="9089"/>
    <cellStyle name="Note 3 2 2 2 2 2" xfId="9090"/>
    <cellStyle name="Note 3 2 2 2 2 2 2" xfId="9091"/>
    <cellStyle name="Note 3 2 2 2 2 2 2 2" xfId="9092"/>
    <cellStyle name="Note 3 2 2 2 2 2 2 3" xfId="9093"/>
    <cellStyle name="Note 3 2 2 2 2 2 2 4" xfId="9094"/>
    <cellStyle name="Note 3 2 2 2 2 2 3" xfId="9095"/>
    <cellStyle name="Note 3 2 2 2 2 2 3 2" xfId="9096"/>
    <cellStyle name="Note 3 2 2 2 2 2 3 3" xfId="9097"/>
    <cellStyle name="Note 3 2 2 2 2 2 3 4" xfId="9098"/>
    <cellStyle name="Note 3 2 2 2 2 2 4" xfId="9099"/>
    <cellStyle name="Note 3 2 2 2 2 2 5" xfId="9100"/>
    <cellStyle name="Note 3 2 2 2 2 2 6" xfId="9101"/>
    <cellStyle name="Note 3 2 2 2 2 3" xfId="9102"/>
    <cellStyle name="Note 3 2 2 2 2 3 2" xfId="9103"/>
    <cellStyle name="Note 3 2 2 2 2 3 3" xfId="9104"/>
    <cellStyle name="Note 3 2 2 2 2 3 4" xfId="9105"/>
    <cellStyle name="Note 3 2 2 2 2 4" xfId="9106"/>
    <cellStyle name="Note 3 2 2 2 2 4 2" xfId="9107"/>
    <cellStyle name="Note 3 2 2 2 2 4 3" xfId="9108"/>
    <cellStyle name="Note 3 2 2 2 2 4 4" xfId="9109"/>
    <cellStyle name="Note 3 2 2 2 2 5" xfId="9110"/>
    <cellStyle name="Note 3 2 2 2 2 6" xfId="9111"/>
    <cellStyle name="Note 3 2 2 2 2 7" xfId="9112"/>
    <cellStyle name="Note 3 2 2 2 3" xfId="9113"/>
    <cellStyle name="Note 3 2 2 2 3 2" xfId="9114"/>
    <cellStyle name="Note 3 2 2 2 3 2 2" xfId="9115"/>
    <cellStyle name="Note 3 2 2 2 3 2 3" xfId="9116"/>
    <cellStyle name="Note 3 2 2 2 3 2 4" xfId="9117"/>
    <cellStyle name="Note 3 2 2 2 3 3" xfId="9118"/>
    <cellStyle name="Note 3 2 2 2 3 3 2" xfId="9119"/>
    <cellStyle name="Note 3 2 2 2 3 3 3" xfId="9120"/>
    <cellStyle name="Note 3 2 2 2 3 3 4" xfId="9121"/>
    <cellStyle name="Note 3 2 2 2 3 4" xfId="9122"/>
    <cellStyle name="Note 3 2 2 2 3 5" xfId="9123"/>
    <cellStyle name="Note 3 2 2 2 3 6" xfId="9124"/>
    <cellStyle name="Note 3 2 2 2 4" xfId="9125"/>
    <cellStyle name="Note 3 2 2 2 4 2" xfId="9126"/>
    <cellStyle name="Note 3 2 2 2 4 3" xfId="9127"/>
    <cellStyle name="Note 3 2 2 2 4 4" xfId="9128"/>
    <cellStyle name="Note 3 2 2 2 5" xfId="9129"/>
    <cellStyle name="Note 3 2 2 2 5 2" xfId="9130"/>
    <cellStyle name="Note 3 2 2 2 5 3" xfId="9131"/>
    <cellStyle name="Note 3 2 2 2 5 4" xfId="9132"/>
    <cellStyle name="Note 3 2 2 2 6" xfId="9133"/>
    <cellStyle name="Note 3 2 2 2 7" xfId="9134"/>
    <cellStyle name="Note 3 2 2 2 8" xfId="9135"/>
    <cellStyle name="Note 3 2 2 3" xfId="9136"/>
    <cellStyle name="Note 3 2 2 3 2" xfId="9137"/>
    <cellStyle name="Note 3 2 2 3 2 2" xfId="9138"/>
    <cellStyle name="Note 3 2 2 3 2 2 2" xfId="9139"/>
    <cellStyle name="Note 3 2 2 3 2 2 3" xfId="9140"/>
    <cellStyle name="Note 3 2 2 3 2 2 4" xfId="9141"/>
    <cellStyle name="Note 3 2 2 3 2 3" xfId="9142"/>
    <cellStyle name="Note 3 2 2 3 2 3 2" xfId="9143"/>
    <cellStyle name="Note 3 2 2 3 2 3 3" xfId="9144"/>
    <cellStyle name="Note 3 2 2 3 2 3 4" xfId="9145"/>
    <cellStyle name="Note 3 2 2 3 2 4" xfId="9146"/>
    <cellStyle name="Note 3 2 2 3 2 5" xfId="9147"/>
    <cellStyle name="Note 3 2 2 3 2 6" xfId="9148"/>
    <cellStyle name="Note 3 2 2 3 3" xfId="9149"/>
    <cellStyle name="Note 3 2 2 3 3 2" xfId="9150"/>
    <cellStyle name="Note 3 2 2 3 3 3" xfId="9151"/>
    <cellStyle name="Note 3 2 2 3 3 4" xfId="9152"/>
    <cellStyle name="Note 3 2 2 3 4" xfId="9153"/>
    <cellStyle name="Note 3 2 2 3 4 2" xfId="9154"/>
    <cellStyle name="Note 3 2 2 3 4 3" xfId="9155"/>
    <cellStyle name="Note 3 2 2 3 4 4" xfId="9156"/>
    <cellStyle name="Note 3 2 2 3 5" xfId="9157"/>
    <cellStyle name="Note 3 2 2 3 6" xfId="9158"/>
    <cellStyle name="Note 3 2 2 3 7" xfId="9159"/>
    <cellStyle name="Note 3 2 2 4" xfId="9160"/>
    <cellStyle name="Note 3 2 2 4 2" xfId="9161"/>
    <cellStyle name="Note 3 2 2 4 2 2" xfId="9162"/>
    <cellStyle name="Note 3 2 2 4 2 3" xfId="9163"/>
    <cellStyle name="Note 3 2 2 4 2 4" xfId="9164"/>
    <cellStyle name="Note 3 2 2 4 3" xfId="9165"/>
    <cellStyle name="Note 3 2 2 4 3 2" xfId="9166"/>
    <cellStyle name="Note 3 2 2 4 3 3" xfId="9167"/>
    <cellStyle name="Note 3 2 2 4 3 4" xfId="9168"/>
    <cellStyle name="Note 3 2 2 4 4" xfId="9169"/>
    <cellStyle name="Note 3 2 2 4 5" xfId="9170"/>
    <cellStyle name="Note 3 2 2 4 6" xfId="9171"/>
    <cellStyle name="Note 3 2 2 5" xfId="9172"/>
    <cellStyle name="Note 3 2 2 5 2" xfId="9173"/>
    <cellStyle name="Note 3 2 2 5 3" xfId="9174"/>
    <cellStyle name="Note 3 2 2 5 4" xfId="9175"/>
    <cellStyle name="Note 3 2 2 6" xfId="9176"/>
    <cellStyle name="Note 3 2 2 6 2" xfId="9177"/>
    <cellStyle name="Note 3 2 2 6 3" xfId="9178"/>
    <cellStyle name="Note 3 2 2 6 4" xfId="9179"/>
    <cellStyle name="Note 3 2 2 7" xfId="9180"/>
    <cellStyle name="Note 3 2 2 8" xfId="9181"/>
    <cellStyle name="Note 3 2 2 9" xfId="9182"/>
    <cellStyle name="Note 3 2 3" xfId="9183"/>
    <cellStyle name="Note 3 2 3 2" xfId="9184"/>
    <cellStyle name="Note 3 2 3 3" xfId="9185"/>
    <cellStyle name="Note 3 2 3 4" xfId="9186"/>
    <cellStyle name="Note 3 2 4" xfId="9187"/>
    <cellStyle name="Note 3 2 4 2" xfId="9188"/>
    <cellStyle name="Note 3 2 4 3" xfId="9189"/>
    <cellStyle name="Note 3 2 4 4" xfId="9190"/>
    <cellStyle name="Note 3 2 5" xfId="9191"/>
    <cellStyle name="Note 3 2 5 2" xfId="9192"/>
    <cellStyle name="Note 3 2 5 3" xfId="9193"/>
    <cellStyle name="Note 3 2 6" xfId="9194"/>
    <cellStyle name="Note 3 3" xfId="9195"/>
    <cellStyle name="Note 3 3 2" xfId="9196"/>
    <cellStyle name="Note 3 3 2 2" xfId="9197"/>
    <cellStyle name="Note 3 3 2 2 2" xfId="9198"/>
    <cellStyle name="Note 3 3 2 2 2 2" xfId="9199"/>
    <cellStyle name="Note 3 3 2 2 2 2 2" xfId="9200"/>
    <cellStyle name="Note 3 3 2 2 2 2 3" xfId="9201"/>
    <cellStyle name="Note 3 3 2 2 2 2 4" xfId="9202"/>
    <cellStyle name="Note 3 3 2 2 2 3" xfId="9203"/>
    <cellStyle name="Note 3 3 2 2 2 3 2" xfId="9204"/>
    <cellStyle name="Note 3 3 2 2 2 3 3" xfId="9205"/>
    <cellStyle name="Note 3 3 2 2 2 3 4" xfId="9206"/>
    <cellStyle name="Note 3 3 2 2 2 4" xfId="9207"/>
    <cellStyle name="Note 3 3 2 2 2 5" xfId="9208"/>
    <cellStyle name="Note 3 3 2 2 2 6" xfId="9209"/>
    <cellStyle name="Note 3 3 2 2 3" xfId="9210"/>
    <cellStyle name="Note 3 3 2 2 3 2" xfId="9211"/>
    <cellStyle name="Note 3 3 2 2 3 3" xfId="9212"/>
    <cellStyle name="Note 3 3 2 2 3 4" xfId="9213"/>
    <cellStyle name="Note 3 3 2 2 4" xfId="9214"/>
    <cellStyle name="Note 3 3 2 2 4 2" xfId="9215"/>
    <cellStyle name="Note 3 3 2 2 4 3" xfId="9216"/>
    <cellStyle name="Note 3 3 2 2 4 4" xfId="9217"/>
    <cellStyle name="Note 3 3 2 2 5" xfId="9218"/>
    <cellStyle name="Note 3 3 2 2 6" xfId="9219"/>
    <cellStyle name="Note 3 3 2 2 7" xfId="9220"/>
    <cellStyle name="Note 3 3 2 3" xfId="9221"/>
    <cellStyle name="Note 3 3 2 3 2" xfId="9222"/>
    <cellStyle name="Note 3 3 2 3 2 2" xfId="9223"/>
    <cellStyle name="Note 3 3 2 3 2 3" xfId="9224"/>
    <cellStyle name="Note 3 3 2 3 2 4" xfId="9225"/>
    <cellStyle name="Note 3 3 2 3 3" xfId="9226"/>
    <cellStyle name="Note 3 3 2 3 3 2" xfId="9227"/>
    <cellStyle name="Note 3 3 2 3 3 3" xfId="9228"/>
    <cellStyle name="Note 3 3 2 3 3 4" xfId="9229"/>
    <cellStyle name="Note 3 3 2 3 4" xfId="9230"/>
    <cellStyle name="Note 3 3 2 3 5" xfId="9231"/>
    <cellStyle name="Note 3 3 2 3 6" xfId="9232"/>
    <cellStyle name="Note 3 3 2 4" xfId="9233"/>
    <cellStyle name="Note 3 3 2 4 2" xfId="9234"/>
    <cellStyle name="Note 3 3 2 4 3" xfId="9235"/>
    <cellStyle name="Note 3 3 2 4 4" xfId="9236"/>
    <cellStyle name="Note 3 3 2 5" xfId="9237"/>
    <cellStyle name="Note 3 3 2 5 2" xfId="9238"/>
    <cellStyle name="Note 3 3 2 5 3" xfId="9239"/>
    <cellStyle name="Note 3 3 2 5 4" xfId="9240"/>
    <cellStyle name="Note 3 3 2 6" xfId="9241"/>
    <cellStyle name="Note 3 3 2 7" xfId="9242"/>
    <cellStyle name="Note 3 3 2 8" xfId="9243"/>
    <cellStyle name="Note 3 3 3" xfId="9244"/>
    <cellStyle name="Note 3 3 3 2" xfId="9245"/>
    <cellStyle name="Note 3 3 3 2 2" xfId="9246"/>
    <cellStyle name="Note 3 3 3 2 2 2" xfId="9247"/>
    <cellStyle name="Note 3 3 3 2 2 3" xfId="9248"/>
    <cellStyle name="Note 3 3 3 2 2 4" xfId="9249"/>
    <cellStyle name="Note 3 3 3 2 3" xfId="9250"/>
    <cellStyle name="Note 3 3 3 2 3 2" xfId="9251"/>
    <cellStyle name="Note 3 3 3 2 3 3" xfId="9252"/>
    <cellStyle name="Note 3 3 3 2 3 4" xfId="9253"/>
    <cellStyle name="Note 3 3 3 2 4" xfId="9254"/>
    <cellStyle name="Note 3 3 3 2 5" xfId="9255"/>
    <cellStyle name="Note 3 3 3 2 6" xfId="9256"/>
    <cellStyle name="Note 3 3 3 3" xfId="9257"/>
    <cellStyle name="Note 3 3 3 3 2" xfId="9258"/>
    <cellStyle name="Note 3 3 3 3 3" xfId="9259"/>
    <cellStyle name="Note 3 3 3 3 4" xfId="9260"/>
    <cellStyle name="Note 3 3 3 4" xfId="9261"/>
    <cellStyle name="Note 3 3 3 4 2" xfId="9262"/>
    <cellStyle name="Note 3 3 3 4 3" xfId="9263"/>
    <cellStyle name="Note 3 3 3 4 4" xfId="9264"/>
    <cellStyle name="Note 3 3 3 5" xfId="9265"/>
    <cellStyle name="Note 3 3 3 6" xfId="9266"/>
    <cellStyle name="Note 3 3 3 7" xfId="9267"/>
    <cellStyle name="Note 3 3 4" xfId="9268"/>
    <cellStyle name="Note 3 3 4 2" xfId="9269"/>
    <cellStyle name="Note 3 3 4 2 2" xfId="9270"/>
    <cellStyle name="Note 3 3 4 2 3" xfId="9271"/>
    <cellStyle name="Note 3 3 4 2 4" xfId="9272"/>
    <cellStyle name="Note 3 3 4 3" xfId="9273"/>
    <cellStyle name="Note 3 3 4 3 2" xfId="9274"/>
    <cellStyle name="Note 3 3 4 3 3" xfId="9275"/>
    <cellStyle name="Note 3 3 4 3 4" xfId="9276"/>
    <cellStyle name="Note 3 3 4 4" xfId="9277"/>
    <cellStyle name="Note 3 3 4 5" xfId="9278"/>
    <cellStyle name="Note 3 3 4 6" xfId="9279"/>
    <cellStyle name="Note 3 3 5" xfId="9280"/>
    <cellStyle name="Note 3 3 5 2" xfId="9281"/>
    <cellStyle name="Note 3 3 5 3" xfId="9282"/>
    <cellStyle name="Note 3 3 5 4" xfId="9283"/>
    <cellStyle name="Note 3 3 6" xfId="9284"/>
    <cellStyle name="Note 3 3 6 2" xfId="9285"/>
    <cellStyle name="Note 3 3 6 3" xfId="9286"/>
    <cellStyle name="Note 3 3 6 4" xfId="9287"/>
    <cellStyle name="Note 3 3 7" xfId="9288"/>
    <cellStyle name="Note 3 3 8" xfId="9289"/>
    <cellStyle name="Note 3 3 9" xfId="9290"/>
    <cellStyle name="Note 3 4" xfId="9291"/>
    <cellStyle name="Note 3 4 2" xfId="9292"/>
    <cellStyle name="Note 3 4 3" xfId="9293"/>
    <cellStyle name="Note 3 4 4" xfId="9294"/>
    <cellStyle name="Note 3 5" xfId="9295"/>
    <cellStyle name="Note 3 5 2" xfId="9296"/>
    <cellStyle name="Note 3 5 3" xfId="9297"/>
    <cellStyle name="Note 3 5 4" xfId="9298"/>
    <cellStyle name="Note 3 6" xfId="9299"/>
    <cellStyle name="Note 3 6 2" xfId="9300"/>
    <cellStyle name="Note 3 6 3" xfId="9301"/>
    <cellStyle name="Note 3 7" xfId="9302"/>
    <cellStyle name="Note 4" xfId="9303"/>
    <cellStyle name="Note 4 2" xfId="9304"/>
    <cellStyle name="Note 4 2 2" xfId="9305"/>
    <cellStyle name="Note 4 2 2 2" xfId="9306"/>
    <cellStyle name="Note 4 2 2 2 2" xfId="9307"/>
    <cellStyle name="Note 4 2 2 2 2 2" xfId="9308"/>
    <cellStyle name="Note 4 2 2 2 2 2 2" xfId="9309"/>
    <cellStyle name="Note 4 2 2 2 2 2 2 2" xfId="9310"/>
    <cellStyle name="Note 4 2 2 2 2 2 2 3" xfId="9311"/>
    <cellStyle name="Note 4 2 2 2 2 2 2 4" xfId="9312"/>
    <cellStyle name="Note 4 2 2 2 2 2 3" xfId="9313"/>
    <cellStyle name="Note 4 2 2 2 2 2 3 2" xfId="9314"/>
    <cellStyle name="Note 4 2 2 2 2 2 3 3" xfId="9315"/>
    <cellStyle name="Note 4 2 2 2 2 2 3 4" xfId="9316"/>
    <cellStyle name="Note 4 2 2 2 2 2 4" xfId="9317"/>
    <cellStyle name="Note 4 2 2 2 2 2 5" xfId="9318"/>
    <cellStyle name="Note 4 2 2 2 2 2 6" xfId="9319"/>
    <cellStyle name="Note 4 2 2 2 2 3" xfId="9320"/>
    <cellStyle name="Note 4 2 2 2 2 3 2" xfId="9321"/>
    <cellStyle name="Note 4 2 2 2 2 3 3" xfId="9322"/>
    <cellStyle name="Note 4 2 2 2 2 3 4" xfId="9323"/>
    <cellStyle name="Note 4 2 2 2 2 4" xfId="9324"/>
    <cellStyle name="Note 4 2 2 2 2 4 2" xfId="9325"/>
    <cellStyle name="Note 4 2 2 2 2 4 3" xfId="9326"/>
    <cellStyle name="Note 4 2 2 2 2 4 4" xfId="9327"/>
    <cellStyle name="Note 4 2 2 2 2 5" xfId="9328"/>
    <cellStyle name="Note 4 2 2 2 2 6" xfId="9329"/>
    <cellStyle name="Note 4 2 2 2 2 7" xfId="9330"/>
    <cellStyle name="Note 4 2 2 2 3" xfId="9331"/>
    <cellStyle name="Note 4 2 2 2 3 2" xfId="9332"/>
    <cellStyle name="Note 4 2 2 2 3 2 2" xfId="9333"/>
    <cellStyle name="Note 4 2 2 2 3 2 3" xfId="9334"/>
    <cellStyle name="Note 4 2 2 2 3 2 4" xfId="9335"/>
    <cellStyle name="Note 4 2 2 2 3 3" xfId="9336"/>
    <cellStyle name="Note 4 2 2 2 3 3 2" xfId="9337"/>
    <cellStyle name="Note 4 2 2 2 3 3 3" xfId="9338"/>
    <cellStyle name="Note 4 2 2 2 3 3 4" xfId="9339"/>
    <cellStyle name="Note 4 2 2 2 3 4" xfId="9340"/>
    <cellStyle name="Note 4 2 2 2 3 5" xfId="9341"/>
    <cellStyle name="Note 4 2 2 2 3 6" xfId="9342"/>
    <cellStyle name="Note 4 2 2 2 4" xfId="9343"/>
    <cellStyle name="Note 4 2 2 2 4 2" xfId="9344"/>
    <cellStyle name="Note 4 2 2 2 4 3" xfId="9345"/>
    <cellStyle name="Note 4 2 2 2 4 4" xfId="9346"/>
    <cellStyle name="Note 4 2 2 2 5" xfId="9347"/>
    <cellStyle name="Note 4 2 2 2 5 2" xfId="9348"/>
    <cellStyle name="Note 4 2 2 2 5 3" xfId="9349"/>
    <cellStyle name="Note 4 2 2 2 5 4" xfId="9350"/>
    <cellStyle name="Note 4 2 2 2 6" xfId="9351"/>
    <cellStyle name="Note 4 2 2 2 7" xfId="9352"/>
    <cellStyle name="Note 4 2 2 2 8" xfId="9353"/>
    <cellStyle name="Note 4 2 2 3" xfId="9354"/>
    <cellStyle name="Note 4 2 2 3 2" xfId="9355"/>
    <cellStyle name="Note 4 2 2 3 2 2" xfId="9356"/>
    <cellStyle name="Note 4 2 2 3 2 2 2" xfId="9357"/>
    <cellStyle name="Note 4 2 2 3 2 2 3" xfId="9358"/>
    <cellStyle name="Note 4 2 2 3 2 2 4" xfId="9359"/>
    <cellStyle name="Note 4 2 2 3 2 3" xfId="9360"/>
    <cellStyle name="Note 4 2 2 3 2 3 2" xfId="9361"/>
    <cellStyle name="Note 4 2 2 3 2 3 3" xfId="9362"/>
    <cellStyle name="Note 4 2 2 3 2 3 4" xfId="9363"/>
    <cellStyle name="Note 4 2 2 3 2 4" xfId="9364"/>
    <cellStyle name="Note 4 2 2 3 2 5" xfId="9365"/>
    <cellStyle name="Note 4 2 2 3 2 6" xfId="9366"/>
    <cellStyle name="Note 4 2 2 3 3" xfId="9367"/>
    <cellStyle name="Note 4 2 2 3 3 2" xfId="9368"/>
    <cellStyle name="Note 4 2 2 3 3 3" xfId="9369"/>
    <cellStyle name="Note 4 2 2 3 3 4" xfId="9370"/>
    <cellStyle name="Note 4 2 2 3 4" xfId="9371"/>
    <cellStyle name="Note 4 2 2 3 4 2" xfId="9372"/>
    <cellStyle name="Note 4 2 2 3 4 3" xfId="9373"/>
    <cellStyle name="Note 4 2 2 3 4 4" xfId="9374"/>
    <cellStyle name="Note 4 2 2 3 5" xfId="9375"/>
    <cellStyle name="Note 4 2 2 3 6" xfId="9376"/>
    <cellStyle name="Note 4 2 2 3 7" xfId="9377"/>
    <cellStyle name="Note 4 2 2 4" xfId="9378"/>
    <cellStyle name="Note 4 2 2 4 2" xfId="9379"/>
    <cellStyle name="Note 4 2 2 4 2 2" xfId="9380"/>
    <cellStyle name="Note 4 2 2 4 2 3" xfId="9381"/>
    <cellStyle name="Note 4 2 2 4 2 4" xfId="9382"/>
    <cellStyle name="Note 4 2 2 4 3" xfId="9383"/>
    <cellStyle name="Note 4 2 2 4 3 2" xfId="9384"/>
    <cellStyle name="Note 4 2 2 4 3 3" xfId="9385"/>
    <cellStyle name="Note 4 2 2 4 3 4" xfId="9386"/>
    <cellStyle name="Note 4 2 2 4 4" xfId="9387"/>
    <cellStyle name="Note 4 2 2 4 5" xfId="9388"/>
    <cellStyle name="Note 4 2 2 4 6" xfId="9389"/>
    <cellStyle name="Note 4 2 2 5" xfId="9390"/>
    <cellStyle name="Note 4 2 2 5 2" xfId="9391"/>
    <cellStyle name="Note 4 2 2 5 3" xfId="9392"/>
    <cellStyle name="Note 4 2 2 5 4" xfId="9393"/>
    <cellStyle name="Note 4 2 2 6" xfId="9394"/>
    <cellStyle name="Note 4 2 2 6 2" xfId="9395"/>
    <cellStyle name="Note 4 2 2 6 3" xfId="9396"/>
    <cellStyle name="Note 4 2 2 6 4" xfId="9397"/>
    <cellStyle name="Note 4 2 2 7" xfId="9398"/>
    <cellStyle name="Note 4 2 2 8" xfId="9399"/>
    <cellStyle name="Note 4 2 2 9" xfId="9400"/>
    <cellStyle name="Note 4 2 3" xfId="9401"/>
    <cellStyle name="Note 4 2 3 2" xfId="9402"/>
    <cellStyle name="Note 4 2 3 3" xfId="9403"/>
    <cellStyle name="Note 4 2 3 4" xfId="9404"/>
    <cellStyle name="Note 4 2 4" xfId="9405"/>
    <cellStyle name="Note 4 2 4 2" xfId="9406"/>
    <cellStyle name="Note 4 2 4 3" xfId="9407"/>
    <cellStyle name="Note 4 2 4 4" xfId="9408"/>
    <cellStyle name="Note 4 2 5" xfId="9409"/>
    <cellStyle name="Note 4 2 5 2" xfId="9410"/>
    <cellStyle name="Note 4 2 5 3" xfId="9411"/>
    <cellStyle name="Note 4 2 6" xfId="9412"/>
    <cellStyle name="Note 4 3" xfId="9413"/>
    <cellStyle name="Note 4 3 2" xfId="9414"/>
    <cellStyle name="Note 4 3 2 2" xfId="9415"/>
    <cellStyle name="Note 4 3 2 2 2" xfId="9416"/>
    <cellStyle name="Note 4 3 2 2 2 2" xfId="9417"/>
    <cellStyle name="Note 4 3 2 2 2 2 2" xfId="9418"/>
    <cellStyle name="Note 4 3 2 2 2 2 3" xfId="9419"/>
    <cellStyle name="Note 4 3 2 2 2 2 4" xfId="9420"/>
    <cellStyle name="Note 4 3 2 2 2 3" xfId="9421"/>
    <cellStyle name="Note 4 3 2 2 2 3 2" xfId="9422"/>
    <cellStyle name="Note 4 3 2 2 2 3 3" xfId="9423"/>
    <cellStyle name="Note 4 3 2 2 2 3 4" xfId="9424"/>
    <cellStyle name="Note 4 3 2 2 2 4" xfId="9425"/>
    <cellStyle name="Note 4 3 2 2 2 5" xfId="9426"/>
    <cellStyle name="Note 4 3 2 2 2 6" xfId="9427"/>
    <cellStyle name="Note 4 3 2 2 3" xfId="9428"/>
    <cellStyle name="Note 4 3 2 2 3 2" xfId="9429"/>
    <cellStyle name="Note 4 3 2 2 3 3" xfId="9430"/>
    <cellStyle name="Note 4 3 2 2 3 4" xfId="9431"/>
    <cellStyle name="Note 4 3 2 2 4" xfId="9432"/>
    <cellStyle name="Note 4 3 2 2 4 2" xfId="9433"/>
    <cellStyle name="Note 4 3 2 2 4 3" xfId="9434"/>
    <cellStyle name="Note 4 3 2 2 4 4" xfId="9435"/>
    <cellStyle name="Note 4 3 2 2 5" xfId="9436"/>
    <cellStyle name="Note 4 3 2 2 6" xfId="9437"/>
    <cellStyle name="Note 4 3 2 2 7" xfId="9438"/>
    <cellStyle name="Note 4 3 2 3" xfId="9439"/>
    <cellStyle name="Note 4 3 2 3 2" xfId="9440"/>
    <cellStyle name="Note 4 3 2 3 2 2" xfId="9441"/>
    <cellStyle name="Note 4 3 2 3 2 3" xfId="9442"/>
    <cellStyle name="Note 4 3 2 3 2 4" xfId="9443"/>
    <cellStyle name="Note 4 3 2 3 3" xfId="9444"/>
    <cellStyle name="Note 4 3 2 3 3 2" xfId="9445"/>
    <cellStyle name="Note 4 3 2 3 3 3" xfId="9446"/>
    <cellStyle name="Note 4 3 2 3 3 4" xfId="9447"/>
    <cellStyle name="Note 4 3 2 3 4" xfId="9448"/>
    <cellStyle name="Note 4 3 2 3 5" xfId="9449"/>
    <cellStyle name="Note 4 3 2 3 6" xfId="9450"/>
    <cellStyle name="Note 4 3 2 4" xfId="9451"/>
    <cellStyle name="Note 4 3 2 4 2" xfId="9452"/>
    <cellStyle name="Note 4 3 2 4 3" xfId="9453"/>
    <cellStyle name="Note 4 3 2 4 4" xfId="9454"/>
    <cellStyle name="Note 4 3 2 5" xfId="9455"/>
    <cellStyle name="Note 4 3 2 5 2" xfId="9456"/>
    <cellStyle name="Note 4 3 2 5 3" xfId="9457"/>
    <cellStyle name="Note 4 3 2 5 4" xfId="9458"/>
    <cellStyle name="Note 4 3 2 6" xfId="9459"/>
    <cellStyle name="Note 4 3 2 7" xfId="9460"/>
    <cellStyle name="Note 4 3 2 8" xfId="9461"/>
    <cellStyle name="Note 4 3 3" xfId="9462"/>
    <cellStyle name="Note 4 3 3 2" xfId="9463"/>
    <cellStyle name="Note 4 3 3 2 2" xfId="9464"/>
    <cellStyle name="Note 4 3 3 2 2 2" xfId="9465"/>
    <cellStyle name="Note 4 3 3 2 2 3" xfId="9466"/>
    <cellStyle name="Note 4 3 3 2 2 4" xfId="9467"/>
    <cellStyle name="Note 4 3 3 2 3" xfId="9468"/>
    <cellStyle name="Note 4 3 3 2 3 2" xfId="9469"/>
    <cellStyle name="Note 4 3 3 2 3 3" xfId="9470"/>
    <cellStyle name="Note 4 3 3 2 3 4" xfId="9471"/>
    <cellStyle name="Note 4 3 3 2 4" xfId="9472"/>
    <cellStyle name="Note 4 3 3 2 5" xfId="9473"/>
    <cellStyle name="Note 4 3 3 2 6" xfId="9474"/>
    <cellStyle name="Note 4 3 3 3" xfId="9475"/>
    <cellStyle name="Note 4 3 3 3 2" xfId="9476"/>
    <cellStyle name="Note 4 3 3 3 3" xfId="9477"/>
    <cellStyle name="Note 4 3 3 3 4" xfId="9478"/>
    <cellStyle name="Note 4 3 3 4" xfId="9479"/>
    <cellStyle name="Note 4 3 3 4 2" xfId="9480"/>
    <cellStyle name="Note 4 3 3 4 3" xfId="9481"/>
    <cellStyle name="Note 4 3 3 4 4" xfId="9482"/>
    <cellStyle name="Note 4 3 3 5" xfId="9483"/>
    <cellStyle name="Note 4 3 3 6" xfId="9484"/>
    <cellStyle name="Note 4 3 3 7" xfId="9485"/>
    <cellStyle name="Note 4 3 4" xfId="9486"/>
    <cellStyle name="Note 4 3 4 2" xfId="9487"/>
    <cellStyle name="Note 4 3 4 2 2" xfId="9488"/>
    <cellStyle name="Note 4 3 4 2 3" xfId="9489"/>
    <cellStyle name="Note 4 3 4 2 4" xfId="9490"/>
    <cellStyle name="Note 4 3 4 3" xfId="9491"/>
    <cellStyle name="Note 4 3 4 3 2" xfId="9492"/>
    <cellStyle name="Note 4 3 4 3 3" xfId="9493"/>
    <cellStyle name="Note 4 3 4 3 4" xfId="9494"/>
    <cellStyle name="Note 4 3 4 4" xfId="9495"/>
    <cellStyle name="Note 4 3 4 5" xfId="9496"/>
    <cellStyle name="Note 4 3 4 6" xfId="9497"/>
    <cellStyle name="Note 4 3 5" xfId="9498"/>
    <cellStyle name="Note 4 3 5 2" xfId="9499"/>
    <cellStyle name="Note 4 3 5 3" xfId="9500"/>
    <cellStyle name="Note 4 3 5 4" xfId="9501"/>
    <cellStyle name="Note 4 3 6" xfId="9502"/>
    <cellStyle name="Note 4 3 6 2" xfId="9503"/>
    <cellStyle name="Note 4 3 6 3" xfId="9504"/>
    <cellStyle name="Note 4 3 6 4" xfId="9505"/>
    <cellStyle name="Note 4 3 7" xfId="9506"/>
    <cellStyle name="Note 4 3 8" xfId="9507"/>
    <cellStyle name="Note 4 3 9" xfId="9508"/>
    <cellStyle name="Note 4 4" xfId="9509"/>
    <cellStyle name="Note 4 4 2" xfId="9510"/>
    <cellStyle name="Note 4 4 3" xfId="9511"/>
    <cellStyle name="Note 4 4 4" xfId="9512"/>
    <cellStyle name="Note 4 5" xfId="9513"/>
    <cellStyle name="Note 4 5 2" xfId="9514"/>
    <cellStyle name="Note 4 5 3" xfId="9515"/>
    <cellStyle name="Note 4 5 4" xfId="9516"/>
    <cellStyle name="Note 4 6" xfId="9517"/>
    <cellStyle name="Note 4 6 2" xfId="9518"/>
    <cellStyle name="Note 4 6 3" xfId="9519"/>
    <cellStyle name="Note 4 7" xfId="9520"/>
    <cellStyle name="Note 5" xfId="9521"/>
    <cellStyle name="Note 5 2" xfId="9522"/>
    <cellStyle name="Note 5 2 2" xfId="9523"/>
    <cellStyle name="Note 5 2 2 2" xfId="9524"/>
    <cellStyle name="Note 5 2 2 2 2" xfId="9525"/>
    <cellStyle name="Note 5 2 2 2 2 2" xfId="9526"/>
    <cellStyle name="Note 5 2 2 2 2 2 2" xfId="9527"/>
    <cellStyle name="Note 5 2 2 2 2 2 2 2" xfId="9528"/>
    <cellStyle name="Note 5 2 2 2 2 2 2 3" xfId="9529"/>
    <cellStyle name="Note 5 2 2 2 2 2 2 4" xfId="9530"/>
    <cellStyle name="Note 5 2 2 2 2 2 3" xfId="9531"/>
    <cellStyle name="Note 5 2 2 2 2 2 3 2" xfId="9532"/>
    <cellStyle name="Note 5 2 2 2 2 2 3 3" xfId="9533"/>
    <cellStyle name="Note 5 2 2 2 2 2 3 4" xfId="9534"/>
    <cellStyle name="Note 5 2 2 2 2 2 4" xfId="9535"/>
    <cellStyle name="Note 5 2 2 2 2 2 5" xfId="9536"/>
    <cellStyle name="Note 5 2 2 2 2 2 6" xfId="9537"/>
    <cellStyle name="Note 5 2 2 2 2 3" xfId="9538"/>
    <cellStyle name="Note 5 2 2 2 2 3 2" xfId="9539"/>
    <cellStyle name="Note 5 2 2 2 2 3 3" xfId="9540"/>
    <cellStyle name="Note 5 2 2 2 2 3 4" xfId="9541"/>
    <cellStyle name="Note 5 2 2 2 2 4" xfId="9542"/>
    <cellStyle name="Note 5 2 2 2 2 4 2" xfId="9543"/>
    <cellStyle name="Note 5 2 2 2 2 4 3" xfId="9544"/>
    <cellStyle name="Note 5 2 2 2 2 4 4" xfId="9545"/>
    <cellStyle name="Note 5 2 2 2 2 5" xfId="9546"/>
    <cellStyle name="Note 5 2 2 2 2 6" xfId="9547"/>
    <cellStyle name="Note 5 2 2 2 2 7" xfId="9548"/>
    <cellStyle name="Note 5 2 2 2 3" xfId="9549"/>
    <cellStyle name="Note 5 2 2 2 3 2" xfId="9550"/>
    <cellStyle name="Note 5 2 2 2 3 2 2" xfId="9551"/>
    <cellStyle name="Note 5 2 2 2 3 2 3" xfId="9552"/>
    <cellStyle name="Note 5 2 2 2 3 2 4" xfId="9553"/>
    <cellStyle name="Note 5 2 2 2 3 3" xfId="9554"/>
    <cellStyle name="Note 5 2 2 2 3 3 2" xfId="9555"/>
    <cellStyle name="Note 5 2 2 2 3 3 3" xfId="9556"/>
    <cellStyle name="Note 5 2 2 2 3 3 4" xfId="9557"/>
    <cellStyle name="Note 5 2 2 2 3 4" xfId="9558"/>
    <cellStyle name="Note 5 2 2 2 3 5" xfId="9559"/>
    <cellStyle name="Note 5 2 2 2 3 6" xfId="9560"/>
    <cellStyle name="Note 5 2 2 2 4" xfId="9561"/>
    <cellStyle name="Note 5 2 2 2 4 2" xfId="9562"/>
    <cellStyle name="Note 5 2 2 2 4 3" xfId="9563"/>
    <cellStyle name="Note 5 2 2 2 4 4" xfId="9564"/>
    <cellStyle name="Note 5 2 2 2 5" xfId="9565"/>
    <cellStyle name="Note 5 2 2 2 5 2" xfId="9566"/>
    <cellStyle name="Note 5 2 2 2 5 3" xfId="9567"/>
    <cellStyle name="Note 5 2 2 2 5 4" xfId="9568"/>
    <cellStyle name="Note 5 2 2 2 6" xfId="9569"/>
    <cellStyle name="Note 5 2 2 2 7" xfId="9570"/>
    <cellStyle name="Note 5 2 2 2 8" xfId="9571"/>
    <cellStyle name="Note 5 2 2 3" xfId="9572"/>
    <cellStyle name="Note 5 2 2 3 2" xfId="9573"/>
    <cellStyle name="Note 5 2 2 3 2 2" xfId="9574"/>
    <cellStyle name="Note 5 2 2 3 2 2 2" xfId="9575"/>
    <cellStyle name="Note 5 2 2 3 2 2 3" xfId="9576"/>
    <cellStyle name="Note 5 2 2 3 2 2 4" xfId="9577"/>
    <cellStyle name="Note 5 2 2 3 2 3" xfId="9578"/>
    <cellStyle name="Note 5 2 2 3 2 3 2" xfId="9579"/>
    <cellStyle name="Note 5 2 2 3 2 3 3" xfId="9580"/>
    <cellStyle name="Note 5 2 2 3 2 3 4" xfId="9581"/>
    <cellStyle name="Note 5 2 2 3 2 4" xfId="9582"/>
    <cellStyle name="Note 5 2 2 3 2 5" xfId="9583"/>
    <cellStyle name="Note 5 2 2 3 2 6" xfId="9584"/>
    <cellStyle name="Note 5 2 2 3 3" xfId="9585"/>
    <cellStyle name="Note 5 2 2 3 3 2" xfId="9586"/>
    <cellStyle name="Note 5 2 2 3 3 3" xfId="9587"/>
    <cellStyle name="Note 5 2 2 3 3 4" xfId="9588"/>
    <cellStyle name="Note 5 2 2 3 4" xfId="9589"/>
    <cellStyle name="Note 5 2 2 3 4 2" xfId="9590"/>
    <cellStyle name="Note 5 2 2 3 4 3" xfId="9591"/>
    <cellStyle name="Note 5 2 2 3 4 4" xfId="9592"/>
    <cellStyle name="Note 5 2 2 3 5" xfId="9593"/>
    <cellStyle name="Note 5 2 2 3 6" xfId="9594"/>
    <cellStyle name="Note 5 2 2 3 7" xfId="9595"/>
    <cellStyle name="Note 5 2 2 4" xfId="9596"/>
    <cellStyle name="Note 5 2 2 4 2" xfId="9597"/>
    <cellStyle name="Note 5 2 2 4 2 2" xfId="9598"/>
    <cellStyle name="Note 5 2 2 4 2 3" xfId="9599"/>
    <cellStyle name="Note 5 2 2 4 2 4" xfId="9600"/>
    <cellStyle name="Note 5 2 2 4 3" xfId="9601"/>
    <cellStyle name="Note 5 2 2 4 3 2" xfId="9602"/>
    <cellStyle name="Note 5 2 2 4 3 3" xfId="9603"/>
    <cellStyle name="Note 5 2 2 4 3 4" xfId="9604"/>
    <cellStyle name="Note 5 2 2 4 4" xfId="9605"/>
    <cellStyle name="Note 5 2 2 4 5" xfId="9606"/>
    <cellStyle name="Note 5 2 2 4 6" xfId="9607"/>
    <cellStyle name="Note 5 2 2 5" xfId="9608"/>
    <cellStyle name="Note 5 2 2 5 2" xfId="9609"/>
    <cellStyle name="Note 5 2 2 5 3" xfId="9610"/>
    <cellStyle name="Note 5 2 2 5 4" xfId="9611"/>
    <cellStyle name="Note 5 2 2 6" xfId="9612"/>
    <cellStyle name="Note 5 2 2 6 2" xfId="9613"/>
    <cellStyle name="Note 5 2 2 6 3" xfId="9614"/>
    <cellStyle name="Note 5 2 2 6 4" xfId="9615"/>
    <cellStyle name="Note 5 2 2 7" xfId="9616"/>
    <cellStyle name="Note 5 2 2 8" xfId="9617"/>
    <cellStyle name="Note 5 2 2 9" xfId="9618"/>
    <cellStyle name="Note 5 2 3" xfId="9619"/>
    <cellStyle name="Note 5 2 3 2" xfId="9620"/>
    <cellStyle name="Note 5 2 3 3" xfId="9621"/>
    <cellStyle name="Note 5 2 3 4" xfId="9622"/>
    <cellStyle name="Note 5 2 4" xfId="9623"/>
    <cellStyle name="Note 5 2 4 2" xfId="9624"/>
    <cellStyle name="Note 5 2 4 3" xfId="9625"/>
    <cellStyle name="Note 5 2 4 4" xfId="9626"/>
    <cellStyle name="Note 5 2 5" xfId="9627"/>
    <cellStyle name="Note 5 2 5 2" xfId="9628"/>
    <cellStyle name="Note 5 2 5 3" xfId="9629"/>
    <cellStyle name="Note 5 2 6" xfId="9630"/>
    <cellStyle name="Note 5 3" xfId="9631"/>
    <cellStyle name="Note 5 3 2" xfId="9632"/>
    <cellStyle name="Note 5 3 2 2" xfId="9633"/>
    <cellStyle name="Note 5 3 2 2 2" xfId="9634"/>
    <cellStyle name="Note 5 3 2 2 2 2" xfId="9635"/>
    <cellStyle name="Note 5 3 2 2 2 2 2" xfId="9636"/>
    <cellStyle name="Note 5 3 2 2 2 2 3" xfId="9637"/>
    <cellStyle name="Note 5 3 2 2 2 2 4" xfId="9638"/>
    <cellStyle name="Note 5 3 2 2 2 3" xfId="9639"/>
    <cellStyle name="Note 5 3 2 2 2 3 2" xfId="9640"/>
    <cellStyle name="Note 5 3 2 2 2 3 3" xfId="9641"/>
    <cellStyle name="Note 5 3 2 2 2 3 4" xfId="9642"/>
    <cellStyle name="Note 5 3 2 2 2 4" xfId="9643"/>
    <cellStyle name="Note 5 3 2 2 2 5" xfId="9644"/>
    <cellStyle name="Note 5 3 2 2 2 6" xfId="9645"/>
    <cellStyle name="Note 5 3 2 2 3" xfId="9646"/>
    <cellStyle name="Note 5 3 2 2 3 2" xfId="9647"/>
    <cellStyle name="Note 5 3 2 2 3 3" xfId="9648"/>
    <cellStyle name="Note 5 3 2 2 3 4" xfId="9649"/>
    <cellStyle name="Note 5 3 2 2 4" xfId="9650"/>
    <cellStyle name="Note 5 3 2 2 4 2" xfId="9651"/>
    <cellStyle name="Note 5 3 2 2 4 3" xfId="9652"/>
    <cellStyle name="Note 5 3 2 2 4 4" xfId="9653"/>
    <cellStyle name="Note 5 3 2 2 5" xfId="9654"/>
    <cellStyle name="Note 5 3 2 2 6" xfId="9655"/>
    <cellStyle name="Note 5 3 2 2 7" xfId="9656"/>
    <cellStyle name="Note 5 3 2 3" xfId="9657"/>
    <cellStyle name="Note 5 3 2 3 2" xfId="9658"/>
    <cellStyle name="Note 5 3 2 3 2 2" xfId="9659"/>
    <cellStyle name="Note 5 3 2 3 2 3" xfId="9660"/>
    <cellStyle name="Note 5 3 2 3 2 4" xfId="9661"/>
    <cellStyle name="Note 5 3 2 3 3" xfId="9662"/>
    <cellStyle name="Note 5 3 2 3 3 2" xfId="9663"/>
    <cellStyle name="Note 5 3 2 3 3 3" xfId="9664"/>
    <cellStyle name="Note 5 3 2 3 3 4" xfId="9665"/>
    <cellStyle name="Note 5 3 2 3 4" xfId="9666"/>
    <cellStyle name="Note 5 3 2 3 5" xfId="9667"/>
    <cellStyle name="Note 5 3 2 3 6" xfId="9668"/>
    <cellStyle name="Note 5 3 2 4" xfId="9669"/>
    <cellStyle name="Note 5 3 2 4 2" xfId="9670"/>
    <cellStyle name="Note 5 3 2 4 3" xfId="9671"/>
    <cellStyle name="Note 5 3 2 4 4" xfId="9672"/>
    <cellStyle name="Note 5 3 2 5" xfId="9673"/>
    <cellStyle name="Note 5 3 2 5 2" xfId="9674"/>
    <cellStyle name="Note 5 3 2 5 3" xfId="9675"/>
    <cellStyle name="Note 5 3 2 5 4" xfId="9676"/>
    <cellStyle name="Note 5 3 2 6" xfId="9677"/>
    <cellStyle name="Note 5 3 2 7" xfId="9678"/>
    <cellStyle name="Note 5 3 2 8" xfId="9679"/>
    <cellStyle name="Note 5 3 3" xfId="9680"/>
    <cellStyle name="Note 5 3 3 2" xfId="9681"/>
    <cellStyle name="Note 5 3 3 2 2" xfId="9682"/>
    <cellStyle name="Note 5 3 3 2 2 2" xfId="9683"/>
    <cellStyle name="Note 5 3 3 2 2 3" xfId="9684"/>
    <cellStyle name="Note 5 3 3 2 2 4" xfId="9685"/>
    <cellStyle name="Note 5 3 3 2 3" xfId="9686"/>
    <cellStyle name="Note 5 3 3 2 3 2" xfId="9687"/>
    <cellStyle name="Note 5 3 3 2 3 3" xfId="9688"/>
    <cellStyle name="Note 5 3 3 2 3 4" xfId="9689"/>
    <cellStyle name="Note 5 3 3 2 4" xfId="9690"/>
    <cellStyle name="Note 5 3 3 2 5" xfId="9691"/>
    <cellStyle name="Note 5 3 3 2 6" xfId="9692"/>
    <cellStyle name="Note 5 3 3 3" xfId="9693"/>
    <cellStyle name="Note 5 3 3 3 2" xfId="9694"/>
    <cellStyle name="Note 5 3 3 3 3" xfId="9695"/>
    <cellStyle name="Note 5 3 3 3 4" xfId="9696"/>
    <cellStyle name="Note 5 3 3 4" xfId="9697"/>
    <cellStyle name="Note 5 3 3 4 2" xfId="9698"/>
    <cellStyle name="Note 5 3 3 4 3" xfId="9699"/>
    <cellStyle name="Note 5 3 3 4 4" xfId="9700"/>
    <cellStyle name="Note 5 3 3 5" xfId="9701"/>
    <cellStyle name="Note 5 3 3 6" xfId="9702"/>
    <cellStyle name="Note 5 3 3 7" xfId="9703"/>
    <cellStyle name="Note 5 3 4" xfId="9704"/>
    <cellStyle name="Note 5 3 4 2" xfId="9705"/>
    <cellStyle name="Note 5 3 4 2 2" xfId="9706"/>
    <cellStyle name="Note 5 3 4 2 3" xfId="9707"/>
    <cellStyle name="Note 5 3 4 2 4" xfId="9708"/>
    <cellStyle name="Note 5 3 4 3" xfId="9709"/>
    <cellStyle name="Note 5 3 4 3 2" xfId="9710"/>
    <cellStyle name="Note 5 3 4 3 3" xfId="9711"/>
    <cellStyle name="Note 5 3 4 3 4" xfId="9712"/>
    <cellStyle name="Note 5 3 4 4" xfId="9713"/>
    <cellStyle name="Note 5 3 4 5" xfId="9714"/>
    <cellStyle name="Note 5 3 4 6" xfId="9715"/>
    <cellStyle name="Note 5 3 5" xfId="9716"/>
    <cellStyle name="Note 5 3 5 2" xfId="9717"/>
    <cellStyle name="Note 5 3 5 3" xfId="9718"/>
    <cellStyle name="Note 5 3 5 4" xfId="9719"/>
    <cellStyle name="Note 5 3 6" xfId="9720"/>
    <cellStyle name="Note 5 3 6 2" xfId="9721"/>
    <cellStyle name="Note 5 3 6 3" xfId="9722"/>
    <cellStyle name="Note 5 3 6 4" xfId="9723"/>
    <cellStyle name="Note 5 3 7" xfId="9724"/>
    <cellStyle name="Note 5 3 8" xfId="9725"/>
    <cellStyle name="Note 5 3 9" xfId="9726"/>
    <cellStyle name="Note 5 4" xfId="9727"/>
    <cellStyle name="Note 5 4 2" xfId="9728"/>
    <cellStyle name="Note 5 4 3" xfId="9729"/>
    <cellStyle name="Note 5 4 4" xfId="9730"/>
    <cellStyle name="Note 5 5" xfId="9731"/>
    <cellStyle name="Note 5 5 2" xfId="9732"/>
    <cellStyle name="Note 5 5 3" xfId="9733"/>
    <cellStyle name="Note 5 5 4" xfId="9734"/>
    <cellStyle name="Note 5 6" xfId="9735"/>
    <cellStyle name="Note 5 6 2" xfId="9736"/>
    <cellStyle name="Note 5 6 3" xfId="9737"/>
    <cellStyle name="Note 5 7" xfId="9738"/>
    <cellStyle name="Note 6" xfId="9739"/>
    <cellStyle name="Note 6 2" xfId="9740"/>
    <cellStyle name="Note 6 2 2" xfId="9741"/>
    <cellStyle name="Note 6 2 2 2" xfId="9742"/>
    <cellStyle name="Note 6 2 2 2 2" xfId="9743"/>
    <cellStyle name="Note 6 2 2 2 2 2" xfId="9744"/>
    <cellStyle name="Note 6 2 2 2 2 2 2" xfId="9745"/>
    <cellStyle name="Note 6 2 2 2 2 2 3" xfId="9746"/>
    <cellStyle name="Note 6 2 2 2 2 2 4" xfId="9747"/>
    <cellStyle name="Note 6 2 2 2 2 3" xfId="9748"/>
    <cellStyle name="Note 6 2 2 2 2 3 2" xfId="9749"/>
    <cellStyle name="Note 6 2 2 2 2 3 3" xfId="9750"/>
    <cellStyle name="Note 6 2 2 2 2 3 4" xfId="9751"/>
    <cellStyle name="Note 6 2 2 2 2 4" xfId="9752"/>
    <cellStyle name="Note 6 2 2 2 2 5" xfId="9753"/>
    <cellStyle name="Note 6 2 2 2 2 6" xfId="9754"/>
    <cellStyle name="Note 6 2 2 2 3" xfId="9755"/>
    <cellStyle name="Note 6 2 2 2 3 2" xfId="9756"/>
    <cellStyle name="Note 6 2 2 2 3 3" xfId="9757"/>
    <cellStyle name="Note 6 2 2 2 3 4" xfId="9758"/>
    <cellStyle name="Note 6 2 2 2 4" xfId="9759"/>
    <cellStyle name="Note 6 2 2 2 4 2" xfId="9760"/>
    <cellStyle name="Note 6 2 2 2 4 3" xfId="9761"/>
    <cellStyle name="Note 6 2 2 2 4 4" xfId="9762"/>
    <cellStyle name="Note 6 2 2 2 5" xfId="9763"/>
    <cellStyle name="Note 6 2 2 2 6" xfId="9764"/>
    <cellStyle name="Note 6 2 2 2 7" xfId="9765"/>
    <cellStyle name="Note 6 2 2 3" xfId="9766"/>
    <cellStyle name="Note 6 2 2 3 2" xfId="9767"/>
    <cellStyle name="Note 6 2 2 3 2 2" xfId="9768"/>
    <cellStyle name="Note 6 2 2 3 2 3" xfId="9769"/>
    <cellStyle name="Note 6 2 2 3 2 4" xfId="9770"/>
    <cellStyle name="Note 6 2 2 3 3" xfId="9771"/>
    <cellStyle name="Note 6 2 2 3 3 2" xfId="9772"/>
    <cellStyle name="Note 6 2 2 3 3 3" xfId="9773"/>
    <cellStyle name="Note 6 2 2 3 3 4" xfId="9774"/>
    <cellStyle name="Note 6 2 2 3 4" xfId="9775"/>
    <cellStyle name="Note 6 2 2 3 5" xfId="9776"/>
    <cellStyle name="Note 6 2 2 3 6" xfId="9777"/>
    <cellStyle name="Note 6 2 2 4" xfId="9778"/>
    <cellStyle name="Note 6 2 2 4 2" xfId="9779"/>
    <cellStyle name="Note 6 2 2 4 3" xfId="9780"/>
    <cellStyle name="Note 6 2 2 4 4" xfId="9781"/>
    <cellStyle name="Note 6 2 2 5" xfId="9782"/>
    <cellStyle name="Note 6 2 2 5 2" xfId="9783"/>
    <cellStyle name="Note 6 2 2 5 3" xfId="9784"/>
    <cellStyle name="Note 6 2 2 5 4" xfId="9785"/>
    <cellStyle name="Note 6 2 2 6" xfId="9786"/>
    <cellStyle name="Note 6 2 2 7" xfId="9787"/>
    <cellStyle name="Note 6 2 2 8" xfId="9788"/>
    <cellStyle name="Note 6 2 3" xfId="9789"/>
    <cellStyle name="Note 6 2 3 2" xfId="9790"/>
    <cellStyle name="Note 6 2 3 2 2" xfId="9791"/>
    <cellStyle name="Note 6 2 3 2 2 2" xfId="9792"/>
    <cellStyle name="Note 6 2 3 2 2 3" xfId="9793"/>
    <cellStyle name="Note 6 2 3 2 2 4" xfId="9794"/>
    <cellStyle name="Note 6 2 3 2 3" xfId="9795"/>
    <cellStyle name="Note 6 2 3 2 3 2" xfId="9796"/>
    <cellStyle name="Note 6 2 3 2 3 3" xfId="9797"/>
    <cellStyle name="Note 6 2 3 2 3 4" xfId="9798"/>
    <cellStyle name="Note 6 2 3 2 4" xfId="9799"/>
    <cellStyle name="Note 6 2 3 2 5" xfId="9800"/>
    <cellStyle name="Note 6 2 3 2 6" xfId="9801"/>
    <cellStyle name="Note 6 2 3 3" xfId="9802"/>
    <cellStyle name="Note 6 2 3 3 2" xfId="9803"/>
    <cellStyle name="Note 6 2 3 3 3" xfId="9804"/>
    <cellStyle name="Note 6 2 3 3 4" xfId="9805"/>
    <cellStyle name="Note 6 2 3 4" xfId="9806"/>
    <cellStyle name="Note 6 2 3 4 2" xfId="9807"/>
    <cellStyle name="Note 6 2 3 4 3" xfId="9808"/>
    <cellStyle name="Note 6 2 3 4 4" xfId="9809"/>
    <cellStyle name="Note 6 2 3 5" xfId="9810"/>
    <cellStyle name="Note 6 2 3 6" xfId="9811"/>
    <cellStyle name="Note 6 2 3 7" xfId="9812"/>
    <cellStyle name="Note 6 2 4" xfId="9813"/>
    <cellStyle name="Note 6 2 4 2" xfId="9814"/>
    <cellStyle name="Note 6 2 4 2 2" xfId="9815"/>
    <cellStyle name="Note 6 2 4 2 3" xfId="9816"/>
    <cellStyle name="Note 6 2 4 2 4" xfId="9817"/>
    <cellStyle name="Note 6 2 4 3" xfId="9818"/>
    <cellStyle name="Note 6 2 4 3 2" xfId="9819"/>
    <cellStyle name="Note 6 2 4 3 3" xfId="9820"/>
    <cellStyle name="Note 6 2 4 3 4" xfId="9821"/>
    <cellStyle name="Note 6 2 4 4" xfId="9822"/>
    <cellStyle name="Note 6 2 4 5" xfId="9823"/>
    <cellStyle name="Note 6 2 4 6" xfId="9824"/>
    <cellStyle name="Note 6 2 5" xfId="9825"/>
    <cellStyle name="Note 6 2 5 2" xfId="9826"/>
    <cellStyle name="Note 6 2 5 3" xfId="9827"/>
    <cellStyle name="Note 6 2 5 4" xfId="9828"/>
    <cellStyle name="Note 6 2 6" xfId="9829"/>
    <cellStyle name="Note 6 2 6 2" xfId="9830"/>
    <cellStyle name="Note 6 2 6 3" xfId="9831"/>
    <cellStyle name="Note 6 2 6 4" xfId="9832"/>
    <cellStyle name="Note 6 2 7" xfId="9833"/>
    <cellStyle name="Note 6 2 8" xfId="9834"/>
    <cellStyle name="Note 6 2 9" xfId="9835"/>
    <cellStyle name="Note 6 3" xfId="9836"/>
    <cellStyle name="Note 6 3 2" xfId="9837"/>
    <cellStyle name="Note 6 3 3" xfId="9838"/>
    <cellStyle name="Note 6 3 4" xfId="9839"/>
    <cellStyle name="Note 6 4" xfId="9840"/>
    <cellStyle name="Note 6 4 2" xfId="9841"/>
    <cellStyle name="Note 6 4 3" xfId="9842"/>
    <cellStyle name="Note 6 4 4" xfId="9843"/>
    <cellStyle name="Note 6 5" xfId="9844"/>
    <cellStyle name="Note 6 5 2" xfId="9845"/>
    <cellStyle name="Note 6 5 3" xfId="9846"/>
    <cellStyle name="Note 6 6" xfId="9847"/>
    <cellStyle name="Note 7" xfId="9848"/>
    <cellStyle name="Note 7 2" xfId="9849"/>
    <cellStyle name="Note 7 2 2" xfId="9850"/>
    <cellStyle name="Note 7 2 2 2" xfId="9851"/>
    <cellStyle name="Note 7 2 2 2 2" xfId="9852"/>
    <cellStyle name="Note 7 2 2 2 2 2" xfId="9853"/>
    <cellStyle name="Note 7 2 2 2 2 2 2" xfId="9854"/>
    <cellStyle name="Note 7 2 2 2 2 2 3" xfId="9855"/>
    <cellStyle name="Note 7 2 2 2 2 2 4" xfId="9856"/>
    <cellStyle name="Note 7 2 2 2 2 3" xfId="9857"/>
    <cellStyle name="Note 7 2 2 2 2 3 2" xfId="9858"/>
    <cellStyle name="Note 7 2 2 2 2 3 3" xfId="9859"/>
    <cellStyle name="Note 7 2 2 2 2 3 4" xfId="9860"/>
    <cellStyle name="Note 7 2 2 2 2 4" xfId="9861"/>
    <cellStyle name="Note 7 2 2 2 2 5" xfId="9862"/>
    <cellStyle name="Note 7 2 2 2 2 6" xfId="9863"/>
    <cellStyle name="Note 7 2 2 2 3" xfId="9864"/>
    <cellStyle name="Note 7 2 2 2 3 2" xfId="9865"/>
    <cellStyle name="Note 7 2 2 2 3 3" xfId="9866"/>
    <cellStyle name="Note 7 2 2 2 3 4" xfId="9867"/>
    <cellStyle name="Note 7 2 2 2 4" xfId="9868"/>
    <cellStyle name="Note 7 2 2 2 4 2" xfId="9869"/>
    <cellStyle name="Note 7 2 2 2 4 3" xfId="9870"/>
    <cellStyle name="Note 7 2 2 2 4 4" xfId="9871"/>
    <cellStyle name="Note 7 2 2 2 5" xfId="9872"/>
    <cellStyle name="Note 7 2 2 2 6" xfId="9873"/>
    <cellStyle name="Note 7 2 2 2 7" xfId="9874"/>
    <cellStyle name="Note 7 2 2 3" xfId="9875"/>
    <cellStyle name="Note 7 2 2 3 2" xfId="9876"/>
    <cellStyle name="Note 7 2 2 3 2 2" xfId="9877"/>
    <cellStyle name="Note 7 2 2 3 2 3" xfId="9878"/>
    <cellStyle name="Note 7 2 2 3 2 4" xfId="9879"/>
    <cellStyle name="Note 7 2 2 3 3" xfId="9880"/>
    <cellStyle name="Note 7 2 2 3 3 2" xfId="9881"/>
    <cellStyle name="Note 7 2 2 3 3 3" xfId="9882"/>
    <cellStyle name="Note 7 2 2 3 3 4" xfId="9883"/>
    <cellStyle name="Note 7 2 2 3 4" xfId="9884"/>
    <cellStyle name="Note 7 2 2 3 5" xfId="9885"/>
    <cellStyle name="Note 7 2 2 3 6" xfId="9886"/>
    <cellStyle name="Note 7 2 2 4" xfId="9887"/>
    <cellStyle name="Note 7 2 2 4 2" xfId="9888"/>
    <cellStyle name="Note 7 2 2 4 3" xfId="9889"/>
    <cellStyle name="Note 7 2 2 4 4" xfId="9890"/>
    <cellStyle name="Note 7 2 2 5" xfId="9891"/>
    <cellStyle name="Note 7 2 2 5 2" xfId="9892"/>
    <cellStyle name="Note 7 2 2 5 3" xfId="9893"/>
    <cellStyle name="Note 7 2 2 5 4" xfId="9894"/>
    <cellStyle name="Note 7 2 2 6" xfId="9895"/>
    <cellStyle name="Note 7 2 2 7" xfId="9896"/>
    <cellStyle name="Note 7 2 2 8" xfId="9897"/>
    <cellStyle name="Note 7 2 3" xfId="9898"/>
    <cellStyle name="Note 7 2 3 2" xfId="9899"/>
    <cellStyle name="Note 7 2 3 2 2" xfId="9900"/>
    <cellStyle name="Note 7 2 3 2 2 2" xfId="9901"/>
    <cellStyle name="Note 7 2 3 2 2 3" xfId="9902"/>
    <cellStyle name="Note 7 2 3 2 2 4" xfId="9903"/>
    <cellStyle name="Note 7 2 3 2 3" xfId="9904"/>
    <cellStyle name="Note 7 2 3 2 3 2" xfId="9905"/>
    <cellStyle name="Note 7 2 3 2 3 3" xfId="9906"/>
    <cellStyle name="Note 7 2 3 2 3 4" xfId="9907"/>
    <cellStyle name="Note 7 2 3 2 4" xfId="9908"/>
    <cellStyle name="Note 7 2 3 2 5" xfId="9909"/>
    <cellStyle name="Note 7 2 3 2 6" xfId="9910"/>
    <cellStyle name="Note 7 2 3 3" xfId="9911"/>
    <cellStyle name="Note 7 2 3 3 2" xfId="9912"/>
    <cellStyle name="Note 7 2 3 3 3" xfId="9913"/>
    <cellStyle name="Note 7 2 3 3 4" xfId="9914"/>
    <cellStyle name="Note 7 2 3 4" xfId="9915"/>
    <cellStyle name="Note 7 2 3 4 2" xfId="9916"/>
    <cellStyle name="Note 7 2 3 4 3" xfId="9917"/>
    <cellStyle name="Note 7 2 3 4 4" xfId="9918"/>
    <cellStyle name="Note 7 2 3 5" xfId="9919"/>
    <cellStyle name="Note 7 2 3 6" xfId="9920"/>
    <cellStyle name="Note 7 2 3 7" xfId="9921"/>
    <cellStyle name="Note 7 2 4" xfId="9922"/>
    <cellStyle name="Note 7 2 4 2" xfId="9923"/>
    <cellStyle name="Note 7 2 4 2 2" xfId="9924"/>
    <cellStyle name="Note 7 2 4 2 3" xfId="9925"/>
    <cellStyle name="Note 7 2 4 2 4" xfId="9926"/>
    <cellStyle name="Note 7 2 4 3" xfId="9927"/>
    <cellStyle name="Note 7 2 4 3 2" xfId="9928"/>
    <cellStyle name="Note 7 2 4 3 3" xfId="9929"/>
    <cellStyle name="Note 7 2 4 3 4" xfId="9930"/>
    <cellStyle name="Note 7 2 4 4" xfId="9931"/>
    <cellStyle name="Note 7 2 4 5" xfId="9932"/>
    <cellStyle name="Note 7 2 4 6" xfId="9933"/>
    <cellStyle name="Note 7 2 5" xfId="9934"/>
    <cellStyle name="Note 7 2 5 2" xfId="9935"/>
    <cellStyle name="Note 7 2 5 3" xfId="9936"/>
    <cellStyle name="Note 7 2 5 4" xfId="9937"/>
    <cellStyle name="Note 7 2 6" xfId="9938"/>
    <cellStyle name="Note 7 2 6 2" xfId="9939"/>
    <cellStyle name="Note 7 2 6 3" xfId="9940"/>
    <cellStyle name="Note 7 2 6 4" xfId="9941"/>
    <cellStyle name="Note 7 2 7" xfId="9942"/>
    <cellStyle name="Note 7 2 8" xfId="9943"/>
    <cellStyle name="Note 7 2 9" xfId="9944"/>
    <cellStyle name="Note 7 3" xfId="9945"/>
    <cellStyle name="Note 7 3 2" xfId="9946"/>
    <cellStyle name="Note 7 3 3" xfId="9947"/>
    <cellStyle name="Note 7 3 4" xfId="9948"/>
    <cellStyle name="Note 7 4" xfId="9949"/>
    <cellStyle name="Note 7 4 2" xfId="9950"/>
    <cellStyle name="Note 7 4 3" xfId="9951"/>
    <cellStyle name="Note 7 4 4" xfId="9952"/>
    <cellStyle name="Note 7 5" xfId="9953"/>
    <cellStyle name="Note 7 5 2" xfId="9954"/>
    <cellStyle name="Note 7 5 3" xfId="9955"/>
    <cellStyle name="Note 7 6" xfId="9956"/>
    <cellStyle name="Note 8" xfId="9957"/>
    <cellStyle name="Note 8 2" xfId="9958"/>
    <cellStyle name="Note 8 2 2" xfId="9959"/>
    <cellStyle name="Note 8 2 2 2" xfId="9960"/>
    <cellStyle name="Note 8 2 2 2 2" xfId="9961"/>
    <cellStyle name="Note 8 2 2 2 2 2" xfId="9962"/>
    <cellStyle name="Note 8 2 2 2 2 3" xfId="9963"/>
    <cellStyle name="Note 8 2 2 2 2 4" xfId="9964"/>
    <cellStyle name="Note 8 2 2 2 3" xfId="9965"/>
    <cellStyle name="Note 8 2 2 2 3 2" xfId="9966"/>
    <cellStyle name="Note 8 2 2 2 3 3" xfId="9967"/>
    <cellStyle name="Note 8 2 2 2 3 4" xfId="9968"/>
    <cellStyle name="Note 8 2 2 2 4" xfId="9969"/>
    <cellStyle name="Note 8 2 2 2 5" xfId="9970"/>
    <cellStyle name="Note 8 2 2 2 6" xfId="9971"/>
    <cellStyle name="Note 8 2 2 3" xfId="9972"/>
    <cellStyle name="Note 8 2 2 3 2" xfId="9973"/>
    <cellStyle name="Note 8 2 2 3 3" xfId="9974"/>
    <cellStyle name="Note 8 2 2 3 4" xfId="9975"/>
    <cellStyle name="Note 8 2 2 4" xfId="9976"/>
    <cellStyle name="Note 8 2 2 4 2" xfId="9977"/>
    <cellStyle name="Note 8 2 2 4 3" xfId="9978"/>
    <cellStyle name="Note 8 2 2 4 4" xfId="9979"/>
    <cellStyle name="Note 8 2 2 5" xfId="9980"/>
    <cellStyle name="Note 8 2 2 6" xfId="9981"/>
    <cellStyle name="Note 8 2 2 7" xfId="9982"/>
    <cellStyle name="Note 8 2 3" xfId="9983"/>
    <cellStyle name="Note 8 2 3 2" xfId="9984"/>
    <cellStyle name="Note 8 2 3 2 2" xfId="9985"/>
    <cellStyle name="Note 8 2 3 2 3" xfId="9986"/>
    <cellStyle name="Note 8 2 3 2 4" xfId="9987"/>
    <cellStyle name="Note 8 2 3 3" xfId="9988"/>
    <cellStyle name="Note 8 2 3 3 2" xfId="9989"/>
    <cellStyle name="Note 8 2 3 3 3" xfId="9990"/>
    <cellStyle name="Note 8 2 3 3 4" xfId="9991"/>
    <cellStyle name="Note 8 2 3 4" xfId="9992"/>
    <cellStyle name="Note 8 2 3 5" xfId="9993"/>
    <cellStyle name="Note 8 2 3 6" xfId="9994"/>
    <cellStyle name="Note 8 2 4" xfId="9995"/>
    <cellStyle name="Note 8 2 4 2" xfId="9996"/>
    <cellStyle name="Note 8 2 4 3" xfId="9997"/>
    <cellStyle name="Note 8 2 4 4" xfId="9998"/>
    <cellStyle name="Note 8 2 5" xfId="9999"/>
    <cellStyle name="Note 8 2 5 2" xfId="10000"/>
    <cellStyle name="Note 8 2 5 3" xfId="10001"/>
    <cellStyle name="Note 8 2 5 4" xfId="10002"/>
    <cellStyle name="Note 8 2 6" xfId="10003"/>
    <cellStyle name="Note 8 2 7" xfId="10004"/>
    <cellStyle name="Note 8 2 8" xfId="10005"/>
    <cellStyle name="Note 8 3" xfId="10006"/>
    <cellStyle name="Note 8 3 2" xfId="10007"/>
    <cellStyle name="Note 8 3 2 2" xfId="10008"/>
    <cellStyle name="Note 8 3 2 2 2" xfId="10009"/>
    <cellStyle name="Note 8 3 2 2 3" xfId="10010"/>
    <cellStyle name="Note 8 3 2 2 4" xfId="10011"/>
    <cellStyle name="Note 8 3 2 3" xfId="10012"/>
    <cellStyle name="Note 8 3 2 3 2" xfId="10013"/>
    <cellStyle name="Note 8 3 2 3 3" xfId="10014"/>
    <cellStyle name="Note 8 3 2 3 4" xfId="10015"/>
    <cellStyle name="Note 8 3 2 4" xfId="10016"/>
    <cellStyle name="Note 8 3 2 5" xfId="10017"/>
    <cellStyle name="Note 8 3 2 6" xfId="10018"/>
    <cellStyle name="Note 8 3 3" xfId="10019"/>
    <cellStyle name="Note 8 3 3 2" xfId="10020"/>
    <cellStyle name="Note 8 3 3 3" xfId="10021"/>
    <cellStyle name="Note 8 3 3 4" xfId="10022"/>
    <cellStyle name="Note 8 3 4" xfId="10023"/>
    <cellStyle name="Note 8 3 4 2" xfId="10024"/>
    <cellStyle name="Note 8 3 4 3" xfId="10025"/>
    <cellStyle name="Note 8 3 4 4" xfId="10026"/>
    <cellStyle name="Note 8 3 5" xfId="10027"/>
    <cellStyle name="Note 8 3 6" xfId="10028"/>
    <cellStyle name="Note 8 3 7" xfId="10029"/>
    <cellStyle name="Note 8 4" xfId="10030"/>
    <cellStyle name="Note 8 4 2" xfId="10031"/>
    <cellStyle name="Note 8 4 2 2" xfId="10032"/>
    <cellStyle name="Note 8 4 2 3" xfId="10033"/>
    <cellStyle name="Note 8 4 2 4" xfId="10034"/>
    <cellStyle name="Note 8 4 3" xfId="10035"/>
    <cellStyle name="Note 8 4 3 2" xfId="10036"/>
    <cellStyle name="Note 8 4 3 3" xfId="10037"/>
    <cellStyle name="Note 8 4 3 4" xfId="10038"/>
    <cellStyle name="Note 8 4 4" xfId="10039"/>
    <cellStyle name="Note 8 4 5" xfId="10040"/>
    <cellStyle name="Note 8 4 6" xfId="10041"/>
    <cellStyle name="Note 8 5" xfId="10042"/>
    <cellStyle name="Note 8 5 2" xfId="10043"/>
    <cellStyle name="Note 8 5 3" xfId="10044"/>
    <cellStyle name="Note 8 5 4" xfId="10045"/>
    <cellStyle name="Note 8 6" xfId="10046"/>
    <cellStyle name="Note 8 6 2" xfId="10047"/>
    <cellStyle name="Note 8 6 3" xfId="10048"/>
    <cellStyle name="Note 8 6 4" xfId="10049"/>
    <cellStyle name="Note 8 7" xfId="10050"/>
    <cellStyle name="Note 8 8" xfId="10051"/>
    <cellStyle name="Note 8 9" xfId="10052"/>
    <cellStyle name="Note 9" xfId="10053"/>
    <cellStyle name="Note 9 2" xfId="10054"/>
    <cellStyle name="Note 9 2 2" xfId="10055"/>
    <cellStyle name="Note 9 2 2 2" xfId="10056"/>
    <cellStyle name="Note 9 2 2 2 2" xfId="10057"/>
    <cellStyle name="Note 9 2 2 2 3" xfId="10058"/>
    <cellStyle name="Note 9 2 2 2 4" xfId="10059"/>
    <cellStyle name="Note 9 2 2 3" xfId="10060"/>
    <cellStyle name="Note 9 2 2 3 2" xfId="10061"/>
    <cellStyle name="Note 9 2 2 3 3" xfId="10062"/>
    <cellStyle name="Note 9 2 2 3 4" xfId="10063"/>
    <cellStyle name="Note 9 2 2 4" xfId="10064"/>
    <cellStyle name="Note 9 2 2 5" xfId="10065"/>
    <cellStyle name="Note 9 2 2 6" xfId="10066"/>
    <cellStyle name="Note 9 2 3" xfId="10067"/>
    <cellStyle name="Note 9 2 3 2" xfId="10068"/>
    <cellStyle name="Note 9 2 3 3" xfId="10069"/>
    <cellStyle name="Note 9 2 3 4" xfId="10070"/>
    <cellStyle name="Note 9 2 4" xfId="10071"/>
    <cellStyle name="Note 9 2 4 2" xfId="10072"/>
    <cellStyle name="Note 9 2 4 3" xfId="10073"/>
    <cellStyle name="Note 9 2 4 4" xfId="10074"/>
    <cellStyle name="Note 9 2 5" xfId="10075"/>
    <cellStyle name="Note 9 2 6" xfId="10076"/>
    <cellStyle name="Note 9 2 7" xfId="10077"/>
    <cellStyle name="Note 9 3" xfId="10078"/>
    <cellStyle name="Note 9 3 2" xfId="10079"/>
    <cellStyle name="Note 9 3 2 2" xfId="10080"/>
    <cellStyle name="Note 9 3 2 3" xfId="10081"/>
    <cellStyle name="Note 9 3 2 4" xfId="10082"/>
    <cellStyle name="Note 9 3 3" xfId="10083"/>
    <cellStyle name="Note 9 3 3 2" xfId="10084"/>
    <cellStyle name="Note 9 3 3 3" xfId="10085"/>
    <cellStyle name="Note 9 3 3 4" xfId="10086"/>
    <cellStyle name="Note 9 3 4" xfId="10087"/>
    <cellStyle name="Note 9 3 5" xfId="10088"/>
    <cellStyle name="Note 9 3 6" xfId="10089"/>
    <cellStyle name="Note 9 4" xfId="10090"/>
    <cellStyle name="Note 9 4 2" xfId="10091"/>
    <cellStyle name="Note 9 4 3" xfId="10092"/>
    <cellStyle name="Note 9 4 4" xfId="10093"/>
    <cellStyle name="Note 9 5" xfId="10094"/>
    <cellStyle name="Note 9 5 2" xfId="10095"/>
    <cellStyle name="Note 9 5 3" xfId="10096"/>
    <cellStyle name="Note 9 5 4" xfId="10097"/>
    <cellStyle name="Note 9 6" xfId="10098"/>
    <cellStyle name="Note 9 7" xfId="10099"/>
    <cellStyle name="Note 9 8" xfId="10100"/>
    <cellStyle name="Output 10" xfId="10101"/>
    <cellStyle name="Output 10 2" xfId="10102"/>
    <cellStyle name="Output 10 2 2" xfId="10103"/>
    <cellStyle name="Output 10 2 2 2" xfId="10104"/>
    <cellStyle name="Output 10 2 2 3" xfId="10105"/>
    <cellStyle name="Output 10 2 2 4" xfId="10106"/>
    <cellStyle name="Output 10 2 3" xfId="10107"/>
    <cellStyle name="Output 10 2 3 2" xfId="10108"/>
    <cellStyle name="Output 10 2 3 3" xfId="10109"/>
    <cellStyle name="Output 10 2 3 4" xfId="10110"/>
    <cellStyle name="Output 10 2 4" xfId="10111"/>
    <cellStyle name="Output 10 2 4 2" xfId="10112"/>
    <cellStyle name="Output 10 2 4 3" xfId="10113"/>
    <cellStyle name="Output 10 2 5" xfId="10114"/>
    <cellStyle name="Output 10 2 5 2" xfId="10115"/>
    <cellStyle name="Output 10 2 5 3" xfId="10116"/>
    <cellStyle name="Output 10 2 6" xfId="10117"/>
    <cellStyle name="Output 10 3" xfId="10118"/>
    <cellStyle name="Output 10 3 2" xfId="10119"/>
    <cellStyle name="Output 10 3 3" xfId="10120"/>
    <cellStyle name="Output 10 3 4" xfId="10121"/>
    <cellStyle name="Output 10 4" xfId="10122"/>
    <cellStyle name="Output 10 4 2" xfId="10123"/>
    <cellStyle name="Output 10 4 3" xfId="10124"/>
    <cellStyle name="Output 10 4 4" xfId="10125"/>
    <cellStyle name="Output 10 5" xfId="10126"/>
    <cellStyle name="Output 10 5 2" xfId="10127"/>
    <cellStyle name="Output 10 5 3" xfId="10128"/>
    <cellStyle name="Output 10 6" xfId="10129"/>
    <cellStyle name="Output 10 6 2" xfId="10130"/>
    <cellStyle name="Output 10 6 3" xfId="10131"/>
    <cellStyle name="Output 10 7" xfId="10132"/>
    <cellStyle name="Output 11" xfId="10133"/>
    <cellStyle name="Output 11 2" xfId="10134"/>
    <cellStyle name="Output 11 2 2" xfId="10135"/>
    <cellStyle name="Output 11 2 3" xfId="10136"/>
    <cellStyle name="Output 11 2 4" xfId="10137"/>
    <cellStyle name="Output 11 3" xfId="10138"/>
    <cellStyle name="Output 11 3 2" xfId="10139"/>
    <cellStyle name="Output 11 3 3" xfId="10140"/>
    <cellStyle name="Output 11 3 4" xfId="10141"/>
    <cellStyle name="Output 11 4" xfId="10142"/>
    <cellStyle name="Output 11 4 2" xfId="10143"/>
    <cellStyle name="Output 11 4 3" xfId="10144"/>
    <cellStyle name="Output 11 5" xfId="10145"/>
    <cellStyle name="Output 11 5 2" xfId="10146"/>
    <cellStyle name="Output 11 5 3" xfId="10147"/>
    <cellStyle name="Output 11 6" xfId="10148"/>
    <cellStyle name="Output 12" xfId="10149"/>
    <cellStyle name="Output 12 2" xfId="10150"/>
    <cellStyle name="Output 12 3" xfId="10151"/>
    <cellStyle name="Output 12 4" xfId="10152"/>
    <cellStyle name="Output 13" xfId="10153"/>
    <cellStyle name="Output 13 2" xfId="10154"/>
    <cellStyle name="Output 13 3" xfId="10155"/>
    <cellStyle name="Output 13 4" xfId="10156"/>
    <cellStyle name="Output 14" xfId="10157"/>
    <cellStyle name="Output 14 2" xfId="10158"/>
    <cellStyle name="Output 14 3" xfId="10159"/>
    <cellStyle name="Output 14 4" xfId="10160"/>
    <cellStyle name="Output 15" xfId="10161"/>
    <cellStyle name="Output 15 2" xfId="10162"/>
    <cellStyle name="Output 15 3" xfId="10163"/>
    <cellStyle name="Output 16" xfId="10164"/>
    <cellStyle name="Output 16 2" xfId="10165"/>
    <cellStyle name="Output 16 3" xfId="10166"/>
    <cellStyle name="Output 2" xfId="10167"/>
    <cellStyle name="Output 2 2" xfId="10168"/>
    <cellStyle name="Output 2 2 2" xfId="10169"/>
    <cellStyle name="Output 2 2 2 2" xfId="10170"/>
    <cellStyle name="Output 2 2 2 2 2" xfId="10171"/>
    <cellStyle name="Output 2 2 2 2 2 2" xfId="10172"/>
    <cellStyle name="Output 2 2 2 2 2 2 2" xfId="10173"/>
    <cellStyle name="Output 2 2 2 2 2 2 2 2" xfId="10174"/>
    <cellStyle name="Output 2 2 2 2 2 2 2 3" xfId="10175"/>
    <cellStyle name="Output 2 2 2 2 2 2 2 4" xfId="10176"/>
    <cellStyle name="Output 2 2 2 2 2 2 3" xfId="10177"/>
    <cellStyle name="Output 2 2 2 2 2 2 3 2" xfId="10178"/>
    <cellStyle name="Output 2 2 2 2 2 2 3 3" xfId="10179"/>
    <cellStyle name="Output 2 2 2 2 2 2 3 4" xfId="10180"/>
    <cellStyle name="Output 2 2 2 2 2 2 4" xfId="10181"/>
    <cellStyle name="Output 2 2 2 2 2 2 4 2" xfId="10182"/>
    <cellStyle name="Output 2 2 2 2 2 2 4 3" xfId="10183"/>
    <cellStyle name="Output 2 2 2 2 2 2 5" xfId="10184"/>
    <cellStyle name="Output 2 2 2 2 2 2 5 2" xfId="10185"/>
    <cellStyle name="Output 2 2 2 2 2 2 5 3" xfId="10186"/>
    <cellStyle name="Output 2 2 2 2 2 2 6" xfId="10187"/>
    <cellStyle name="Output 2 2 2 2 2 3" xfId="10188"/>
    <cellStyle name="Output 2 2 2 2 2 3 2" xfId="10189"/>
    <cellStyle name="Output 2 2 2 2 2 3 3" xfId="10190"/>
    <cellStyle name="Output 2 2 2 2 2 3 4" xfId="10191"/>
    <cellStyle name="Output 2 2 2 2 2 4" xfId="10192"/>
    <cellStyle name="Output 2 2 2 2 2 4 2" xfId="10193"/>
    <cellStyle name="Output 2 2 2 2 2 4 3" xfId="10194"/>
    <cellStyle name="Output 2 2 2 2 2 4 4" xfId="10195"/>
    <cellStyle name="Output 2 2 2 2 2 5" xfId="10196"/>
    <cellStyle name="Output 2 2 2 2 2 5 2" xfId="10197"/>
    <cellStyle name="Output 2 2 2 2 2 5 3" xfId="10198"/>
    <cellStyle name="Output 2 2 2 2 2 6" xfId="10199"/>
    <cellStyle name="Output 2 2 2 2 2 6 2" xfId="10200"/>
    <cellStyle name="Output 2 2 2 2 2 6 3" xfId="10201"/>
    <cellStyle name="Output 2 2 2 2 2 7" xfId="10202"/>
    <cellStyle name="Output 2 2 2 2 3" xfId="10203"/>
    <cellStyle name="Output 2 2 2 2 3 2" xfId="10204"/>
    <cellStyle name="Output 2 2 2 2 3 2 2" xfId="10205"/>
    <cellStyle name="Output 2 2 2 2 3 2 3" xfId="10206"/>
    <cellStyle name="Output 2 2 2 2 3 2 4" xfId="10207"/>
    <cellStyle name="Output 2 2 2 2 3 3" xfId="10208"/>
    <cellStyle name="Output 2 2 2 2 3 3 2" xfId="10209"/>
    <cellStyle name="Output 2 2 2 2 3 3 3" xfId="10210"/>
    <cellStyle name="Output 2 2 2 2 3 3 4" xfId="10211"/>
    <cellStyle name="Output 2 2 2 2 3 4" xfId="10212"/>
    <cellStyle name="Output 2 2 2 2 3 4 2" xfId="10213"/>
    <cellStyle name="Output 2 2 2 2 3 4 3" xfId="10214"/>
    <cellStyle name="Output 2 2 2 2 3 5" xfId="10215"/>
    <cellStyle name="Output 2 2 2 2 3 5 2" xfId="10216"/>
    <cellStyle name="Output 2 2 2 2 3 5 3" xfId="10217"/>
    <cellStyle name="Output 2 2 2 2 3 6" xfId="10218"/>
    <cellStyle name="Output 2 2 2 2 4" xfId="10219"/>
    <cellStyle name="Output 2 2 2 2 4 2" xfId="10220"/>
    <cellStyle name="Output 2 2 2 2 4 3" xfId="10221"/>
    <cellStyle name="Output 2 2 2 2 4 4" xfId="10222"/>
    <cellStyle name="Output 2 2 2 2 5" xfId="10223"/>
    <cellStyle name="Output 2 2 2 2 5 2" xfId="10224"/>
    <cellStyle name="Output 2 2 2 2 5 3" xfId="10225"/>
    <cellStyle name="Output 2 2 2 2 5 4" xfId="10226"/>
    <cellStyle name="Output 2 2 2 2 6" xfId="10227"/>
    <cellStyle name="Output 2 2 2 2 6 2" xfId="10228"/>
    <cellStyle name="Output 2 2 2 2 6 3" xfId="10229"/>
    <cellStyle name="Output 2 2 2 2 7" xfId="10230"/>
    <cellStyle name="Output 2 2 2 2 7 2" xfId="10231"/>
    <cellStyle name="Output 2 2 2 2 7 3" xfId="10232"/>
    <cellStyle name="Output 2 2 2 2 8" xfId="10233"/>
    <cellStyle name="Output 2 2 2 3" xfId="10234"/>
    <cellStyle name="Output 2 2 2 3 2" xfId="10235"/>
    <cellStyle name="Output 2 2 2 3 2 2" xfId="10236"/>
    <cellStyle name="Output 2 2 2 3 2 2 2" xfId="10237"/>
    <cellStyle name="Output 2 2 2 3 2 2 3" xfId="10238"/>
    <cellStyle name="Output 2 2 2 3 2 2 4" xfId="10239"/>
    <cellStyle name="Output 2 2 2 3 2 3" xfId="10240"/>
    <cellStyle name="Output 2 2 2 3 2 3 2" xfId="10241"/>
    <cellStyle name="Output 2 2 2 3 2 3 3" xfId="10242"/>
    <cellStyle name="Output 2 2 2 3 2 3 4" xfId="10243"/>
    <cellStyle name="Output 2 2 2 3 2 4" xfId="10244"/>
    <cellStyle name="Output 2 2 2 3 2 4 2" xfId="10245"/>
    <cellStyle name="Output 2 2 2 3 2 4 3" xfId="10246"/>
    <cellStyle name="Output 2 2 2 3 2 5" xfId="10247"/>
    <cellStyle name="Output 2 2 2 3 2 5 2" xfId="10248"/>
    <cellStyle name="Output 2 2 2 3 2 5 3" xfId="10249"/>
    <cellStyle name="Output 2 2 2 3 2 6" xfId="10250"/>
    <cellStyle name="Output 2 2 2 3 3" xfId="10251"/>
    <cellStyle name="Output 2 2 2 3 3 2" xfId="10252"/>
    <cellStyle name="Output 2 2 2 3 3 3" xfId="10253"/>
    <cellStyle name="Output 2 2 2 3 3 4" xfId="10254"/>
    <cellStyle name="Output 2 2 2 3 4" xfId="10255"/>
    <cellStyle name="Output 2 2 2 3 4 2" xfId="10256"/>
    <cellStyle name="Output 2 2 2 3 4 3" xfId="10257"/>
    <cellStyle name="Output 2 2 2 3 4 4" xfId="10258"/>
    <cellStyle name="Output 2 2 2 3 5" xfId="10259"/>
    <cellStyle name="Output 2 2 2 3 5 2" xfId="10260"/>
    <cellStyle name="Output 2 2 2 3 5 3" xfId="10261"/>
    <cellStyle name="Output 2 2 2 3 6" xfId="10262"/>
    <cellStyle name="Output 2 2 2 3 6 2" xfId="10263"/>
    <cellStyle name="Output 2 2 2 3 6 3" xfId="10264"/>
    <cellStyle name="Output 2 2 2 3 7" xfId="10265"/>
    <cellStyle name="Output 2 2 2 4" xfId="10266"/>
    <cellStyle name="Output 2 2 2 4 2" xfId="10267"/>
    <cellStyle name="Output 2 2 2 4 2 2" xfId="10268"/>
    <cellStyle name="Output 2 2 2 4 2 3" xfId="10269"/>
    <cellStyle name="Output 2 2 2 4 2 4" xfId="10270"/>
    <cellStyle name="Output 2 2 2 4 3" xfId="10271"/>
    <cellStyle name="Output 2 2 2 4 3 2" xfId="10272"/>
    <cellStyle name="Output 2 2 2 4 3 3" xfId="10273"/>
    <cellStyle name="Output 2 2 2 4 3 4" xfId="10274"/>
    <cellStyle name="Output 2 2 2 4 4" xfId="10275"/>
    <cellStyle name="Output 2 2 2 4 4 2" xfId="10276"/>
    <cellStyle name="Output 2 2 2 4 4 3" xfId="10277"/>
    <cellStyle name="Output 2 2 2 4 5" xfId="10278"/>
    <cellStyle name="Output 2 2 2 4 5 2" xfId="10279"/>
    <cellStyle name="Output 2 2 2 4 5 3" xfId="10280"/>
    <cellStyle name="Output 2 2 2 4 6" xfId="10281"/>
    <cellStyle name="Output 2 2 2 5" xfId="10282"/>
    <cellStyle name="Output 2 2 2 5 2" xfId="10283"/>
    <cellStyle name="Output 2 2 2 5 3" xfId="10284"/>
    <cellStyle name="Output 2 2 2 5 4" xfId="10285"/>
    <cellStyle name="Output 2 2 2 6" xfId="10286"/>
    <cellStyle name="Output 2 2 2 6 2" xfId="10287"/>
    <cellStyle name="Output 2 2 2 6 3" xfId="10288"/>
    <cellStyle name="Output 2 2 2 6 4" xfId="10289"/>
    <cellStyle name="Output 2 2 2 7" xfId="10290"/>
    <cellStyle name="Output 2 2 2 7 2" xfId="10291"/>
    <cellStyle name="Output 2 2 2 7 3" xfId="10292"/>
    <cellStyle name="Output 2 2 2 8" xfId="10293"/>
    <cellStyle name="Output 2 2 2 8 2" xfId="10294"/>
    <cellStyle name="Output 2 2 2 8 3" xfId="10295"/>
    <cellStyle name="Output 2 2 2 9" xfId="10296"/>
    <cellStyle name="Output 2 2 3" xfId="10297"/>
    <cellStyle name="Output 2 2 3 2" xfId="10298"/>
    <cellStyle name="Output 2 2 3 3" xfId="10299"/>
    <cellStyle name="Output 2 2 3 4" xfId="10300"/>
    <cellStyle name="Output 2 2 4" xfId="10301"/>
    <cellStyle name="Output 2 2 4 2" xfId="10302"/>
    <cellStyle name="Output 2 2 4 3" xfId="10303"/>
    <cellStyle name="Output 2 2 4 4" xfId="10304"/>
    <cellStyle name="Output 2 2 5" xfId="10305"/>
    <cellStyle name="Output 2 2 5 2" xfId="10306"/>
    <cellStyle name="Output 2 2 5 3" xfId="10307"/>
    <cellStyle name="Output 2 2 6" xfId="10308"/>
    <cellStyle name="Output 2 2 6 2" xfId="10309"/>
    <cellStyle name="Output 2 2 6 3" xfId="10310"/>
    <cellStyle name="Output 2 2 7" xfId="10311"/>
    <cellStyle name="Output 2 3" xfId="10312"/>
    <cellStyle name="Output 2 3 2" xfId="10313"/>
    <cellStyle name="Output 2 3 2 2" xfId="10314"/>
    <cellStyle name="Output 2 3 2 2 2" xfId="10315"/>
    <cellStyle name="Output 2 3 2 2 2 2" xfId="10316"/>
    <cellStyle name="Output 2 3 2 2 2 2 2" xfId="10317"/>
    <cellStyle name="Output 2 3 2 2 2 2 3" xfId="10318"/>
    <cellStyle name="Output 2 3 2 2 2 2 4" xfId="10319"/>
    <cellStyle name="Output 2 3 2 2 2 3" xfId="10320"/>
    <cellStyle name="Output 2 3 2 2 2 3 2" xfId="10321"/>
    <cellStyle name="Output 2 3 2 2 2 3 3" xfId="10322"/>
    <cellStyle name="Output 2 3 2 2 2 3 4" xfId="10323"/>
    <cellStyle name="Output 2 3 2 2 2 4" xfId="10324"/>
    <cellStyle name="Output 2 3 2 2 2 4 2" xfId="10325"/>
    <cellStyle name="Output 2 3 2 2 2 4 3" xfId="10326"/>
    <cellStyle name="Output 2 3 2 2 2 5" xfId="10327"/>
    <cellStyle name="Output 2 3 2 2 2 5 2" xfId="10328"/>
    <cellStyle name="Output 2 3 2 2 2 5 3" xfId="10329"/>
    <cellStyle name="Output 2 3 2 2 2 6" xfId="10330"/>
    <cellStyle name="Output 2 3 2 2 3" xfId="10331"/>
    <cellStyle name="Output 2 3 2 2 3 2" xfId="10332"/>
    <cellStyle name="Output 2 3 2 2 3 3" xfId="10333"/>
    <cellStyle name="Output 2 3 2 2 3 4" xfId="10334"/>
    <cellStyle name="Output 2 3 2 2 4" xfId="10335"/>
    <cellStyle name="Output 2 3 2 2 4 2" xfId="10336"/>
    <cellStyle name="Output 2 3 2 2 4 3" xfId="10337"/>
    <cellStyle name="Output 2 3 2 2 4 4" xfId="10338"/>
    <cellStyle name="Output 2 3 2 2 5" xfId="10339"/>
    <cellStyle name="Output 2 3 2 2 5 2" xfId="10340"/>
    <cellStyle name="Output 2 3 2 2 5 3" xfId="10341"/>
    <cellStyle name="Output 2 3 2 2 6" xfId="10342"/>
    <cellStyle name="Output 2 3 2 2 6 2" xfId="10343"/>
    <cellStyle name="Output 2 3 2 2 6 3" xfId="10344"/>
    <cellStyle name="Output 2 3 2 2 7" xfId="10345"/>
    <cellStyle name="Output 2 3 2 3" xfId="10346"/>
    <cellStyle name="Output 2 3 2 3 2" xfId="10347"/>
    <cellStyle name="Output 2 3 2 3 2 2" xfId="10348"/>
    <cellStyle name="Output 2 3 2 3 2 3" xfId="10349"/>
    <cellStyle name="Output 2 3 2 3 2 4" xfId="10350"/>
    <cellStyle name="Output 2 3 2 3 3" xfId="10351"/>
    <cellStyle name="Output 2 3 2 3 3 2" xfId="10352"/>
    <cellStyle name="Output 2 3 2 3 3 3" xfId="10353"/>
    <cellStyle name="Output 2 3 2 3 3 4" xfId="10354"/>
    <cellStyle name="Output 2 3 2 3 4" xfId="10355"/>
    <cellStyle name="Output 2 3 2 3 4 2" xfId="10356"/>
    <cellStyle name="Output 2 3 2 3 4 3" xfId="10357"/>
    <cellStyle name="Output 2 3 2 3 5" xfId="10358"/>
    <cellStyle name="Output 2 3 2 3 5 2" xfId="10359"/>
    <cellStyle name="Output 2 3 2 3 5 3" xfId="10360"/>
    <cellStyle name="Output 2 3 2 3 6" xfId="10361"/>
    <cellStyle name="Output 2 3 2 4" xfId="10362"/>
    <cellStyle name="Output 2 3 2 4 2" xfId="10363"/>
    <cellStyle name="Output 2 3 2 4 3" xfId="10364"/>
    <cellStyle name="Output 2 3 2 4 4" xfId="10365"/>
    <cellStyle name="Output 2 3 2 5" xfId="10366"/>
    <cellStyle name="Output 2 3 2 5 2" xfId="10367"/>
    <cellStyle name="Output 2 3 2 5 3" xfId="10368"/>
    <cellStyle name="Output 2 3 2 5 4" xfId="10369"/>
    <cellStyle name="Output 2 3 2 6" xfId="10370"/>
    <cellStyle name="Output 2 3 2 6 2" xfId="10371"/>
    <cellStyle name="Output 2 3 2 6 3" xfId="10372"/>
    <cellStyle name="Output 2 3 2 7" xfId="10373"/>
    <cellStyle name="Output 2 3 2 7 2" xfId="10374"/>
    <cellStyle name="Output 2 3 2 7 3" xfId="10375"/>
    <cellStyle name="Output 2 3 2 8" xfId="10376"/>
    <cellStyle name="Output 2 3 3" xfId="10377"/>
    <cellStyle name="Output 2 3 3 2" xfId="10378"/>
    <cellStyle name="Output 2 3 3 2 2" xfId="10379"/>
    <cellStyle name="Output 2 3 3 2 2 2" xfId="10380"/>
    <cellStyle name="Output 2 3 3 2 2 3" xfId="10381"/>
    <cellStyle name="Output 2 3 3 2 2 4" xfId="10382"/>
    <cellStyle name="Output 2 3 3 2 3" xfId="10383"/>
    <cellStyle name="Output 2 3 3 2 3 2" xfId="10384"/>
    <cellStyle name="Output 2 3 3 2 3 3" xfId="10385"/>
    <cellStyle name="Output 2 3 3 2 3 4" xfId="10386"/>
    <cellStyle name="Output 2 3 3 2 4" xfId="10387"/>
    <cellStyle name="Output 2 3 3 2 4 2" xfId="10388"/>
    <cellStyle name="Output 2 3 3 2 4 3" xfId="10389"/>
    <cellStyle name="Output 2 3 3 2 5" xfId="10390"/>
    <cellStyle name="Output 2 3 3 2 5 2" xfId="10391"/>
    <cellStyle name="Output 2 3 3 2 5 3" xfId="10392"/>
    <cellStyle name="Output 2 3 3 2 6" xfId="10393"/>
    <cellStyle name="Output 2 3 3 3" xfId="10394"/>
    <cellStyle name="Output 2 3 3 3 2" xfId="10395"/>
    <cellStyle name="Output 2 3 3 3 3" xfId="10396"/>
    <cellStyle name="Output 2 3 3 3 4" xfId="10397"/>
    <cellStyle name="Output 2 3 3 4" xfId="10398"/>
    <cellStyle name="Output 2 3 3 4 2" xfId="10399"/>
    <cellStyle name="Output 2 3 3 4 3" xfId="10400"/>
    <cellStyle name="Output 2 3 3 4 4" xfId="10401"/>
    <cellStyle name="Output 2 3 3 5" xfId="10402"/>
    <cellStyle name="Output 2 3 3 5 2" xfId="10403"/>
    <cellStyle name="Output 2 3 3 5 3" xfId="10404"/>
    <cellStyle name="Output 2 3 3 6" xfId="10405"/>
    <cellStyle name="Output 2 3 3 6 2" xfId="10406"/>
    <cellStyle name="Output 2 3 3 6 3" xfId="10407"/>
    <cellStyle name="Output 2 3 3 7" xfId="10408"/>
    <cellStyle name="Output 2 3 4" xfId="10409"/>
    <cellStyle name="Output 2 3 4 2" xfId="10410"/>
    <cellStyle name="Output 2 3 4 2 2" xfId="10411"/>
    <cellStyle name="Output 2 3 4 2 3" xfId="10412"/>
    <cellStyle name="Output 2 3 4 2 4" xfId="10413"/>
    <cellStyle name="Output 2 3 4 3" xfId="10414"/>
    <cellStyle name="Output 2 3 4 3 2" xfId="10415"/>
    <cellStyle name="Output 2 3 4 3 3" xfId="10416"/>
    <cellStyle name="Output 2 3 4 3 4" xfId="10417"/>
    <cellStyle name="Output 2 3 4 4" xfId="10418"/>
    <cellStyle name="Output 2 3 4 4 2" xfId="10419"/>
    <cellStyle name="Output 2 3 4 4 3" xfId="10420"/>
    <cellStyle name="Output 2 3 4 5" xfId="10421"/>
    <cellStyle name="Output 2 3 4 5 2" xfId="10422"/>
    <cellStyle name="Output 2 3 4 5 3" xfId="10423"/>
    <cellStyle name="Output 2 3 4 6" xfId="10424"/>
    <cellStyle name="Output 2 3 5" xfId="10425"/>
    <cellStyle name="Output 2 3 5 2" xfId="10426"/>
    <cellStyle name="Output 2 3 5 3" xfId="10427"/>
    <cellStyle name="Output 2 3 5 4" xfId="10428"/>
    <cellStyle name="Output 2 3 6" xfId="10429"/>
    <cellStyle name="Output 2 3 6 2" xfId="10430"/>
    <cellStyle name="Output 2 3 6 3" xfId="10431"/>
    <cellStyle name="Output 2 3 6 4" xfId="10432"/>
    <cellStyle name="Output 2 3 7" xfId="10433"/>
    <cellStyle name="Output 2 3 7 2" xfId="10434"/>
    <cellStyle name="Output 2 3 7 3" xfId="10435"/>
    <cellStyle name="Output 2 3 8" xfId="10436"/>
    <cellStyle name="Output 2 3 8 2" xfId="10437"/>
    <cellStyle name="Output 2 3 8 3" xfId="10438"/>
    <cellStyle name="Output 2 3 9" xfId="10439"/>
    <cellStyle name="Output 2 4" xfId="10440"/>
    <cellStyle name="Output 2 4 2" xfId="10441"/>
    <cellStyle name="Output 2 4 3" xfId="10442"/>
    <cellStyle name="Output 2 4 4" xfId="10443"/>
    <cellStyle name="Output 2 5" xfId="10444"/>
    <cellStyle name="Output 2 5 2" xfId="10445"/>
    <cellStyle name="Output 2 5 3" xfId="10446"/>
    <cellStyle name="Output 2 5 4" xfId="10447"/>
    <cellStyle name="Output 2 6" xfId="10448"/>
    <cellStyle name="Output 2 6 2" xfId="10449"/>
    <cellStyle name="Output 2 6 3" xfId="10450"/>
    <cellStyle name="Output 2 7" xfId="10451"/>
    <cellStyle name="Output 2 7 2" xfId="10452"/>
    <cellStyle name="Output 2 7 3" xfId="10453"/>
    <cellStyle name="Output 2 8" xfId="10454"/>
    <cellStyle name="Output 3" xfId="10455"/>
    <cellStyle name="Output 3 2" xfId="10456"/>
    <cellStyle name="Output 3 2 2" xfId="10457"/>
    <cellStyle name="Output 3 2 2 2" xfId="10458"/>
    <cellStyle name="Output 3 2 2 2 2" xfId="10459"/>
    <cellStyle name="Output 3 2 2 2 2 2" xfId="10460"/>
    <cellStyle name="Output 3 2 2 2 2 2 2" xfId="10461"/>
    <cellStyle name="Output 3 2 2 2 2 2 2 2" xfId="10462"/>
    <cellStyle name="Output 3 2 2 2 2 2 2 3" xfId="10463"/>
    <cellStyle name="Output 3 2 2 2 2 2 2 4" xfId="10464"/>
    <cellStyle name="Output 3 2 2 2 2 2 3" xfId="10465"/>
    <cellStyle name="Output 3 2 2 2 2 2 3 2" xfId="10466"/>
    <cellStyle name="Output 3 2 2 2 2 2 3 3" xfId="10467"/>
    <cellStyle name="Output 3 2 2 2 2 2 3 4" xfId="10468"/>
    <cellStyle name="Output 3 2 2 2 2 2 4" xfId="10469"/>
    <cellStyle name="Output 3 2 2 2 2 2 4 2" xfId="10470"/>
    <cellStyle name="Output 3 2 2 2 2 2 4 3" xfId="10471"/>
    <cellStyle name="Output 3 2 2 2 2 2 5" xfId="10472"/>
    <cellStyle name="Output 3 2 2 2 2 2 5 2" xfId="10473"/>
    <cellStyle name="Output 3 2 2 2 2 2 5 3" xfId="10474"/>
    <cellStyle name="Output 3 2 2 2 2 2 6" xfId="10475"/>
    <cellStyle name="Output 3 2 2 2 2 3" xfId="10476"/>
    <cellStyle name="Output 3 2 2 2 2 3 2" xfId="10477"/>
    <cellStyle name="Output 3 2 2 2 2 3 3" xfId="10478"/>
    <cellStyle name="Output 3 2 2 2 2 3 4" xfId="10479"/>
    <cellStyle name="Output 3 2 2 2 2 4" xfId="10480"/>
    <cellStyle name="Output 3 2 2 2 2 4 2" xfId="10481"/>
    <cellStyle name="Output 3 2 2 2 2 4 3" xfId="10482"/>
    <cellStyle name="Output 3 2 2 2 2 4 4" xfId="10483"/>
    <cellStyle name="Output 3 2 2 2 2 5" xfId="10484"/>
    <cellStyle name="Output 3 2 2 2 2 5 2" xfId="10485"/>
    <cellStyle name="Output 3 2 2 2 2 5 3" xfId="10486"/>
    <cellStyle name="Output 3 2 2 2 2 6" xfId="10487"/>
    <cellStyle name="Output 3 2 2 2 2 6 2" xfId="10488"/>
    <cellStyle name="Output 3 2 2 2 2 6 3" xfId="10489"/>
    <cellStyle name="Output 3 2 2 2 2 7" xfId="10490"/>
    <cellStyle name="Output 3 2 2 2 3" xfId="10491"/>
    <cellStyle name="Output 3 2 2 2 3 2" xfId="10492"/>
    <cellStyle name="Output 3 2 2 2 3 2 2" xfId="10493"/>
    <cellStyle name="Output 3 2 2 2 3 2 3" xfId="10494"/>
    <cellStyle name="Output 3 2 2 2 3 2 4" xfId="10495"/>
    <cellStyle name="Output 3 2 2 2 3 3" xfId="10496"/>
    <cellStyle name="Output 3 2 2 2 3 3 2" xfId="10497"/>
    <cellStyle name="Output 3 2 2 2 3 3 3" xfId="10498"/>
    <cellStyle name="Output 3 2 2 2 3 3 4" xfId="10499"/>
    <cellStyle name="Output 3 2 2 2 3 4" xfId="10500"/>
    <cellStyle name="Output 3 2 2 2 3 4 2" xfId="10501"/>
    <cellStyle name="Output 3 2 2 2 3 4 3" xfId="10502"/>
    <cellStyle name="Output 3 2 2 2 3 5" xfId="10503"/>
    <cellStyle name="Output 3 2 2 2 3 5 2" xfId="10504"/>
    <cellStyle name="Output 3 2 2 2 3 5 3" xfId="10505"/>
    <cellStyle name="Output 3 2 2 2 3 6" xfId="10506"/>
    <cellStyle name="Output 3 2 2 2 4" xfId="10507"/>
    <cellStyle name="Output 3 2 2 2 4 2" xfId="10508"/>
    <cellStyle name="Output 3 2 2 2 4 3" xfId="10509"/>
    <cellStyle name="Output 3 2 2 2 4 4" xfId="10510"/>
    <cellStyle name="Output 3 2 2 2 5" xfId="10511"/>
    <cellStyle name="Output 3 2 2 2 5 2" xfId="10512"/>
    <cellStyle name="Output 3 2 2 2 5 3" xfId="10513"/>
    <cellStyle name="Output 3 2 2 2 5 4" xfId="10514"/>
    <cellStyle name="Output 3 2 2 2 6" xfId="10515"/>
    <cellStyle name="Output 3 2 2 2 6 2" xfId="10516"/>
    <cellStyle name="Output 3 2 2 2 6 3" xfId="10517"/>
    <cellStyle name="Output 3 2 2 2 7" xfId="10518"/>
    <cellStyle name="Output 3 2 2 2 7 2" xfId="10519"/>
    <cellStyle name="Output 3 2 2 2 7 3" xfId="10520"/>
    <cellStyle name="Output 3 2 2 2 8" xfId="10521"/>
    <cellStyle name="Output 3 2 2 3" xfId="10522"/>
    <cellStyle name="Output 3 2 2 3 2" xfId="10523"/>
    <cellStyle name="Output 3 2 2 3 2 2" xfId="10524"/>
    <cellStyle name="Output 3 2 2 3 2 2 2" xfId="10525"/>
    <cellStyle name="Output 3 2 2 3 2 2 3" xfId="10526"/>
    <cellStyle name="Output 3 2 2 3 2 2 4" xfId="10527"/>
    <cellStyle name="Output 3 2 2 3 2 3" xfId="10528"/>
    <cellStyle name="Output 3 2 2 3 2 3 2" xfId="10529"/>
    <cellStyle name="Output 3 2 2 3 2 3 3" xfId="10530"/>
    <cellStyle name="Output 3 2 2 3 2 3 4" xfId="10531"/>
    <cellStyle name="Output 3 2 2 3 2 4" xfId="10532"/>
    <cellStyle name="Output 3 2 2 3 2 4 2" xfId="10533"/>
    <cellStyle name="Output 3 2 2 3 2 4 3" xfId="10534"/>
    <cellStyle name="Output 3 2 2 3 2 5" xfId="10535"/>
    <cellStyle name="Output 3 2 2 3 2 5 2" xfId="10536"/>
    <cellStyle name="Output 3 2 2 3 2 5 3" xfId="10537"/>
    <cellStyle name="Output 3 2 2 3 2 6" xfId="10538"/>
    <cellStyle name="Output 3 2 2 3 3" xfId="10539"/>
    <cellStyle name="Output 3 2 2 3 3 2" xfId="10540"/>
    <cellStyle name="Output 3 2 2 3 3 3" xfId="10541"/>
    <cellStyle name="Output 3 2 2 3 3 4" xfId="10542"/>
    <cellStyle name="Output 3 2 2 3 4" xfId="10543"/>
    <cellStyle name="Output 3 2 2 3 4 2" xfId="10544"/>
    <cellStyle name="Output 3 2 2 3 4 3" xfId="10545"/>
    <cellStyle name="Output 3 2 2 3 4 4" xfId="10546"/>
    <cellStyle name="Output 3 2 2 3 5" xfId="10547"/>
    <cellStyle name="Output 3 2 2 3 5 2" xfId="10548"/>
    <cellStyle name="Output 3 2 2 3 5 3" xfId="10549"/>
    <cellStyle name="Output 3 2 2 3 6" xfId="10550"/>
    <cellStyle name="Output 3 2 2 3 6 2" xfId="10551"/>
    <cellStyle name="Output 3 2 2 3 6 3" xfId="10552"/>
    <cellStyle name="Output 3 2 2 3 7" xfId="10553"/>
    <cellStyle name="Output 3 2 2 4" xfId="10554"/>
    <cellStyle name="Output 3 2 2 4 2" xfId="10555"/>
    <cellStyle name="Output 3 2 2 4 2 2" xfId="10556"/>
    <cellStyle name="Output 3 2 2 4 2 3" xfId="10557"/>
    <cellStyle name="Output 3 2 2 4 2 4" xfId="10558"/>
    <cellStyle name="Output 3 2 2 4 3" xfId="10559"/>
    <cellStyle name="Output 3 2 2 4 3 2" xfId="10560"/>
    <cellStyle name="Output 3 2 2 4 3 3" xfId="10561"/>
    <cellStyle name="Output 3 2 2 4 3 4" xfId="10562"/>
    <cellStyle name="Output 3 2 2 4 4" xfId="10563"/>
    <cellStyle name="Output 3 2 2 4 4 2" xfId="10564"/>
    <cellStyle name="Output 3 2 2 4 4 3" xfId="10565"/>
    <cellStyle name="Output 3 2 2 4 5" xfId="10566"/>
    <cellStyle name="Output 3 2 2 4 5 2" xfId="10567"/>
    <cellStyle name="Output 3 2 2 4 5 3" xfId="10568"/>
    <cellStyle name="Output 3 2 2 4 6" xfId="10569"/>
    <cellStyle name="Output 3 2 2 5" xfId="10570"/>
    <cellStyle name="Output 3 2 2 5 2" xfId="10571"/>
    <cellStyle name="Output 3 2 2 5 3" xfId="10572"/>
    <cellStyle name="Output 3 2 2 5 4" xfId="10573"/>
    <cellStyle name="Output 3 2 2 6" xfId="10574"/>
    <cellStyle name="Output 3 2 2 6 2" xfId="10575"/>
    <cellStyle name="Output 3 2 2 6 3" xfId="10576"/>
    <cellStyle name="Output 3 2 2 6 4" xfId="10577"/>
    <cellStyle name="Output 3 2 2 7" xfId="10578"/>
    <cellStyle name="Output 3 2 2 7 2" xfId="10579"/>
    <cellStyle name="Output 3 2 2 7 3" xfId="10580"/>
    <cellStyle name="Output 3 2 2 8" xfId="10581"/>
    <cellStyle name="Output 3 2 2 8 2" xfId="10582"/>
    <cellStyle name="Output 3 2 2 8 3" xfId="10583"/>
    <cellStyle name="Output 3 2 2 9" xfId="10584"/>
    <cellStyle name="Output 3 2 3" xfId="10585"/>
    <cellStyle name="Output 3 2 3 2" xfId="10586"/>
    <cellStyle name="Output 3 2 3 3" xfId="10587"/>
    <cellStyle name="Output 3 2 3 4" xfId="10588"/>
    <cellStyle name="Output 3 2 4" xfId="10589"/>
    <cellStyle name="Output 3 2 4 2" xfId="10590"/>
    <cellStyle name="Output 3 2 4 3" xfId="10591"/>
    <cellStyle name="Output 3 2 4 4" xfId="10592"/>
    <cellStyle name="Output 3 2 5" xfId="10593"/>
    <cellStyle name="Output 3 2 5 2" xfId="10594"/>
    <cellStyle name="Output 3 2 5 3" xfId="10595"/>
    <cellStyle name="Output 3 2 6" xfId="10596"/>
    <cellStyle name="Output 3 2 6 2" xfId="10597"/>
    <cellStyle name="Output 3 2 6 3" xfId="10598"/>
    <cellStyle name="Output 3 2 7" xfId="10599"/>
    <cellStyle name="Output 3 3" xfId="10600"/>
    <cellStyle name="Output 3 3 2" xfId="10601"/>
    <cellStyle name="Output 3 3 2 2" xfId="10602"/>
    <cellStyle name="Output 3 3 2 2 2" xfId="10603"/>
    <cellStyle name="Output 3 3 2 2 2 2" xfId="10604"/>
    <cellStyle name="Output 3 3 2 2 2 2 2" xfId="10605"/>
    <cellStyle name="Output 3 3 2 2 2 2 3" xfId="10606"/>
    <cellStyle name="Output 3 3 2 2 2 2 4" xfId="10607"/>
    <cellStyle name="Output 3 3 2 2 2 3" xfId="10608"/>
    <cellStyle name="Output 3 3 2 2 2 3 2" xfId="10609"/>
    <cellStyle name="Output 3 3 2 2 2 3 3" xfId="10610"/>
    <cellStyle name="Output 3 3 2 2 2 3 4" xfId="10611"/>
    <cellStyle name="Output 3 3 2 2 2 4" xfId="10612"/>
    <cellStyle name="Output 3 3 2 2 2 4 2" xfId="10613"/>
    <cellStyle name="Output 3 3 2 2 2 4 3" xfId="10614"/>
    <cellStyle name="Output 3 3 2 2 2 5" xfId="10615"/>
    <cellStyle name="Output 3 3 2 2 2 5 2" xfId="10616"/>
    <cellStyle name="Output 3 3 2 2 2 5 3" xfId="10617"/>
    <cellStyle name="Output 3 3 2 2 2 6" xfId="10618"/>
    <cellStyle name="Output 3 3 2 2 3" xfId="10619"/>
    <cellStyle name="Output 3 3 2 2 3 2" xfId="10620"/>
    <cellStyle name="Output 3 3 2 2 3 3" xfId="10621"/>
    <cellStyle name="Output 3 3 2 2 3 4" xfId="10622"/>
    <cellStyle name="Output 3 3 2 2 4" xfId="10623"/>
    <cellStyle name="Output 3 3 2 2 4 2" xfId="10624"/>
    <cellStyle name="Output 3 3 2 2 4 3" xfId="10625"/>
    <cellStyle name="Output 3 3 2 2 4 4" xfId="10626"/>
    <cellStyle name="Output 3 3 2 2 5" xfId="10627"/>
    <cellStyle name="Output 3 3 2 2 5 2" xfId="10628"/>
    <cellStyle name="Output 3 3 2 2 5 3" xfId="10629"/>
    <cellStyle name="Output 3 3 2 2 6" xfId="10630"/>
    <cellStyle name="Output 3 3 2 2 6 2" xfId="10631"/>
    <cellStyle name="Output 3 3 2 2 6 3" xfId="10632"/>
    <cellStyle name="Output 3 3 2 2 7" xfId="10633"/>
    <cellStyle name="Output 3 3 2 3" xfId="10634"/>
    <cellStyle name="Output 3 3 2 3 2" xfId="10635"/>
    <cellStyle name="Output 3 3 2 3 2 2" xfId="10636"/>
    <cellStyle name="Output 3 3 2 3 2 3" xfId="10637"/>
    <cellStyle name="Output 3 3 2 3 2 4" xfId="10638"/>
    <cellStyle name="Output 3 3 2 3 3" xfId="10639"/>
    <cellStyle name="Output 3 3 2 3 3 2" xfId="10640"/>
    <cellStyle name="Output 3 3 2 3 3 3" xfId="10641"/>
    <cellStyle name="Output 3 3 2 3 3 4" xfId="10642"/>
    <cellStyle name="Output 3 3 2 3 4" xfId="10643"/>
    <cellStyle name="Output 3 3 2 3 4 2" xfId="10644"/>
    <cellStyle name="Output 3 3 2 3 4 3" xfId="10645"/>
    <cellStyle name="Output 3 3 2 3 5" xfId="10646"/>
    <cellStyle name="Output 3 3 2 3 5 2" xfId="10647"/>
    <cellStyle name="Output 3 3 2 3 5 3" xfId="10648"/>
    <cellStyle name="Output 3 3 2 3 6" xfId="10649"/>
    <cellStyle name="Output 3 3 2 4" xfId="10650"/>
    <cellStyle name="Output 3 3 2 4 2" xfId="10651"/>
    <cellStyle name="Output 3 3 2 4 3" xfId="10652"/>
    <cellStyle name="Output 3 3 2 4 4" xfId="10653"/>
    <cellStyle name="Output 3 3 2 5" xfId="10654"/>
    <cellStyle name="Output 3 3 2 5 2" xfId="10655"/>
    <cellStyle name="Output 3 3 2 5 3" xfId="10656"/>
    <cellStyle name="Output 3 3 2 5 4" xfId="10657"/>
    <cellStyle name="Output 3 3 2 6" xfId="10658"/>
    <cellStyle name="Output 3 3 2 6 2" xfId="10659"/>
    <cellStyle name="Output 3 3 2 6 3" xfId="10660"/>
    <cellStyle name="Output 3 3 2 7" xfId="10661"/>
    <cellStyle name="Output 3 3 2 7 2" xfId="10662"/>
    <cellStyle name="Output 3 3 2 7 3" xfId="10663"/>
    <cellStyle name="Output 3 3 2 8" xfId="10664"/>
    <cellStyle name="Output 3 3 3" xfId="10665"/>
    <cellStyle name="Output 3 3 3 2" xfId="10666"/>
    <cellStyle name="Output 3 3 3 2 2" xfId="10667"/>
    <cellStyle name="Output 3 3 3 2 2 2" xfId="10668"/>
    <cellStyle name="Output 3 3 3 2 2 3" xfId="10669"/>
    <cellStyle name="Output 3 3 3 2 2 4" xfId="10670"/>
    <cellStyle name="Output 3 3 3 2 3" xfId="10671"/>
    <cellStyle name="Output 3 3 3 2 3 2" xfId="10672"/>
    <cellStyle name="Output 3 3 3 2 3 3" xfId="10673"/>
    <cellStyle name="Output 3 3 3 2 3 4" xfId="10674"/>
    <cellStyle name="Output 3 3 3 2 4" xfId="10675"/>
    <cellStyle name="Output 3 3 3 2 4 2" xfId="10676"/>
    <cellStyle name="Output 3 3 3 2 4 3" xfId="10677"/>
    <cellStyle name="Output 3 3 3 2 5" xfId="10678"/>
    <cellStyle name="Output 3 3 3 2 5 2" xfId="10679"/>
    <cellStyle name="Output 3 3 3 2 5 3" xfId="10680"/>
    <cellStyle name="Output 3 3 3 2 6" xfId="10681"/>
    <cellStyle name="Output 3 3 3 3" xfId="10682"/>
    <cellStyle name="Output 3 3 3 3 2" xfId="10683"/>
    <cellStyle name="Output 3 3 3 3 3" xfId="10684"/>
    <cellStyle name="Output 3 3 3 3 4" xfId="10685"/>
    <cellStyle name="Output 3 3 3 4" xfId="10686"/>
    <cellStyle name="Output 3 3 3 4 2" xfId="10687"/>
    <cellStyle name="Output 3 3 3 4 3" xfId="10688"/>
    <cellStyle name="Output 3 3 3 4 4" xfId="10689"/>
    <cellStyle name="Output 3 3 3 5" xfId="10690"/>
    <cellStyle name="Output 3 3 3 5 2" xfId="10691"/>
    <cellStyle name="Output 3 3 3 5 3" xfId="10692"/>
    <cellStyle name="Output 3 3 3 6" xfId="10693"/>
    <cellStyle name="Output 3 3 3 6 2" xfId="10694"/>
    <cellStyle name="Output 3 3 3 6 3" xfId="10695"/>
    <cellStyle name="Output 3 3 3 7" xfId="10696"/>
    <cellStyle name="Output 3 3 4" xfId="10697"/>
    <cellStyle name="Output 3 3 4 2" xfId="10698"/>
    <cellStyle name="Output 3 3 4 2 2" xfId="10699"/>
    <cellStyle name="Output 3 3 4 2 3" xfId="10700"/>
    <cellStyle name="Output 3 3 4 2 4" xfId="10701"/>
    <cellStyle name="Output 3 3 4 3" xfId="10702"/>
    <cellStyle name="Output 3 3 4 3 2" xfId="10703"/>
    <cellStyle name="Output 3 3 4 3 3" xfId="10704"/>
    <cellStyle name="Output 3 3 4 3 4" xfId="10705"/>
    <cellStyle name="Output 3 3 4 4" xfId="10706"/>
    <cellStyle name="Output 3 3 4 4 2" xfId="10707"/>
    <cellStyle name="Output 3 3 4 4 3" xfId="10708"/>
    <cellStyle name="Output 3 3 4 5" xfId="10709"/>
    <cellStyle name="Output 3 3 4 5 2" xfId="10710"/>
    <cellStyle name="Output 3 3 4 5 3" xfId="10711"/>
    <cellStyle name="Output 3 3 4 6" xfId="10712"/>
    <cellStyle name="Output 3 3 5" xfId="10713"/>
    <cellStyle name="Output 3 3 5 2" xfId="10714"/>
    <cellStyle name="Output 3 3 5 3" xfId="10715"/>
    <cellStyle name="Output 3 3 5 4" xfId="10716"/>
    <cellStyle name="Output 3 3 6" xfId="10717"/>
    <cellStyle name="Output 3 3 6 2" xfId="10718"/>
    <cellStyle name="Output 3 3 6 3" xfId="10719"/>
    <cellStyle name="Output 3 3 6 4" xfId="10720"/>
    <cellStyle name="Output 3 3 7" xfId="10721"/>
    <cellStyle name="Output 3 3 7 2" xfId="10722"/>
    <cellStyle name="Output 3 3 7 3" xfId="10723"/>
    <cellStyle name="Output 3 3 8" xfId="10724"/>
    <cellStyle name="Output 3 3 8 2" xfId="10725"/>
    <cellStyle name="Output 3 3 8 3" xfId="10726"/>
    <cellStyle name="Output 3 3 9" xfId="10727"/>
    <cellStyle name="Output 3 4" xfId="10728"/>
    <cellStyle name="Output 3 4 2" xfId="10729"/>
    <cellStyle name="Output 3 4 3" xfId="10730"/>
    <cellStyle name="Output 3 4 4" xfId="10731"/>
    <cellStyle name="Output 3 5" xfId="10732"/>
    <cellStyle name="Output 3 5 2" xfId="10733"/>
    <cellStyle name="Output 3 5 3" xfId="10734"/>
    <cellStyle name="Output 3 5 4" xfId="10735"/>
    <cellStyle name="Output 3 6" xfId="10736"/>
    <cellStyle name="Output 3 6 2" xfId="10737"/>
    <cellStyle name="Output 3 6 3" xfId="10738"/>
    <cellStyle name="Output 3 7" xfId="10739"/>
    <cellStyle name="Output 3 7 2" xfId="10740"/>
    <cellStyle name="Output 3 7 3" xfId="10741"/>
    <cellStyle name="Output 3 8" xfId="10742"/>
    <cellStyle name="Output 4" xfId="10743"/>
    <cellStyle name="Output 4 2" xfId="10744"/>
    <cellStyle name="Output 4 2 2" xfId="10745"/>
    <cellStyle name="Output 4 2 2 2" xfId="10746"/>
    <cellStyle name="Output 4 2 2 2 2" xfId="10747"/>
    <cellStyle name="Output 4 2 2 2 2 2" xfId="10748"/>
    <cellStyle name="Output 4 2 2 2 2 2 2" xfId="10749"/>
    <cellStyle name="Output 4 2 2 2 2 2 2 2" xfId="10750"/>
    <cellStyle name="Output 4 2 2 2 2 2 2 3" xfId="10751"/>
    <cellStyle name="Output 4 2 2 2 2 2 2 4" xfId="10752"/>
    <cellStyle name="Output 4 2 2 2 2 2 3" xfId="10753"/>
    <cellStyle name="Output 4 2 2 2 2 2 3 2" xfId="10754"/>
    <cellStyle name="Output 4 2 2 2 2 2 3 3" xfId="10755"/>
    <cellStyle name="Output 4 2 2 2 2 2 3 4" xfId="10756"/>
    <cellStyle name="Output 4 2 2 2 2 2 4" xfId="10757"/>
    <cellStyle name="Output 4 2 2 2 2 2 4 2" xfId="10758"/>
    <cellStyle name="Output 4 2 2 2 2 2 4 3" xfId="10759"/>
    <cellStyle name="Output 4 2 2 2 2 2 5" xfId="10760"/>
    <cellStyle name="Output 4 2 2 2 2 2 5 2" xfId="10761"/>
    <cellStyle name="Output 4 2 2 2 2 2 5 3" xfId="10762"/>
    <cellStyle name="Output 4 2 2 2 2 2 6" xfId="10763"/>
    <cellStyle name="Output 4 2 2 2 2 3" xfId="10764"/>
    <cellStyle name="Output 4 2 2 2 2 3 2" xfId="10765"/>
    <cellStyle name="Output 4 2 2 2 2 3 3" xfId="10766"/>
    <cellStyle name="Output 4 2 2 2 2 3 4" xfId="10767"/>
    <cellStyle name="Output 4 2 2 2 2 4" xfId="10768"/>
    <cellStyle name="Output 4 2 2 2 2 4 2" xfId="10769"/>
    <cellStyle name="Output 4 2 2 2 2 4 3" xfId="10770"/>
    <cellStyle name="Output 4 2 2 2 2 4 4" xfId="10771"/>
    <cellStyle name="Output 4 2 2 2 2 5" xfId="10772"/>
    <cellStyle name="Output 4 2 2 2 2 5 2" xfId="10773"/>
    <cellStyle name="Output 4 2 2 2 2 5 3" xfId="10774"/>
    <cellStyle name="Output 4 2 2 2 2 6" xfId="10775"/>
    <cellStyle name="Output 4 2 2 2 2 6 2" xfId="10776"/>
    <cellStyle name="Output 4 2 2 2 2 6 3" xfId="10777"/>
    <cellStyle name="Output 4 2 2 2 2 7" xfId="10778"/>
    <cellStyle name="Output 4 2 2 2 3" xfId="10779"/>
    <cellStyle name="Output 4 2 2 2 3 2" xfId="10780"/>
    <cellStyle name="Output 4 2 2 2 3 2 2" xfId="10781"/>
    <cellStyle name="Output 4 2 2 2 3 2 3" xfId="10782"/>
    <cellStyle name="Output 4 2 2 2 3 2 4" xfId="10783"/>
    <cellStyle name="Output 4 2 2 2 3 3" xfId="10784"/>
    <cellStyle name="Output 4 2 2 2 3 3 2" xfId="10785"/>
    <cellStyle name="Output 4 2 2 2 3 3 3" xfId="10786"/>
    <cellStyle name="Output 4 2 2 2 3 3 4" xfId="10787"/>
    <cellStyle name="Output 4 2 2 2 3 4" xfId="10788"/>
    <cellStyle name="Output 4 2 2 2 3 4 2" xfId="10789"/>
    <cellStyle name="Output 4 2 2 2 3 4 3" xfId="10790"/>
    <cellStyle name="Output 4 2 2 2 3 5" xfId="10791"/>
    <cellStyle name="Output 4 2 2 2 3 5 2" xfId="10792"/>
    <cellStyle name="Output 4 2 2 2 3 5 3" xfId="10793"/>
    <cellStyle name="Output 4 2 2 2 3 6" xfId="10794"/>
    <cellStyle name="Output 4 2 2 2 4" xfId="10795"/>
    <cellStyle name="Output 4 2 2 2 4 2" xfId="10796"/>
    <cellStyle name="Output 4 2 2 2 4 3" xfId="10797"/>
    <cellStyle name="Output 4 2 2 2 4 4" xfId="10798"/>
    <cellStyle name="Output 4 2 2 2 5" xfId="10799"/>
    <cellStyle name="Output 4 2 2 2 5 2" xfId="10800"/>
    <cellStyle name="Output 4 2 2 2 5 3" xfId="10801"/>
    <cellStyle name="Output 4 2 2 2 5 4" xfId="10802"/>
    <cellStyle name="Output 4 2 2 2 6" xfId="10803"/>
    <cellStyle name="Output 4 2 2 2 6 2" xfId="10804"/>
    <cellStyle name="Output 4 2 2 2 6 3" xfId="10805"/>
    <cellStyle name="Output 4 2 2 2 7" xfId="10806"/>
    <cellStyle name="Output 4 2 2 2 7 2" xfId="10807"/>
    <cellStyle name="Output 4 2 2 2 7 3" xfId="10808"/>
    <cellStyle name="Output 4 2 2 2 8" xfId="10809"/>
    <cellStyle name="Output 4 2 2 3" xfId="10810"/>
    <cellStyle name="Output 4 2 2 3 2" xfId="10811"/>
    <cellStyle name="Output 4 2 2 3 2 2" xfId="10812"/>
    <cellStyle name="Output 4 2 2 3 2 2 2" xfId="10813"/>
    <cellStyle name="Output 4 2 2 3 2 2 3" xfId="10814"/>
    <cellStyle name="Output 4 2 2 3 2 2 4" xfId="10815"/>
    <cellStyle name="Output 4 2 2 3 2 3" xfId="10816"/>
    <cellStyle name="Output 4 2 2 3 2 3 2" xfId="10817"/>
    <cellStyle name="Output 4 2 2 3 2 3 3" xfId="10818"/>
    <cellStyle name="Output 4 2 2 3 2 3 4" xfId="10819"/>
    <cellStyle name="Output 4 2 2 3 2 4" xfId="10820"/>
    <cellStyle name="Output 4 2 2 3 2 4 2" xfId="10821"/>
    <cellStyle name="Output 4 2 2 3 2 4 3" xfId="10822"/>
    <cellStyle name="Output 4 2 2 3 2 5" xfId="10823"/>
    <cellStyle name="Output 4 2 2 3 2 5 2" xfId="10824"/>
    <cellStyle name="Output 4 2 2 3 2 5 3" xfId="10825"/>
    <cellStyle name="Output 4 2 2 3 2 6" xfId="10826"/>
    <cellStyle name="Output 4 2 2 3 3" xfId="10827"/>
    <cellStyle name="Output 4 2 2 3 3 2" xfId="10828"/>
    <cellStyle name="Output 4 2 2 3 3 3" xfId="10829"/>
    <cellStyle name="Output 4 2 2 3 3 4" xfId="10830"/>
    <cellStyle name="Output 4 2 2 3 4" xfId="10831"/>
    <cellStyle name="Output 4 2 2 3 4 2" xfId="10832"/>
    <cellStyle name="Output 4 2 2 3 4 3" xfId="10833"/>
    <cellStyle name="Output 4 2 2 3 4 4" xfId="10834"/>
    <cellStyle name="Output 4 2 2 3 5" xfId="10835"/>
    <cellStyle name="Output 4 2 2 3 5 2" xfId="10836"/>
    <cellStyle name="Output 4 2 2 3 5 3" xfId="10837"/>
    <cellStyle name="Output 4 2 2 3 6" xfId="10838"/>
    <cellStyle name="Output 4 2 2 3 6 2" xfId="10839"/>
    <cellStyle name="Output 4 2 2 3 6 3" xfId="10840"/>
    <cellStyle name="Output 4 2 2 3 7" xfId="10841"/>
    <cellStyle name="Output 4 2 2 4" xfId="10842"/>
    <cellStyle name="Output 4 2 2 4 2" xfId="10843"/>
    <cellStyle name="Output 4 2 2 4 2 2" xfId="10844"/>
    <cellStyle name="Output 4 2 2 4 2 3" xfId="10845"/>
    <cellStyle name="Output 4 2 2 4 2 4" xfId="10846"/>
    <cellStyle name="Output 4 2 2 4 3" xfId="10847"/>
    <cellStyle name="Output 4 2 2 4 3 2" xfId="10848"/>
    <cellStyle name="Output 4 2 2 4 3 3" xfId="10849"/>
    <cellStyle name="Output 4 2 2 4 3 4" xfId="10850"/>
    <cellStyle name="Output 4 2 2 4 4" xfId="10851"/>
    <cellStyle name="Output 4 2 2 4 4 2" xfId="10852"/>
    <cellStyle name="Output 4 2 2 4 4 3" xfId="10853"/>
    <cellStyle name="Output 4 2 2 4 5" xfId="10854"/>
    <cellStyle name="Output 4 2 2 4 5 2" xfId="10855"/>
    <cellStyle name="Output 4 2 2 4 5 3" xfId="10856"/>
    <cellStyle name="Output 4 2 2 4 6" xfId="10857"/>
    <cellStyle name="Output 4 2 2 5" xfId="10858"/>
    <cellStyle name="Output 4 2 2 5 2" xfId="10859"/>
    <cellStyle name="Output 4 2 2 5 3" xfId="10860"/>
    <cellStyle name="Output 4 2 2 5 4" xfId="10861"/>
    <cellStyle name="Output 4 2 2 6" xfId="10862"/>
    <cellStyle name="Output 4 2 2 6 2" xfId="10863"/>
    <cellStyle name="Output 4 2 2 6 3" xfId="10864"/>
    <cellStyle name="Output 4 2 2 6 4" xfId="10865"/>
    <cellStyle name="Output 4 2 2 7" xfId="10866"/>
    <cellStyle name="Output 4 2 2 7 2" xfId="10867"/>
    <cellStyle name="Output 4 2 2 7 3" xfId="10868"/>
    <cellStyle name="Output 4 2 2 8" xfId="10869"/>
    <cellStyle name="Output 4 2 2 8 2" xfId="10870"/>
    <cellStyle name="Output 4 2 2 8 3" xfId="10871"/>
    <cellStyle name="Output 4 2 2 9" xfId="10872"/>
    <cellStyle name="Output 4 2 3" xfId="10873"/>
    <cellStyle name="Output 4 2 3 2" xfId="10874"/>
    <cellStyle name="Output 4 2 3 3" xfId="10875"/>
    <cellStyle name="Output 4 2 3 4" xfId="10876"/>
    <cellStyle name="Output 4 2 4" xfId="10877"/>
    <cellStyle name="Output 4 2 4 2" xfId="10878"/>
    <cellStyle name="Output 4 2 4 3" xfId="10879"/>
    <cellStyle name="Output 4 2 4 4" xfId="10880"/>
    <cellStyle name="Output 4 2 5" xfId="10881"/>
    <cellStyle name="Output 4 2 5 2" xfId="10882"/>
    <cellStyle name="Output 4 2 5 3" xfId="10883"/>
    <cellStyle name="Output 4 2 6" xfId="10884"/>
    <cellStyle name="Output 4 2 6 2" xfId="10885"/>
    <cellStyle name="Output 4 2 6 3" xfId="10886"/>
    <cellStyle name="Output 4 2 7" xfId="10887"/>
    <cellStyle name="Output 4 3" xfId="10888"/>
    <cellStyle name="Output 4 3 2" xfId="10889"/>
    <cellStyle name="Output 4 3 2 2" xfId="10890"/>
    <cellStyle name="Output 4 3 2 2 2" xfId="10891"/>
    <cellStyle name="Output 4 3 2 2 2 2" xfId="10892"/>
    <cellStyle name="Output 4 3 2 2 2 2 2" xfId="10893"/>
    <cellStyle name="Output 4 3 2 2 2 2 3" xfId="10894"/>
    <cellStyle name="Output 4 3 2 2 2 2 4" xfId="10895"/>
    <cellStyle name="Output 4 3 2 2 2 3" xfId="10896"/>
    <cellStyle name="Output 4 3 2 2 2 3 2" xfId="10897"/>
    <cellStyle name="Output 4 3 2 2 2 3 3" xfId="10898"/>
    <cellStyle name="Output 4 3 2 2 2 3 4" xfId="10899"/>
    <cellStyle name="Output 4 3 2 2 2 4" xfId="10900"/>
    <cellStyle name="Output 4 3 2 2 2 4 2" xfId="10901"/>
    <cellStyle name="Output 4 3 2 2 2 4 3" xfId="10902"/>
    <cellStyle name="Output 4 3 2 2 2 5" xfId="10903"/>
    <cellStyle name="Output 4 3 2 2 2 5 2" xfId="10904"/>
    <cellStyle name="Output 4 3 2 2 2 5 3" xfId="10905"/>
    <cellStyle name="Output 4 3 2 2 2 6" xfId="10906"/>
    <cellStyle name="Output 4 3 2 2 3" xfId="10907"/>
    <cellStyle name="Output 4 3 2 2 3 2" xfId="10908"/>
    <cellStyle name="Output 4 3 2 2 3 3" xfId="10909"/>
    <cellStyle name="Output 4 3 2 2 3 4" xfId="10910"/>
    <cellStyle name="Output 4 3 2 2 4" xfId="10911"/>
    <cellStyle name="Output 4 3 2 2 4 2" xfId="10912"/>
    <cellStyle name="Output 4 3 2 2 4 3" xfId="10913"/>
    <cellStyle name="Output 4 3 2 2 4 4" xfId="10914"/>
    <cellStyle name="Output 4 3 2 2 5" xfId="10915"/>
    <cellStyle name="Output 4 3 2 2 5 2" xfId="10916"/>
    <cellStyle name="Output 4 3 2 2 5 3" xfId="10917"/>
    <cellStyle name="Output 4 3 2 2 6" xfId="10918"/>
    <cellStyle name="Output 4 3 2 2 6 2" xfId="10919"/>
    <cellStyle name="Output 4 3 2 2 6 3" xfId="10920"/>
    <cellStyle name="Output 4 3 2 2 7" xfId="10921"/>
    <cellStyle name="Output 4 3 2 3" xfId="10922"/>
    <cellStyle name="Output 4 3 2 3 2" xfId="10923"/>
    <cellStyle name="Output 4 3 2 3 2 2" xfId="10924"/>
    <cellStyle name="Output 4 3 2 3 2 3" xfId="10925"/>
    <cellStyle name="Output 4 3 2 3 2 4" xfId="10926"/>
    <cellStyle name="Output 4 3 2 3 3" xfId="10927"/>
    <cellStyle name="Output 4 3 2 3 3 2" xfId="10928"/>
    <cellStyle name="Output 4 3 2 3 3 3" xfId="10929"/>
    <cellStyle name="Output 4 3 2 3 3 4" xfId="10930"/>
    <cellStyle name="Output 4 3 2 3 4" xfId="10931"/>
    <cellStyle name="Output 4 3 2 3 4 2" xfId="10932"/>
    <cellStyle name="Output 4 3 2 3 4 3" xfId="10933"/>
    <cellStyle name="Output 4 3 2 3 5" xfId="10934"/>
    <cellStyle name="Output 4 3 2 3 5 2" xfId="10935"/>
    <cellStyle name="Output 4 3 2 3 5 3" xfId="10936"/>
    <cellStyle name="Output 4 3 2 3 6" xfId="10937"/>
    <cellStyle name="Output 4 3 2 4" xfId="10938"/>
    <cellStyle name="Output 4 3 2 4 2" xfId="10939"/>
    <cellStyle name="Output 4 3 2 4 3" xfId="10940"/>
    <cellStyle name="Output 4 3 2 4 4" xfId="10941"/>
    <cellStyle name="Output 4 3 2 5" xfId="10942"/>
    <cellStyle name="Output 4 3 2 5 2" xfId="10943"/>
    <cellStyle name="Output 4 3 2 5 3" xfId="10944"/>
    <cellStyle name="Output 4 3 2 5 4" xfId="10945"/>
    <cellStyle name="Output 4 3 2 6" xfId="10946"/>
    <cellStyle name="Output 4 3 2 6 2" xfId="10947"/>
    <cellStyle name="Output 4 3 2 6 3" xfId="10948"/>
    <cellStyle name="Output 4 3 2 7" xfId="10949"/>
    <cellStyle name="Output 4 3 2 7 2" xfId="10950"/>
    <cellStyle name="Output 4 3 2 7 3" xfId="10951"/>
    <cellStyle name="Output 4 3 2 8" xfId="10952"/>
    <cellStyle name="Output 4 3 3" xfId="10953"/>
    <cellStyle name="Output 4 3 3 2" xfId="10954"/>
    <cellStyle name="Output 4 3 3 2 2" xfId="10955"/>
    <cellStyle name="Output 4 3 3 2 2 2" xfId="10956"/>
    <cellStyle name="Output 4 3 3 2 2 3" xfId="10957"/>
    <cellStyle name="Output 4 3 3 2 2 4" xfId="10958"/>
    <cellStyle name="Output 4 3 3 2 3" xfId="10959"/>
    <cellStyle name="Output 4 3 3 2 3 2" xfId="10960"/>
    <cellStyle name="Output 4 3 3 2 3 3" xfId="10961"/>
    <cellStyle name="Output 4 3 3 2 3 4" xfId="10962"/>
    <cellStyle name="Output 4 3 3 2 4" xfId="10963"/>
    <cellStyle name="Output 4 3 3 2 4 2" xfId="10964"/>
    <cellStyle name="Output 4 3 3 2 4 3" xfId="10965"/>
    <cellStyle name="Output 4 3 3 2 5" xfId="10966"/>
    <cellStyle name="Output 4 3 3 2 5 2" xfId="10967"/>
    <cellStyle name="Output 4 3 3 2 5 3" xfId="10968"/>
    <cellStyle name="Output 4 3 3 2 6" xfId="10969"/>
    <cellStyle name="Output 4 3 3 3" xfId="10970"/>
    <cellStyle name="Output 4 3 3 3 2" xfId="10971"/>
    <cellStyle name="Output 4 3 3 3 3" xfId="10972"/>
    <cellStyle name="Output 4 3 3 3 4" xfId="10973"/>
    <cellStyle name="Output 4 3 3 4" xfId="10974"/>
    <cellStyle name="Output 4 3 3 4 2" xfId="10975"/>
    <cellStyle name="Output 4 3 3 4 3" xfId="10976"/>
    <cellStyle name="Output 4 3 3 4 4" xfId="10977"/>
    <cellStyle name="Output 4 3 3 5" xfId="10978"/>
    <cellStyle name="Output 4 3 3 5 2" xfId="10979"/>
    <cellStyle name="Output 4 3 3 5 3" xfId="10980"/>
    <cellStyle name="Output 4 3 3 6" xfId="10981"/>
    <cellStyle name="Output 4 3 3 6 2" xfId="10982"/>
    <cellStyle name="Output 4 3 3 6 3" xfId="10983"/>
    <cellStyle name="Output 4 3 3 7" xfId="10984"/>
    <cellStyle name="Output 4 3 4" xfId="10985"/>
    <cellStyle name="Output 4 3 4 2" xfId="10986"/>
    <cellStyle name="Output 4 3 4 2 2" xfId="10987"/>
    <cellStyle name="Output 4 3 4 2 3" xfId="10988"/>
    <cellStyle name="Output 4 3 4 2 4" xfId="10989"/>
    <cellStyle name="Output 4 3 4 3" xfId="10990"/>
    <cellStyle name="Output 4 3 4 3 2" xfId="10991"/>
    <cellStyle name="Output 4 3 4 3 3" xfId="10992"/>
    <cellStyle name="Output 4 3 4 3 4" xfId="10993"/>
    <cellStyle name="Output 4 3 4 4" xfId="10994"/>
    <cellStyle name="Output 4 3 4 4 2" xfId="10995"/>
    <cellStyle name="Output 4 3 4 4 3" xfId="10996"/>
    <cellStyle name="Output 4 3 4 5" xfId="10997"/>
    <cellStyle name="Output 4 3 4 5 2" xfId="10998"/>
    <cellStyle name="Output 4 3 4 5 3" xfId="10999"/>
    <cellStyle name="Output 4 3 4 6" xfId="11000"/>
    <cellStyle name="Output 4 3 5" xfId="11001"/>
    <cellStyle name="Output 4 3 5 2" xfId="11002"/>
    <cellStyle name="Output 4 3 5 3" xfId="11003"/>
    <cellStyle name="Output 4 3 5 4" xfId="11004"/>
    <cellStyle name="Output 4 3 6" xfId="11005"/>
    <cellStyle name="Output 4 3 6 2" xfId="11006"/>
    <cellStyle name="Output 4 3 6 3" xfId="11007"/>
    <cellStyle name="Output 4 3 6 4" xfId="11008"/>
    <cellStyle name="Output 4 3 7" xfId="11009"/>
    <cellStyle name="Output 4 3 7 2" xfId="11010"/>
    <cellStyle name="Output 4 3 7 3" xfId="11011"/>
    <cellStyle name="Output 4 3 8" xfId="11012"/>
    <cellStyle name="Output 4 3 8 2" xfId="11013"/>
    <cellStyle name="Output 4 3 8 3" xfId="11014"/>
    <cellStyle name="Output 4 3 9" xfId="11015"/>
    <cellStyle name="Output 4 4" xfId="11016"/>
    <cellStyle name="Output 4 4 2" xfId="11017"/>
    <cellStyle name="Output 4 4 3" xfId="11018"/>
    <cellStyle name="Output 4 4 4" xfId="11019"/>
    <cellStyle name="Output 4 5" xfId="11020"/>
    <cellStyle name="Output 4 5 2" xfId="11021"/>
    <cellStyle name="Output 4 5 3" xfId="11022"/>
    <cellStyle name="Output 4 5 4" xfId="11023"/>
    <cellStyle name="Output 4 6" xfId="11024"/>
    <cellStyle name="Output 4 6 2" xfId="11025"/>
    <cellStyle name="Output 4 6 3" xfId="11026"/>
    <cellStyle name="Output 4 7" xfId="11027"/>
    <cellStyle name="Output 4 7 2" xfId="11028"/>
    <cellStyle name="Output 4 7 3" xfId="11029"/>
    <cellStyle name="Output 4 8" xfId="11030"/>
    <cellStyle name="Output 5" xfId="11031"/>
    <cellStyle name="Output 5 2" xfId="11032"/>
    <cellStyle name="Output 5 2 2" xfId="11033"/>
    <cellStyle name="Output 5 2 2 2" xfId="11034"/>
    <cellStyle name="Output 5 2 2 2 2" xfId="11035"/>
    <cellStyle name="Output 5 2 2 2 2 2" xfId="11036"/>
    <cellStyle name="Output 5 2 2 2 2 2 2" xfId="11037"/>
    <cellStyle name="Output 5 2 2 2 2 2 2 2" xfId="11038"/>
    <cellStyle name="Output 5 2 2 2 2 2 2 3" xfId="11039"/>
    <cellStyle name="Output 5 2 2 2 2 2 2 4" xfId="11040"/>
    <cellStyle name="Output 5 2 2 2 2 2 3" xfId="11041"/>
    <cellStyle name="Output 5 2 2 2 2 2 3 2" xfId="11042"/>
    <cellStyle name="Output 5 2 2 2 2 2 3 3" xfId="11043"/>
    <cellStyle name="Output 5 2 2 2 2 2 3 4" xfId="11044"/>
    <cellStyle name="Output 5 2 2 2 2 2 4" xfId="11045"/>
    <cellStyle name="Output 5 2 2 2 2 2 4 2" xfId="11046"/>
    <cellStyle name="Output 5 2 2 2 2 2 4 3" xfId="11047"/>
    <cellStyle name="Output 5 2 2 2 2 2 5" xfId="11048"/>
    <cellStyle name="Output 5 2 2 2 2 2 5 2" xfId="11049"/>
    <cellStyle name="Output 5 2 2 2 2 2 5 3" xfId="11050"/>
    <cellStyle name="Output 5 2 2 2 2 2 6" xfId="11051"/>
    <cellStyle name="Output 5 2 2 2 2 3" xfId="11052"/>
    <cellStyle name="Output 5 2 2 2 2 3 2" xfId="11053"/>
    <cellStyle name="Output 5 2 2 2 2 3 3" xfId="11054"/>
    <cellStyle name="Output 5 2 2 2 2 3 4" xfId="11055"/>
    <cellStyle name="Output 5 2 2 2 2 4" xfId="11056"/>
    <cellStyle name="Output 5 2 2 2 2 4 2" xfId="11057"/>
    <cellStyle name="Output 5 2 2 2 2 4 3" xfId="11058"/>
    <cellStyle name="Output 5 2 2 2 2 4 4" xfId="11059"/>
    <cellStyle name="Output 5 2 2 2 2 5" xfId="11060"/>
    <cellStyle name="Output 5 2 2 2 2 5 2" xfId="11061"/>
    <cellStyle name="Output 5 2 2 2 2 5 3" xfId="11062"/>
    <cellStyle name="Output 5 2 2 2 2 6" xfId="11063"/>
    <cellStyle name="Output 5 2 2 2 2 6 2" xfId="11064"/>
    <cellStyle name="Output 5 2 2 2 2 6 3" xfId="11065"/>
    <cellStyle name="Output 5 2 2 2 2 7" xfId="11066"/>
    <cellStyle name="Output 5 2 2 2 3" xfId="11067"/>
    <cellStyle name="Output 5 2 2 2 3 2" xfId="11068"/>
    <cellStyle name="Output 5 2 2 2 3 2 2" xfId="11069"/>
    <cellStyle name="Output 5 2 2 2 3 2 3" xfId="11070"/>
    <cellStyle name="Output 5 2 2 2 3 2 4" xfId="11071"/>
    <cellStyle name="Output 5 2 2 2 3 3" xfId="11072"/>
    <cellStyle name="Output 5 2 2 2 3 3 2" xfId="11073"/>
    <cellStyle name="Output 5 2 2 2 3 3 3" xfId="11074"/>
    <cellStyle name="Output 5 2 2 2 3 3 4" xfId="11075"/>
    <cellStyle name="Output 5 2 2 2 3 4" xfId="11076"/>
    <cellStyle name="Output 5 2 2 2 3 4 2" xfId="11077"/>
    <cellStyle name="Output 5 2 2 2 3 4 3" xfId="11078"/>
    <cellStyle name="Output 5 2 2 2 3 5" xfId="11079"/>
    <cellStyle name="Output 5 2 2 2 3 5 2" xfId="11080"/>
    <cellStyle name="Output 5 2 2 2 3 5 3" xfId="11081"/>
    <cellStyle name="Output 5 2 2 2 3 6" xfId="11082"/>
    <cellStyle name="Output 5 2 2 2 4" xfId="11083"/>
    <cellStyle name="Output 5 2 2 2 4 2" xfId="11084"/>
    <cellStyle name="Output 5 2 2 2 4 3" xfId="11085"/>
    <cellStyle name="Output 5 2 2 2 4 4" xfId="11086"/>
    <cellStyle name="Output 5 2 2 2 5" xfId="11087"/>
    <cellStyle name="Output 5 2 2 2 5 2" xfId="11088"/>
    <cellStyle name="Output 5 2 2 2 5 3" xfId="11089"/>
    <cellStyle name="Output 5 2 2 2 5 4" xfId="11090"/>
    <cellStyle name="Output 5 2 2 2 6" xfId="11091"/>
    <cellStyle name="Output 5 2 2 2 6 2" xfId="11092"/>
    <cellStyle name="Output 5 2 2 2 6 3" xfId="11093"/>
    <cellStyle name="Output 5 2 2 2 7" xfId="11094"/>
    <cellStyle name="Output 5 2 2 2 7 2" xfId="11095"/>
    <cellStyle name="Output 5 2 2 2 7 3" xfId="11096"/>
    <cellStyle name="Output 5 2 2 2 8" xfId="11097"/>
    <cellStyle name="Output 5 2 2 3" xfId="11098"/>
    <cellStyle name="Output 5 2 2 3 2" xfId="11099"/>
    <cellStyle name="Output 5 2 2 3 2 2" xfId="11100"/>
    <cellStyle name="Output 5 2 2 3 2 2 2" xfId="11101"/>
    <cellStyle name="Output 5 2 2 3 2 2 3" xfId="11102"/>
    <cellStyle name="Output 5 2 2 3 2 2 4" xfId="11103"/>
    <cellStyle name="Output 5 2 2 3 2 3" xfId="11104"/>
    <cellStyle name="Output 5 2 2 3 2 3 2" xfId="11105"/>
    <cellStyle name="Output 5 2 2 3 2 3 3" xfId="11106"/>
    <cellStyle name="Output 5 2 2 3 2 3 4" xfId="11107"/>
    <cellStyle name="Output 5 2 2 3 2 4" xfId="11108"/>
    <cellStyle name="Output 5 2 2 3 2 4 2" xfId="11109"/>
    <cellStyle name="Output 5 2 2 3 2 4 3" xfId="11110"/>
    <cellStyle name="Output 5 2 2 3 2 5" xfId="11111"/>
    <cellStyle name="Output 5 2 2 3 2 5 2" xfId="11112"/>
    <cellStyle name="Output 5 2 2 3 2 5 3" xfId="11113"/>
    <cellStyle name="Output 5 2 2 3 2 6" xfId="11114"/>
    <cellStyle name="Output 5 2 2 3 3" xfId="11115"/>
    <cellStyle name="Output 5 2 2 3 3 2" xfId="11116"/>
    <cellStyle name="Output 5 2 2 3 3 3" xfId="11117"/>
    <cellStyle name="Output 5 2 2 3 3 4" xfId="11118"/>
    <cellStyle name="Output 5 2 2 3 4" xfId="11119"/>
    <cellStyle name="Output 5 2 2 3 4 2" xfId="11120"/>
    <cellStyle name="Output 5 2 2 3 4 3" xfId="11121"/>
    <cellStyle name="Output 5 2 2 3 4 4" xfId="11122"/>
    <cellStyle name="Output 5 2 2 3 5" xfId="11123"/>
    <cellStyle name="Output 5 2 2 3 5 2" xfId="11124"/>
    <cellStyle name="Output 5 2 2 3 5 3" xfId="11125"/>
    <cellStyle name="Output 5 2 2 3 6" xfId="11126"/>
    <cellStyle name="Output 5 2 2 3 6 2" xfId="11127"/>
    <cellStyle name="Output 5 2 2 3 6 3" xfId="11128"/>
    <cellStyle name="Output 5 2 2 3 7" xfId="11129"/>
    <cellStyle name="Output 5 2 2 4" xfId="11130"/>
    <cellStyle name="Output 5 2 2 4 2" xfId="11131"/>
    <cellStyle name="Output 5 2 2 4 2 2" xfId="11132"/>
    <cellStyle name="Output 5 2 2 4 2 3" xfId="11133"/>
    <cellStyle name="Output 5 2 2 4 2 4" xfId="11134"/>
    <cellStyle name="Output 5 2 2 4 3" xfId="11135"/>
    <cellStyle name="Output 5 2 2 4 3 2" xfId="11136"/>
    <cellStyle name="Output 5 2 2 4 3 3" xfId="11137"/>
    <cellStyle name="Output 5 2 2 4 3 4" xfId="11138"/>
    <cellStyle name="Output 5 2 2 4 4" xfId="11139"/>
    <cellStyle name="Output 5 2 2 4 4 2" xfId="11140"/>
    <cellStyle name="Output 5 2 2 4 4 3" xfId="11141"/>
    <cellStyle name="Output 5 2 2 4 5" xfId="11142"/>
    <cellStyle name="Output 5 2 2 4 5 2" xfId="11143"/>
    <cellStyle name="Output 5 2 2 4 5 3" xfId="11144"/>
    <cellStyle name="Output 5 2 2 4 6" xfId="11145"/>
    <cellStyle name="Output 5 2 2 5" xfId="11146"/>
    <cellStyle name="Output 5 2 2 5 2" xfId="11147"/>
    <cellStyle name="Output 5 2 2 5 3" xfId="11148"/>
    <cellStyle name="Output 5 2 2 5 4" xfId="11149"/>
    <cellStyle name="Output 5 2 2 6" xfId="11150"/>
    <cellStyle name="Output 5 2 2 6 2" xfId="11151"/>
    <cellStyle name="Output 5 2 2 6 3" xfId="11152"/>
    <cellStyle name="Output 5 2 2 6 4" xfId="11153"/>
    <cellStyle name="Output 5 2 2 7" xfId="11154"/>
    <cellStyle name="Output 5 2 2 7 2" xfId="11155"/>
    <cellStyle name="Output 5 2 2 7 3" xfId="11156"/>
    <cellStyle name="Output 5 2 2 8" xfId="11157"/>
    <cellStyle name="Output 5 2 2 8 2" xfId="11158"/>
    <cellStyle name="Output 5 2 2 8 3" xfId="11159"/>
    <cellStyle name="Output 5 2 2 9" xfId="11160"/>
    <cellStyle name="Output 5 2 3" xfId="11161"/>
    <cellStyle name="Output 5 2 3 2" xfId="11162"/>
    <cellStyle name="Output 5 2 3 3" xfId="11163"/>
    <cellStyle name="Output 5 2 3 4" xfId="11164"/>
    <cellStyle name="Output 5 2 4" xfId="11165"/>
    <cellStyle name="Output 5 2 4 2" xfId="11166"/>
    <cellStyle name="Output 5 2 4 3" xfId="11167"/>
    <cellStyle name="Output 5 2 4 4" xfId="11168"/>
    <cellStyle name="Output 5 2 5" xfId="11169"/>
    <cellStyle name="Output 5 2 5 2" xfId="11170"/>
    <cellStyle name="Output 5 2 5 3" xfId="11171"/>
    <cellStyle name="Output 5 2 6" xfId="11172"/>
    <cellStyle name="Output 5 2 6 2" xfId="11173"/>
    <cellStyle name="Output 5 2 6 3" xfId="11174"/>
    <cellStyle name="Output 5 2 7" xfId="11175"/>
    <cellStyle name="Output 5 3" xfId="11176"/>
    <cellStyle name="Output 5 3 2" xfId="11177"/>
    <cellStyle name="Output 5 3 2 2" xfId="11178"/>
    <cellStyle name="Output 5 3 2 2 2" xfId="11179"/>
    <cellStyle name="Output 5 3 2 2 2 2" xfId="11180"/>
    <cellStyle name="Output 5 3 2 2 2 2 2" xfId="11181"/>
    <cellStyle name="Output 5 3 2 2 2 2 3" xfId="11182"/>
    <cellStyle name="Output 5 3 2 2 2 2 4" xfId="11183"/>
    <cellStyle name="Output 5 3 2 2 2 3" xfId="11184"/>
    <cellStyle name="Output 5 3 2 2 2 3 2" xfId="11185"/>
    <cellStyle name="Output 5 3 2 2 2 3 3" xfId="11186"/>
    <cellStyle name="Output 5 3 2 2 2 3 4" xfId="11187"/>
    <cellStyle name="Output 5 3 2 2 2 4" xfId="11188"/>
    <cellStyle name="Output 5 3 2 2 2 4 2" xfId="11189"/>
    <cellStyle name="Output 5 3 2 2 2 4 3" xfId="11190"/>
    <cellStyle name="Output 5 3 2 2 2 5" xfId="11191"/>
    <cellStyle name="Output 5 3 2 2 2 5 2" xfId="11192"/>
    <cellStyle name="Output 5 3 2 2 2 5 3" xfId="11193"/>
    <cellStyle name="Output 5 3 2 2 2 6" xfId="11194"/>
    <cellStyle name="Output 5 3 2 2 3" xfId="11195"/>
    <cellStyle name="Output 5 3 2 2 3 2" xfId="11196"/>
    <cellStyle name="Output 5 3 2 2 3 3" xfId="11197"/>
    <cellStyle name="Output 5 3 2 2 3 4" xfId="11198"/>
    <cellStyle name="Output 5 3 2 2 4" xfId="11199"/>
    <cellStyle name="Output 5 3 2 2 4 2" xfId="11200"/>
    <cellStyle name="Output 5 3 2 2 4 3" xfId="11201"/>
    <cellStyle name="Output 5 3 2 2 4 4" xfId="11202"/>
    <cellStyle name="Output 5 3 2 2 5" xfId="11203"/>
    <cellStyle name="Output 5 3 2 2 5 2" xfId="11204"/>
    <cellStyle name="Output 5 3 2 2 5 3" xfId="11205"/>
    <cellStyle name="Output 5 3 2 2 6" xfId="11206"/>
    <cellStyle name="Output 5 3 2 2 6 2" xfId="11207"/>
    <cellStyle name="Output 5 3 2 2 6 3" xfId="11208"/>
    <cellStyle name="Output 5 3 2 2 7" xfId="11209"/>
    <cellStyle name="Output 5 3 2 3" xfId="11210"/>
    <cellStyle name="Output 5 3 2 3 2" xfId="11211"/>
    <cellStyle name="Output 5 3 2 3 2 2" xfId="11212"/>
    <cellStyle name="Output 5 3 2 3 2 3" xfId="11213"/>
    <cellStyle name="Output 5 3 2 3 2 4" xfId="11214"/>
    <cellStyle name="Output 5 3 2 3 3" xfId="11215"/>
    <cellStyle name="Output 5 3 2 3 3 2" xfId="11216"/>
    <cellStyle name="Output 5 3 2 3 3 3" xfId="11217"/>
    <cellStyle name="Output 5 3 2 3 3 4" xfId="11218"/>
    <cellStyle name="Output 5 3 2 3 4" xfId="11219"/>
    <cellStyle name="Output 5 3 2 3 4 2" xfId="11220"/>
    <cellStyle name="Output 5 3 2 3 4 3" xfId="11221"/>
    <cellStyle name="Output 5 3 2 3 5" xfId="11222"/>
    <cellStyle name="Output 5 3 2 3 5 2" xfId="11223"/>
    <cellStyle name="Output 5 3 2 3 5 3" xfId="11224"/>
    <cellStyle name="Output 5 3 2 3 6" xfId="11225"/>
    <cellStyle name="Output 5 3 2 4" xfId="11226"/>
    <cellStyle name="Output 5 3 2 4 2" xfId="11227"/>
    <cellStyle name="Output 5 3 2 4 3" xfId="11228"/>
    <cellStyle name="Output 5 3 2 4 4" xfId="11229"/>
    <cellStyle name="Output 5 3 2 5" xfId="11230"/>
    <cellStyle name="Output 5 3 2 5 2" xfId="11231"/>
    <cellStyle name="Output 5 3 2 5 3" xfId="11232"/>
    <cellStyle name="Output 5 3 2 5 4" xfId="11233"/>
    <cellStyle name="Output 5 3 2 6" xfId="11234"/>
    <cellStyle name="Output 5 3 2 6 2" xfId="11235"/>
    <cellStyle name="Output 5 3 2 6 3" xfId="11236"/>
    <cellStyle name="Output 5 3 2 7" xfId="11237"/>
    <cellStyle name="Output 5 3 2 7 2" xfId="11238"/>
    <cellStyle name="Output 5 3 2 7 3" xfId="11239"/>
    <cellStyle name="Output 5 3 2 8" xfId="11240"/>
    <cellStyle name="Output 5 3 3" xfId="11241"/>
    <cellStyle name="Output 5 3 3 2" xfId="11242"/>
    <cellStyle name="Output 5 3 3 2 2" xfId="11243"/>
    <cellStyle name="Output 5 3 3 2 2 2" xfId="11244"/>
    <cellStyle name="Output 5 3 3 2 2 3" xfId="11245"/>
    <cellStyle name="Output 5 3 3 2 2 4" xfId="11246"/>
    <cellStyle name="Output 5 3 3 2 3" xfId="11247"/>
    <cellStyle name="Output 5 3 3 2 3 2" xfId="11248"/>
    <cellStyle name="Output 5 3 3 2 3 3" xfId="11249"/>
    <cellStyle name="Output 5 3 3 2 3 4" xfId="11250"/>
    <cellStyle name="Output 5 3 3 2 4" xfId="11251"/>
    <cellStyle name="Output 5 3 3 2 4 2" xfId="11252"/>
    <cellStyle name="Output 5 3 3 2 4 3" xfId="11253"/>
    <cellStyle name="Output 5 3 3 2 5" xfId="11254"/>
    <cellStyle name="Output 5 3 3 2 5 2" xfId="11255"/>
    <cellStyle name="Output 5 3 3 2 5 3" xfId="11256"/>
    <cellStyle name="Output 5 3 3 2 6" xfId="11257"/>
    <cellStyle name="Output 5 3 3 3" xfId="11258"/>
    <cellStyle name="Output 5 3 3 3 2" xfId="11259"/>
    <cellStyle name="Output 5 3 3 3 3" xfId="11260"/>
    <cellStyle name="Output 5 3 3 3 4" xfId="11261"/>
    <cellStyle name="Output 5 3 3 4" xfId="11262"/>
    <cellStyle name="Output 5 3 3 4 2" xfId="11263"/>
    <cellStyle name="Output 5 3 3 4 3" xfId="11264"/>
    <cellStyle name="Output 5 3 3 4 4" xfId="11265"/>
    <cellStyle name="Output 5 3 3 5" xfId="11266"/>
    <cellStyle name="Output 5 3 3 5 2" xfId="11267"/>
    <cellStyle name="Output 5 3 3 5 3" xfId="11268"/>
    <cellStyle name="Output 5 3 3 6" xfId="11269"/>
    <cellStyle name="Output 5 3 3 6 2" xfId="11270"/>
    <cellStyle name="Output 5 3 3 6 3" xfId="11271"/>
    <cellStyle name="Output 5 3 3 7" xfId="11272"/>
    <cellStyle name="Output 5 3 4" xfId="11273"/>
    <cellStyle name="Output 5 3 4 2" xfId="11274"/>
    <cellStyle name="Output 5 3 4 2 2" xfId="11275"/>
    <cellStyle name="Output 5 3 4 2 3" xfId="11276"/>
    <cellStyle name="Output 5 3 4 2 4" xfId="11277"/>
    <cellStyle name="Output 5 3 4 3" xfId="11278"/>
    <cellStyle name="Output 5 3 4 3 2" xfId="11279"/>
    <cellStyle name="Output 5 3 4 3 3" xfId="11280"/>
    <cellStyle name="Output 5 3 4 3 4" xfId="11281"/>
    <cellStyle name="Output 5 3 4 4" xfId="11282"/>
    <cellStyle name="Output 5 3 4 4 2" xfId="11283"/>
    <cellStyle name="Output 5 3 4 4 3" xfId="11284"/>
    <cellStyle name="Output 5 3 4 5" xfId="11285"/>
    <cellStyle name="Output 5 3 4 5 2" xfId="11286"/>
    <cellStyle name="Output 5 3 4 5 3" xfId="11287"/>
    <cellStyle name="Output 5 3 4 6" xfId="11288"/>
    <cellStyle name="Output 5 3 5" xfId="11289"/>
    <cellStyle name="Output 5 3 5 2" xfId="11290"/>
    <cellStyle name="Output 5 3 5 3" xfId="11291"/>
    <cellStyle name="Output 5 3 5 4" xfId="11292"/>
    <cellStyle name="Output 5 3 6" xfId="11293"/>
    <cellStyle name="Output 5 3 6 2" xfId="11294"/>
    <cellStyle name="Output 5 3 6 3" xfId="11295"/>
    <cellStyle name="Output 5 3 6 4" xfId="11296"/>
    <cellStyle name="Output 5 3 7" xfId="11297"/>
    <cellStyle name="Output 5 3 7 2" xfId="11298"/>
    <cellStyle name="Output 5 3 7 3" xfId="11299"/>
    <cellStyle name="Output 5 3 8" xfId="11300"/>
    <cellStyle name="Output 5 3 8 2" xfId="11301"/>
    <cellStyle name="Output 5 3 8 3" xfId="11302"/>
    <cellStyle name="Output 5 3 9" xfId="11303"/>
    <cellStyle name="Output 5 4" xfId="11304"/>
    <cellStyle name="Output 5 4 2" xfId="11305"/>
    <cellStyle name="Output 5 4 3" xfId="11306"/>
    <cellStyle name="Output 5 4 4" xfId="11307"/>
    <cellStyle name="Output 5 5" xfId="11308"/>
    <cellStyle name="Output 5 5 2" xfId="11309"/>
    <cellStyle name="Output 5 5 3" xfId="11310"/>
    <cellStyle name="Output 5 5 4" xfId="11311"/>
    <cellStyle name="Output 5 6" xfId="11312"/>
    <cellStyle name="Output 5 6 2" xfId="11313"/>
    <cellStyle name="Output 5 6 3" xfId="11314"/>
    <cellStyle name="Output 5 7" xfId="11315"/>
    <cellStyle name="Output 5 7 2" xfId="11316"/>
    <cellStyle name="Output 5 7 3" xfId="11317"/>
    <cellStyle name="Output 5 8" xfId="11318"/>
    <cellStyle name="Output 6" xfId="11319"/>
    <cellStyle name="Output 6 2" xfId="11320"/>
    <cellStyle name="Output 6 2 2" xfId="11321"/>
    <cellStyle name="Output 6 2 2 2" xfId="11322"/>
    <cellStyle name="Output 6 2 2 2 2" xfId="11323"/>
    <cellStyle name="Output 6 2 2 2 2 2" xfId="11324"/>
    <cellStyle name="Output 6 2 2 2 2 2 2" xfId="11325"/>
    <cellStyle name="Output 6 2 2 2 2 2 3" xfId="11326"/>
    <cellStyle name="Output 6 2 2 2 2 2 4" xfId="11327"/>
    <cellStyle name="Output 6 2 2 2 2 3" xfId="11328"/>
    <cellStyle name="Output 6 2 2 2 2 3 2" xfId="11329"/>
    <cellStyle name="Output 6 2 2 2 2 3 3" xfId="11330"/>
    <cellStyle name="Output 6 2 2 2 2 3 4" xfId="11331"/>
    <cellStyle name="Output 6 2 2 2 2 4" xfId="11332"/>
    <cellStyle name="Output 6 2 2 2 2 4 2" xfId="11333"/>
    <cellStyle name="Output 6 2 2 2 2 4 3" xfId="11334"/>
    <cellStyle name="Output 6 2 2 2 2 5" xfId="11335"/>
    <cellStyle name="Output 6 2 2 2 2 5 2" xfId="11336"/>
    <cellStyle name="Output 6 2 2 2 2 5 3" xfId="11337"/>
    <cellStyle name="Output 6 2 2 2 2 6" xfId="11338"/>
    <cellStyle name="Output 6 2 2 2 3" xfId="11339"/>
    <cellStyle name="Output 6 2 2 2 3 2" xfId="11340"/>
    <cellStyle name="Output 6 2 2 2 3 3" xfId="11341"/>
    <cellStyle name="Output 6 2 2 2 3 4" xfId="11342"/>
    <cellStyle name="Output 6 2 2 2 4" xfId="11343"/>
    <cellStyle name="Output 6 2 2 2 4 2" xfId="11344"/>
    <cellStyle name="Output 6 2 2 2 4 3" xfId="11345"/>
    <cellStyle name="Output 6 2 2 2 4 4" xfId="11346"/>
    <cellStyle name="Output 6 2 2 2 5" xfId="11347"/>
    <cellStyle name="Output 6 2 2 2 5 2" xfId="11348"/>
    <cellStyle name="Output 6 2 2 2 5 3" xfId="11349"/>
    <cellStyle name="Output 6 2 2 2 6" xfId="11350"/>
    <cellStyle name="Output 6 2 2 2 6 2" xfId="11351"/>
    <cellStyle name="Output 6 2 2 2 6 3" xfId="11352"/>
    <cellStyle name="Output 6 2 2 2 7" xfId="11353"/>
    <cellStyle name="Output 6 2 2 3" xfId="11354"/>
    <cellStyle name="Output 6 2 2 3 2" xfId="11355"/>
    <cellStyle name="Output 6 2 2 3 2 2" xfId="11356"/>
    <cellStyle name="Output 6 2 2 3 2 3" xfId="11357"/>
    <cellStyle name="Output 6 2 2 3 2 4" xfId="11358"/>
    <cellStyle name="Output 6 2 2 3 3" xfId="11359"/>
    <cellStyle name="Output 6 2 2 3 3 2" xfId="11360"/>
    <cellStyle name="Output 6 2 2 3 3 3" xfId="11361"/>
    <cellStyle name="Output 6 2 2 3 3 4" xfId="11362"/>
    <cellStyle name="Output 6 2 2 3 4" xfId="11363"/>
    <cellStyle name="Output 6 2 2 3 4 2" xfId="11364"/>
    <cellStyle name="Output 6 2 2 3 4 3" xfId="11365"/>
    <cellStyle name="Output 6 2 2 3 5" xfId="11366"/>
    <cellStyle name="Output 6 2 2 3 5 2" xfId="11367"/>
    <cellStyle name="Output 6 2 2 3 5 3" xfId="11368"/>
    <cellStyle name="Output 6 2 2 3 6" xfId="11369"/>
    <cellStyle name="Output 6 2 2 4" xfId="11370"/>
    <cellStyle name="Output 6 2 2 4 2" xfId="11371"/>
    <cellStyle name="Output 6 2 2 4 3" xfId="11372"/>
    <cellStyle name="Output 6 2 2 4 4" xfId="11373"/>
    <cellStyle name="Output 6 2 2 5" xfId="11374"/>
    <cellStyle name="Output 6 2 2 5 2" xfId="11375"/>
    <cellStyle name="Output 6 2 2 5 3" xfId="11376"/>
    <cellStyle name="Output 6 2 2 5 4" xfId="11377"/>
    <cellStyle name="Output 6 2 2 6" xfId="11378"/>
    <cellStyle name="Output 6 2 2 6 2" xfId="11379"/>
    <cellStyle name="Output 6 2 2 6 3" xfId="11380"/>
    <cellStyle name="Output 6 2 2 7" xfId="11381"/>
    <cellStyle name="Output 6 2 2 7 2" xfId="11382"/>
    <cellStyle name="Output 6 2 2 7 3" xfId="11383"/>
    <cellStyle name="Output 6 2 2 8" xfId="11384"/>
    <cellStyle name="Output 6 2 3" xfId="11385"/>
    <cellStyle name="Output 6 2 3 2" xfId="11386"/>
    <cellStyle name="Output 6 2 3 2 2" xfId="11387"/>
    <cellStyle name="Output 6 2 3 2 2 2" xfId="11388"/>
    <cellStyle name="Output 6 2 3 2 2 3" xfId="11389"/>
    <cellStyle name="Output 6 2 3 2 2 4" xfId="11390"/>
    <cellStyle name="Output 6 2 3 2 3" xfId="11391"/>
    <cellStyle name="Output 6 2 3 2 3 2" xfId="11392"/>
    <cellStyle name="Output 6 2 3 2 3 3" xfId="11393"/>
    <cellStyle name="Output 6 2 3 2 3 4" xfId="11394"/>
    <cellStyle name="Output 6 2 3 2 4" xfId="11395"/>
    <cellStyle name="Output 6 2 3 2 4 2" xfId="11396"/>
    <cellStyle name="Output 6 2 3 2 4 3" xfId="11397"/>
    <cellStyle name="Output 6 2 3 2 5" xfId="11398"/>
    <cellStyle name="Output 6 2 3 2 5 2" xfId="11399"/>
    <cellStyle name="Output 6 2 3 2 5 3" xfId="11400"/>
    <cellStyle name="Output 6 2 3 2 6" xfId="11401"/>
    <cellStyle name="Output 6 2 3 3" xfId="11402"/>
    <cellStyle name="Output 6 2 3 3 2" xfId="11403"/>
    <cellStyle name="Output 6 2 3 3 3" xfId="11404"/>
    <cellStyle name="Output 6 2 3 3 4" xfId="11405"/>
    <cellStyle name="Output 6 2 3 4" xfId="11406"/>
    <cellStyle name="Output 6 2 3 4 2" xfId="11407"/>
    <cellStyle name="Output 6 2 3 4 3" xfId="11408"/>
    <cellStyle name="Output 6 2 3 4 4" xfId="11409"/>
    <cellStyle name="Output 6 2 3 5" xfId="11410"/>
    <cellStyle name="Output 6 2 3 5 2" xfId="11411"/>
    <cellStyle name="Output 6 2 3 5 3" xfId="11412"/>
    <cellStyle name="Output 6 2 3 6" xfId="11413"/>
    <cellStyle name="Output 6 2 3 6 2" xfId="11414"/>
    <cellStyle name="Output 6 2 3 6 3" xfId="11415"/>
    <cellStyle name="Output 6 2 3 7" xfId="11416"/>
    <cellStyle name="Output 6 2 4" xfId="11417"/>
    <cellStyle name="Output 6 2 4 2" xfId="11418"/>
    <cellStyle name="Output 6 2 4 2 2" xfId="11419"/>
    <cellStyle name="Output 6 2 4 2 3" xfId="11420"/>
    <cellStyle name="Output 6 2 4 2 4" xfId="11421"/>
    <cellStyle name="Output 6 2 4 3" xfId="11422"/>
    <cellStyle name="Output 6 2 4 3 2" xfId="11423"/>
    <cellStyle name="Output 6 2 4 3 3" xfId="11424"/>
    <cellStyle name="Output 6 2 4 3 4" xfId="11425"/>
    <cellStyle name="Output 6 2 4 4" xfId="11426"/>
    <cellStyle name="Output 6 2 4 4 2" xfId="11427"/>
    <cellStyle name="Output 6 2 4 4 3" xfId="11428"/>
    <cellStyle name="Output 6 2 4 5" xfId="11429"/>
    <cellStyle name="Output 6 2 4 5 2" xfId="11430"/>
    <cellStyle name="Output 6 2 4 5 3" xfId="11431"/>
    <cellStyle name="Output 6 2 4 6" xfId="11432"/>
    <cellStyle name="Output 6 2 5" xfId="11433"/>
    <cellStyle name="Output 6 2 5 2" xfId="11434"/>
    <cellStyle name="Output 6 2 5 3" xfId="11435"/>
    <cellStyle name="Output 6 2 5 4" xfId="11436"/>
    <cellStyle name="Output 6 2 6" xfId="11437"/>
    <cellStyle name="Output 6 2 6 2" xfId="11438"/>
    <cellStyle name="Output 6 2 6 3" xfId="11439"/>
    <cellStyle name="Output 6 2 6 4" xfId="11440"/>
    <cellStyle name="Output 6 2 7" xfId="11441"/>
    <cellStyle name="Output 6 2 7 2" xfId="11442"/>
    <cellStyle name="Output 6 2 7 3" xfId="11443"/>
    <cellStyle name="Output 6 2 8" xfId="11444"/>
    <cellStyle name="Output 6 2 8 2" xfId="11445"/>
    <cellStyle name="Output 6 2 8 3" xfId="11446"/>
    <cellStyle name="Output 6 2 9" xfId="11447"/>
    <cellStyle name="Output 6 3" xfId="11448"/>
    <cellStyle name="Output 6 3 2" xfId="11449"/>
    <cellStyle name="Output 6 3 3" xfId="11450"/>
    <cellStyle name="Output 6 3 4" xfId="11451"/>
    <cellStyle name="Output 6 4" xfId="11452"/>
    <cellStyle name="Output 6 4 2" xfId="11453"/>
    <cellStyle name="Output 6 4 3" xfId="11454"/>
    <cellStyle name="Output 6 4 4" xfId="11455"/>
    <cellStyle name="Output 6 5" xfId="11456"/>
    <cellStyle name="Output 6 5 2" xfId="11457"/>
    <cellStyle name="Output 6 5 3" xfId="11458"/>
    <cellStyle name="Output 6 6" xfId="11459"/>
    <cellStyle name="Output 6 6 2" xfId="11460"/>
    <cellStyle name="Output 6 6 3" xfId="11461"/>
    <cellStyle name="Output 6 7" xfId="11462"/>
    <cellStyle name="Output 7" xfId="11463"/>
    <cellStyle name="Output 7 2" xfId="11464"/>
    <cellStyle name="Output 7 2 2" xfId="11465"/>
    <cellStyle name="Output 7 2 2 2" xfId="11466"/>
    <cellStyle name="Output 7 2 2 2 2" xfId="11467"/>
    <cellStyle name="Output 7 2 2 2 2 2" xfId="11468"/>
    <cellStyle name="Output 7 2 2 2 2 2 2" xfId="11469"/>
    <cellStyle name="Output 7 2 2 2 2 2 3" xfId="11470"/>
    <cellStyle name="Output 7 2 2 2 2 2 4" xfId="11471"/>
    <cellStyle name="Output 7 2 2 2 2 3" xfId="11472"/>
    <cellStyle name="Output 7 2 2 2 2 3 2" xfId="11473"/>
    <cellStyle name="Output 7 2 2 2 2 3 3" xfId="11474"/>
    <cellStyle name="Output 7 2 2 2 2 3 4" xfId="11475"/>
    <cellStyle name="Output 7 2 2 2 2 4" xfId="11476"/>
    <cellStyle name="Output 7 2 2 2 2 4 2" xfId="11477"/>
    <cellStyle name="Output 7 2 2 2 2 4 3" xfId="11478"/>
    <cellStyle name="Output 7 2 2 2 2 5" xfId="11479"/>
    <cellStyle name="Output 7 2 2 2 2 5 2" xfId="11480"/>
    <cellStyle name="Output 7 2 2 2 2 5 3" xfId="11481"/>
    <cellStyle name="Output 7 2 2 2 2 6" xfId="11482"/>
    <cellStyle name="Output 7 2 2 2 3" xfId="11483"/>
    <cellStyle name="Output 7 2 2 2 3 2" xfId="11484"/>
    <cellStyle name="Output 7 2 2 2 3 3" xfId="11485"/>
    <cellStyle name="Output 7 2 2 2 3 4" xfId="11486"/>
    <cellStyle name="Output 7 2 2 2 4" xfId="11487"/>
    <cellStyle name="Output 7 2 2 2 4 2" xfId="11488"/>
    <cellStyle name="Output 7 2 2 2 4 3" xfId="11489"/>
    <cellStyle name="Output 7 2 2 2 4 4" xfId="11490"/>
    <cellStyle name="Output 7 2 2 2 5" xfId="11491"/>
    <cellStyle name="Output 7 2 2 2 5 2" xfId="11492"/>
    <cellStyle name="Output 7 2 2 2 5 3" xfId="11493"/>
    <cellStyle name="Output 7 2 2 2 6" xfId="11494"/>
    <cellStyle name="Output 7 2 2 2 6 2" xfId="11495"/>
    <cellStyle name="Output 7 2 2 2 6 3" xfId="11496"/>
    <cellStyle name="Output 7 2 2 2 7" xfId="11497"/>
    <cellStyle name="Output 7 2 2 3" xfId="11498"/>
    <cellStyle name="Output 7 2 2 3 2" xfId="11499"/>
    <cellStyle name="Output 7 2 2 3 2 2" xfId="11500"/>
    <cellStyle name="Output 7 2 2 3 2 3" xfId="11501"/>
    <cellStyle name="Output 7 2 2 3 2 4" xfId="11502"/>
    <cellStyle name="Output 7 2 2 3 3" xfId="11503"/>
    <cellStyle name="Output 7 2 2 3 3 2" xfId="11504"/>
    <cellStyle name="Output 7 2 2 3 3 3" xfId="11505"/>
    <cellStyle name="Output 7 2 2 3 3 4" xfId="11506"/>
    <cellStyle name="Output 7 2 2 3 4" xfId="11507"/>
    <cellStyle name="Output 7 2 2 3 4 2" xfId="11508"/>
    <cellStyle name="Output 7 2 2 3 4 3" xfId="11509"/>
    <cellStyle name="Output 7 2 2 3 5" xfId="11510"/>
    <cellStyle name="Output 7 2 2 3 5 2" xfId="11511"/>
    <cellStyle name="Output 7 2 2 3 5 3" xfId="11512"/>
    <cellStyle name="Output 7 2 2 3 6" xfId="11513"/>
    <cellStyle name="Output 7 2 2 4" xfId="11514"/>
    <cellStyle name="Output 7 2 2 4 2" xfId="11515"/>
    <cellStyle name="Output 7 2 2 4 3" xfId="11516"/>
    <cellStyle name="Output 7 2 2 4 4" xfId="11517"/>
    <cellStyle name="Output 7 2 2 5" xfId="11518"/>
    <cellStyle name="Output 7 2 2 5 2" xfId="11519"/>
    <cellStyle name="Output 7 2 2 5 3" xfId="11520"/>
    <cellStyle name="Output 7 2 2 5 4" xfId="11521"/>
    <cellStyle name="Output 7 2 2 6" xfId="11522"/>
    <cellStyle name="Output 7 2 2 6 2" xfId="11523"/>
    <cellStyle name="Output 7 2 2 6 3" xfId="11524"/>
    <cellStyle name="Output 7 2 2 7" xfId="11525"/>
    <cellStyle name="Output 7 2 2 7 2" xfId="11526"/>
    <cellStyle name="Output 7 2 2 7 3" xfId="11527"/>
    <cellStyle name="Output 7 2 2 8" xfId="11528"/>
    <cellStyle name="Output 7 2 3" xfId="11529"/>
    <cellStyle name="Output 7 2 3 2" xfId="11530"/>
    <cellStyle name="Output 7 2 3 2 2" xfId="11531"/>
    <cellStyle name="Output 7 2 3 2 2 2" xfId="11532"/>
    <cellStyle name="Output 7 2 3 2 2 3" xfId="11533"/>
    <cellStyle name="Output 7 2 3 2 2 4" xfId="11534"/>
    <cellStyle name="Output 7 2 3 2 3" xfId="11535"/>
    <cellStyle name="Output 7 2 3 2 3 2" xfId="11536"/>
    <cellStyle name="Output 7 2 3 2 3 3" xfId="11537"/>
    <cellStyle name="Output 7 2 3 2 3 4" xfId="11538"/>
    <cellStyle name="Output 7 2 3 2 4" xfId="11539"/>
    <cellStyle name="Output 7 2 3 2 4 2" xfId="11540"/>
    <cellStyle name="Output 7 2 3 2 4 3" xfId="11541"/>
    <cellStyle name="Output 7 2 3 2 5" xfId="11542"/>
    <cellStyle name="Output 7 2 3 2 5 2" xfId="11543"/>
    <cellStyle name="Output 7 2 3 2 5 3" xfId="11544"/>
    <cellStyle name="Output 7 2 3 2 6" xfId="11545"/>
    <cellStyle name="Output 7 2 3 3" xfId="11546"/>
    <cellStyle name="Output 7 2 3 3 2" xfId="11547"/>
    <cellStyle name="Output 7 2 3 3 3" xfId="11548"/>
    <cellStyle name="Output 7 2 3 3 4" xfId="11549"/>
    <cellStyle name="Output 7 2 3 4" xfId="11550"/>
    <cellStyle name="Output 7 2 3 4 2" xfId="11551"/>
    <cellStyle name="Output 7 2 3 4 3" xfId="11552"/>
    <cellStyle name="Output 7 2 3 4 4" xfId="11553"/>
    <cellStyle name="Output 7 2 3 5" xfId="11554"/>
    <cellStyle name="Output 7 2 3 5 2" xfId="11555"/>
    <cellStyle name="Output 7 2 3 5 3" xfId="11556"/>
    <cellStyle name="Output 7 2 3 6" xfId="11557"/>
    <cellStyle name="Output 7 2 3 6 2" xfId="11558"/>
    <cellStyle name="Output 7 2 3 6 3" xfId="11559"/>
    <cellStyle name="Output 7 2 3 7" xfId="11560"/>
    <cellStyle name="Output 7 2 4" xfId="11561"/>
    <cellStyle name="Output 7 2 4 2" xfId="11562"/>
    <cellStyle name="Output 7 2 4 2 2" xfId="11563"/>
    <cellStyle name="Output 7 2 4 2 3" xfId="11564"/>
    <cellStyle name="Output 7 2 4 2 4" xfId="11565"/>
    <cellStyle name="Output 7 2 4 3" xfId="11566"/>
    <cellStyle name="Output 7 2 4 3 2" xfId="11567"/>
    <cellStyle name="Output 7 2 4 3 3" xfId="11568"/>
    <cellStyle name="Output 7 2 4 3 4" xfId="11569"/>
    <cellStyle name="Output 7 2 4 4" xfId="11570"/>
    <cellStyle name="Output 7 2 4 4 2" xfId="11571"/>
    <cellStyle name="Output 7 2 4 4 3" xfId="11572"/>
    <cellStyle name="Output 7 2 4 5" xfId="11573"/>
    <cellStyle name="Output 7 2 4 5 2" xfId="11574"/>
    <cellStyle name="Output 7 2 4 5 3" xfId="11575"/>
    <cellStyle name="Output 7 2 4 6" xfId="11576"/>
    <cellStyle name="Output 7 2 5" xfId="11577"/>
    <cellStyle name="Output 7 2 5 2" xfId="11578"/>
    <cellStyle name="Output 7 2 5 3" xfId="11579"/>
    <cellStyle name="Output 7 2 5 4" xfId="11580"/>
    <cellStyle name="Output 7 2 6" xfId="11581"/>
    <cellStyle name="Output 7 2 6 2" xfId="11582"/>
    <cellStyle name="Output 7 2 6 3" xfId="11583"/>
    <cellStyle name="Output 7 2 6 4" xfId="11584"/>
    <cellStyle name="Output 7 2 7" xfId="11585"/>
    <cellStyle name="Output 7 2 7 2" xfId="11586"/>
    <cellStyle name="Output 7 2 7 3" xfId="11587"/>
    <cellStyle name="Output 7 2 8" xfId="11588"/>
    <cellStyle name="Output 7 2 8 2" xfId="11589"/>
    <cellStyle name="Output 7 2 8 3" xfId="11590"/>
    <cellStyle name="Output 7 2 9" xfId="11591"/>
    <cellStyle name="Output 7 3" xfId="11592"/>
    <cellStyle name="Output 7 3 2" xfId="11593"/>
    <cellStyle name="Output 7 3 3" xfId="11594"/>
    <cellStyle name="Output 7 3 4" xfId="11595"/>
    <cellStyle name="Output 7 4" xfId="11596"/>
    <cellStyle name="Output 7 4 2" xfId="11597"/>
    <cellStyle name="Output 7 4 3" xfId="11598"/>
    <cellStyle name="Output 7 4 4" xfId="11599"/>
    <cellStyle name="Output 7 5" xfId="11600"/>
    <cellStyle name="Output 7 5 2" xfId="11601"/>
    <cellStyle name="Output 7 5 3" xfId="11602"/>
    <cellStyle name="Output 7 6" xfId="11603"/>
    <cellStyle name="Output 7 6 2" xfId="11604"/>
    <cellStyle name="Output 7 6 3" xfId="11605"/>
    <cellStyle name="Output 7 7" xfId="11606"/>
    <cellStyle name="Output 8" xfId="11607"/>
    <cellStyle name="Output 8 10" xfId="11608"/>
    <cellStyle name="Output 8 2" xfId="11609"/>
    <cellStyle name="Output 8 2 2" xfId="11610"/>
    <cellStyle name="Output 8 2 2 2" xfId="11611"/>
    <cellStyle name="Output 8 2 2 2 2" xfId="11612"/>
    <cellStyle name="Output 8 2 2 2 2 2" xfId="11613"/>
    <cellStyle name="Output 8 2 2 2 2 2 2" xfId="11614"/>
    <cellStyle name="Output 8 2 2 2 2 2 3" xfId="11615"/>
    <cellStyle name="Output 8 2 2 2 2 2 4" xfId="11616"/>
    <cellStyle name="Output 8 2 2 2 2 3" xfId="11617"/>
    <cellStyle name="Output 8 2 2 2 2 3 2" xfId="11618"/>
    <cellStyle name="Output 8 2 2 2 2 3 3" xfId="11619"/>
    <cellStyle name="Output 8 2 2 2 2 3 4" xfId="11620"/>
    <cellStyle name="Output 8 2 2 2 2 4" xfId="11621"/>
    <cellStyle name="Output 8 2 2 2 2 4 2" xfId="11622"/>
    <cellStyle name="Output 8 2 2 2 2 4 3" xfId="11623"/>
    <cellStyle name="Output 8 2 2 2 2 5" xfId="11624"/>
    <cellStyle name="Output 8 2 2 2 2 5 2" xfId="11625"/>
    <cellStyle name="Output 8 2 2 2 2 5 3" xfId="11626"/>
    <cellStyle name="Output 8 2 2 2 2 6" xfId="11627"/>
    <cellStyle name="Output 8 2 2 2 3" xfId="11628"/>
    <cellStyle name="Output 8 2 2 2 3 2" xfId="11629"/>
    <cellStyle name="Output 8 2 2 2 3 3" xfId="11630"/>
    <cellStyle name="Output 8 2 2 2 3 4" xfId="11631"/>
    <cellStyle name="Output 8 2 2 2 4" xfId="11632"/>
    <cellStyle name="Output 8 2 2 2 4 2" xfId="11633"/>
    <cellStyle name="Output 8 2 2 2 4 3" xfId="11634"/>
    <cellStyle name="Output 8 2 2 2 4 4" xfId="11635"/>
    <cellStyle name="Output 8 2 2 2 5" xfId="11636"/>
    <cellStyle name="Output 8 2 2 2 5 2" xfId="11637"/>
    <cellStyle name="Output 8 2 2 2 5 3" xfId="11638"/>
    <cellStyle name="Output 8 2 2 2 6" xfId="11639"/>
    <cellStyle name="Output 8 2 2 2 6 2" xfId="11640"/>
    <cellStyle name="Output 8 2 2 2 6 3" xfId="11641"/>
    <cellStyle name="Output 8 2 2 2 7" xfId="11642"/>
    <cellStyle name="Output 8 2 2 3" xfId="11643"/>
    <cellStyle name="Output 8 2 2 3 2" xfId="11644"/>
    <cellStyle name="Output 8 2 2 3 2 2" xfId="11645"/>
    <cellStyle name="Output 8 2 2 3 2 3" xfId="11646"/>
    <cellStyle name="Output 8 2 2 3 2 4" xfId="11647"/>
    <cellStyle name="Output 8 2 2 3 3" xfId="11648"/>
    <cellStyle name="Output 8 2 2 3 3 2" xfId="11649"/>
    <cellStyle name="Output 8 2 2 3 3 3" xfId="11650"/>
    <cellStyle name="Output 8 2 2 3 3 4" xfId="11651"/>
    <cellStyle name="Output 8 2 2 3 4" xfId="11652"/>
    <cellStyle name="Output 8 2 2 3 4 2" xfId="11653"/>
    <cellStyle name="Output 8 2 2 3 4 3" xfId="11654"/>
    <cellStyle name="Output 8 2 2 3 5" xfId="11655"/>
    <cellStyle name="Output 8 2 2 3 5 2" xfId="11656"/>
    <cellStyle name="Output 8 2 2 3 5 3" xfId="11657"/>
    <cellStyle name="Output 8 2 2 3 6" xfId="11658"/>
    <cellStyle name="Output 8 2 2 4" xfId="11659"/>
    <cellStyle name="Output 8 2 2 4 2" xfId="11660"/>
    <cellStyle name="Output 8 2 2 4 3" xfId="11661"/>
    <cellStyle name="Output 8 2 2 4 4" xfId="11662"/>
    <cellStyle name="Output 8 2 2 5" xfId="11663"/>
    <cellStyle name="Output 8 2 2 5 2" xfId="11664"/>
    <cellStyle name="Output 8 2 2 5 3" xfId="11665"/>
    <cellStyle name="Output 8 2 2 5 4" xfId="11666"/>
    <cellStyle name="Output 8 2 2 6" xfId="11667"/>
    <cellStyle name="Output 8 2 2 6 2" xfId="11668"/>
    <cellStyle name="Output 8 2 2 6 3" xfId="11669"/>
    <cellStyle name="Output 8 2 2 7" xfId="11670"/>
    <cellStyle name="Output 8 2 2 7 2" xfId="11671"/>
    <cellStyle name="Output 8 2 2 7 3" xfId="11672"/>
    <cellStyle name="Output 8 2 2 8" xfId="11673"/>
    <cellStyle name="Output 8 2 3" xfId="11674"/>
    <cellStyle name="Output 8 2 3 2" xfId="11675"/>
    <cellStyle name="Output 8 2 3 3" xfId="11676"/>
    <cellStyle name="Output 8 2 3 4" xfId="11677"/>
    <cellStyle name="Output 8 2 4" xfId="11678"/>
    <cellStyle name="Output 8 2 4 2" xfId="11679"/>
    <cellStyle name="Output 8 2 4 3" xfId="11680"/>
    <cellStyle name="Output 8 2 4 4" xfId="11681"/>
    <cellStyle name="Output 8 2 5" xfId="11682"/>
    <cellStyle name="Output 8 2 5 2" xfId="11683"/>
    <cellStyle name="Output 8 2 5 3" xfId="11684"/>
    <cellStyle name="Output 8 2 6" xfId="11685"/>
    <cellStyle name="Output 8 2 6 2" xfId="11686"/>
    <cellStyle name="Output 8 2 6 3" xfId="11687"/>
    <cellStyle name="Output 8 2 7" xfId="11688"/>
    <cellStyle name="Output 8 3" xfId="11689"/>
    <cellStyle name="Output 8 3 2" xfId="11690"/>
    <cellStyle name="Output 8 3 2 2" xfId="11691"/>
    <cellStyle name="Output 8 3 2 2 2" xfId="11692"/>
    <cellStyle name="Output 8 3 2 2 2 2" xfId="11693"/>
    <cellStyle name="Output 8 3 2 2 2 3" xfId="11694"/>
    <cellStyle name="Output 8 3 2 2 2 4" xfId="11695"/>
    <cellStyle name="Output 8 3 2 2 3" xfId="11696"/>
    <cellStyle name="Output 8 3 2 2 3 2" xfId="11697"/>
    <cellStyle name="Output 8 3 2 2 3 3" xfId="11698"/>
    <cellStyle name="Output 8 3 2 2 3 4" xfId="11699"/>
    <cellStyle name="Output 8 3 2 2 4" xfId="11700"/>
    <cellStyle name="Output 8 3 2 2 4 2" xfId="11701"/>
    <cellStyle name="Output 8 3 2 2 4 3" xfId="11702"/>
    <cellStyle name="Output 8 3 2 2 5" xfId="11703"/>
    <cellStyle name="Output 8 3 2 2 5 2" xfId="11704"/>
    <cellStyle name="Output 8 3 2 2 5 3" xfId="11705"/>
    <cellStyle name="Output 8 3 2 2 6" xfId="11706"/>
    <cellStyle name="Output 8 3 2 3" xfId="11707"/>
    <cellStyle name="Output 8 3 2 3 2" xfId="11708"/>
    <cellStyle name="Output 8 3 2 3 3" xfId="11709"/>
    <cellStyle name="Output 8 3 2 3 4" xfId="11710"/>
    <cellStyle name="Output 8 3 2 4" xfId="11711"/>
    <cellStyle name="Output 8 3 2 4 2" xfId="11712"/>
    <cellStyle name="Output 8 3 2 4 3" xfId="11713"/>
    <cellStyle name="Output 8 3 2 4 4" xfId="11714"/>
    <cellStyle name="Output 8 3 2 5" xfId="11715"/>
    <cellStyle name="Output 8 3 2 5 2" xfId="11716"/>
    <cellStyle name="Output 8 3 2 5 3" xfId="11717"/>
    <cellStyle name="Output 8 3 2 6" xfId="11718"/>
    <cellStyle name="Output 8 3 2 6 2" xfId="11719"/>
    <cellStyle name="Output 8 3 2 6 3" xfId="11720"/>
    <cellStyle name="Output 8 3 2 7" xfId="11721"/>
    <cellStyle name="Output 8 3 3" xfId="11722"/>
    <cellStyle name="Output 8 3 3 2" xfId="11723"/>
    <cellStyle name="Output 8 3 3 2 2" xfId="11724"/>
    <cellStyle name="Output 8 3 3 2 3" xfId="11725"/>
    <cellStyle name="Output 8 3 3 2 4" xfId="11726"/>
    <cellStyle name="Output 8 3 3 3" xfId="11727"/>
    <cellStyle name="Output 8 3 3 3 2" xfId="11728"/>
    <cellStyle name="Output 8 3 3 3 3" xfId="11729"/>
    <cellStyle name="Output 8 3 3 3 4" xfId="11730"/>
    <cellStyle name="Output 8 3 3 4" xfId="11731"/>
    <cellStyle name="Output 8 3 3 4 2" xfId="11732"/>
    <cellStyle name="Output 8 3 3 4 3" xfId="11733"/>
    <cellStyle name="Output 8 3 3 5" xfId="11734"/>
    <cellStyle name="Output 8 3 3 5 2" xfId="11735"/>
    <cellStyle name="Output 8 3 3 5 3" xfId="11736"/>
    <cellStyle name="Output 8 3 3 6" xfId="11737"/>
    <cellStyle name="Output 8 3 4" xfId="11738"/>
    <cellStyle name="Output 8 3 4 2" xfId="11739"/>
    <cellStyle name="Output 8 3 4 3" xfId="11740"/>
    <cellStyle name="Output 8 3 4 4" xfId="11741"/>
    <cellStyle name="Output 8 3 5" xfId="11742"/>
    <cellStyle name="Output 8 3 5 2" xfId="11743"/>
    <cellStyle name="Output 8 3 5 3" xfId="11744"/>
    <cellStyle name="Output 8 3 5 4" xfId="11745"/>
    <cellStyle name="Output 8 3 6" xfId="11746"/>
    <cellStyle name="Output 8 3 6 2" xfId="11747"/>
    <cellStyle name="Output 8 3 6 3" xfId="11748"/>
    <cellStyle name="Output 8 3 7" xfId="11749"/>
    <cellStyle name="Output 8 3 7 2" xfId="11750"/>
    <cellStyle name="Output 8 3 7 3" xfId="11751"/>
    <cellStyle name="Output 8 3 8" xfId="11752"/>
    <cellStyle name="Output 8 4" xfId="11753"/>
    <cellStyle name="Output 8 4 2" xfId="11754"/>
    <cellStyle name="Output 8 4 2 2" xfId="11755"/>
    <cellStyle name="Output 8 4 2 2 2" xfId="11756"/>
    <cellStyle name="Output 8 4 2 2 3" xfId="11757"/>
    <cellStyle name="Output 8 4 2 2 4" xfId="11758"/>
    <cellStyle name="Output 8 4 2 3" xfId="11759"/>
    <cellStyle name="Output 8 4 2 3 2" xfId="11760"/>
    <cellStyle name="Output 8 4 2 3 3" xfId="11761"/>
    <cellStyle name="Output 8 4 2 3 4" xfId="11762"/>
    <cellStyle name="Output 8 4 2 4" xfId="11763"/>
    <cellStyle name="Output 8 4 2 4 2" xfId="11764"/>
    <cellStyle name="Output 8 4 2 4 3" xfId="11765"/>
    <cellStyle name="Output 8 4 2 5" xfId="11766"/>
    <cellStyle name="Output 8 4 2 5 2" xfId="11767"/>
    <cellStyle name="Output 8 4 2 5 3" xfId="11768"/>
    <cellStyle name="Output 8 4 2 6" xfId="11769"/>
    <cellStyle name="Output 8 4 3" xfId="11770"/>
    <cellStyle name="Output 8 4 3 2" xfId="11771"/>
    <cellStyle name="Output 8 4 3 3" xfId="11772"/>
    <cellStyle name="Output 8 4 3 4" xfId="11773"/>
    <cellStyle name="Output 8 4 4" xfId="11774"/>
    <cellStyle name="Output 8 4 4 2" xfId="11775"/>
    <cellStyle name="Output 8 4 4 3" xfId="11776"/>
    <cellStyle name="Output 8 4 4 4" xfId="11777"/>
    <cellStyle name="Output 8 4 5" xfId="11778"/>
    <cellStyle name="Output 8 4 5 2" xfId="11779"/>
    <cellStyle name="Output 8 4 5 3" xfId="11780"/>
    <cellStyle name="Output 8 4 6" xfId="11781"/>
    <cellStyle name="Output 8 4 6 2" xfId="11782"/>
    <cellStyle name="Output 8 4 6 3" xfId="11783"/>
    <cellStyle name="Output 8 4 7" xfId="11784"/>
    <cellStyle name="Output 8 5" xfId="11785"/>
    <cellStyle name="Output 8 5 2" xfId="11786"/>
    <cellStyle name="Output 8 5 2 2" xfId="11787"/>
    <cellStyle name="Output 8 5 2 3" xfId="11788"/>
    <cellStyle name="Output 8 5 2 4" xfId="11789"/>
    <cellStyle name="Output 8 5 3" xfId="11790"/>
    <cellStyle name="Output 8 5 3 2" xfId="11791"/>
    <cellStyle name="Output 8 5 3 3" xfId="11792"/>
    <cellStyle name="Output 8 5 3 4" xfId="11793"/>
    <cellStyle name="Output 8 5 4" xfId="11794"/>
    <cellStyle name="Output 8 5 4 2" xfId="11795"/>
    <cellStyle name="Output 8 5 4 3" xfId="11796"/>
    <cellStyle name="Output 8 5 5" xfId="11797"/>
    <cellStyle name="Output 8 5 5 2" xfId="11798"/>
    <cellStyle name="Output 8 5 5 3" xfId="11799"/>
    <cellStyle name="Output 8 5 6" xfId="11800"/>
    <cellStyle name="Output 8 6" xfId="11801"/>
    <cellStyle name="Output 8 6 2" xfId="11802"/>
    <cellStyle name="Output 8 6 3" xfId="11803"/>
    <cellStyle name="Output 8 6 4" xfId="11804"/>
    <cellStyle name="Output 8 7" xfId="11805"/>
    <cellStyle name="Output 8 7 2" xfId="11806"/>
    <cellStyle name="Output 8 7 3" xfId="11807"/>
    <cellStyle name="Output 8 7 4" xfId="11808"/>
    <cellStyle name="Output 8 8" xfId="11809"/>
    <cellStyle name="Output 8 8 2" xfId="11810"/>
    <cellStyle name="Output 8 8 3" xfId="11811"/>
    <cellStyle name="Output 8 9" xfId="11812"/>
    <cellStyle name="Output 8 9 2" xfId="11813"/>
    <cellStyle name="Output 8 9 3" xfId="11814"/>
    <cellStyle name="Output 9" xfId="11815"/>
    <cellStyle name="Output 9 2" xfId="11816"/>
    <cellStyle name="Output 9 2 2" xfId="11817"/>
    <cellStyle name="Output 9 2 2 2" xfId="11818"/>
    <cellStyle name="Output 9 2 2 2 2" xfId="11819"/>
    <cellStyle name="Output 9 2 2 2 3" xfId="11820"/>
    <cellStyle name="Output 9 2 2 2 4" xfId="11821"/>
    <cellStyle name="Output 9 2 2 3" xfId="11822"/>
    <cellStyle name="Output 9 2 2 3 2" xfId="11823"/>
    <cellStyle name="Output 9 2 2 3 3" xfId="11824"/>
    <cellStyle name="Output 9 2 2 3 4" xfId="11825"/>
    <cellStyle name="Output 9 2 2 4" xfId="11826"/>
    <cellStyle name="Output 9 2 2 4 2" xfId="11827"/>
    <cellStyle name="Output 9 2 2 4 3" xfId="11828"/>
    <cellStyle name="Output 9 2 2 5" xfId="11829"/>
    <cellStyle name="Output 9 2 2 5 2" xfId="11830"/>
    <cellStyle name="Output 9 2 2 5 3" xfId="11831"/>
    <cellStyle name="Output 9 2 2 6" xfId="11832"/>
    <cellStyle name="Output 9 2 3" xfId="11833"/>
    <cellStyle name="Output 9 2 3 2" xfId="11834"/>
    <cellStyle name="Output 9 2 3 3" xfId="11835"/>
    <cellStyle name="Output 9 2 3 4" xfId="11836"/>
    <cellStyle name="Output 9 2 4" xfId="11837"/>
    <cellStyle name="Output 9 2 4 2" xfId="11838"/>
    <cellStyle name="Output 9 2 4 3" xfId="11839"/>
    <cellStyle name="Output 9 2 4 4" xfId="11840"/>
    <cellStyle name="Output 9 2 5" xfId="11841"/>
    <cellStyle name="Output 9 2 5 2" xfId="11842"/>
    <cellStyle name="Output 9 2 5 3" xfId="11843"/>
    <cellStyle name="Output 9 2 6" xfId="11844"/>
    <cellStyle name="Output 9 2 6 2" xfId="11845"/>
    <cellStyle name="Output 9 2 6 3" xfId="11846"/>
    <cellStyle name="Output 9 2 7" xfId="11847"/>
    <cellStyle name="Output 9 3" xfId="11848"/>
    <cellStyle name="Output 9 3 2" xfId="11849"/>
    <cellStyle name="Output 9 3 2 2" xfId="11850"/>
    <cellStyle name="Output 9 3 2 3" xfId="11851"/>
    <cellStyle name="Output 9 3 2 4" xfId="11852"/>
    <cellStyle name="Output 9 3 3" xfId="11853"/>
    <cellStyle name="Output 9 3 3 2" xfId="11854"/>
    <cellStyle name="Output 9 3 3 3" xfId="11855"/>
    <cellStyle name="Output 9 3 3 4" xfId="11856"/>
    <cellStyle name="Output 9 3 4" xfId="11857"/>
    <cellStyle name="Output 9 3 4 2" xfId="11858"/>
    <cellStyle name="Output 9 3 4 3" xfId="11859"/>
    <cellStyle name="Output 9 3 5" xfId="11860"/>
    <cellStyle name="Output 9 3 5 2" xfId="11861"/>
    <cellStyle name="Output 9 3 5 3" xfId="11862"/>
    <cellStyle name="Output 9 3 6" xfId="11863"/>
    <cellStyle name="Output 9 4" xfId="11864"/>
    <cellStyle name="Output 9 4 2" xfId="11865"/>
    <cellStyle name="Output 9 4 3" xfId="11866"/>
    <cellStyle name="Output 9 4 4" xfId="11867"/>
    <cellStyle name="Output 9 5" xfId="11868"/>
    <cellStyle name="Output 9 5 2" xfId="11869"/>
    <cellStyle name="Output 9 5 3" xfId="11870"/>
    <cellStyle name="Output 9 5 4" xfId="11871"/>
    <cellStyle name="Output 9 6" xfId="11872"/>
    <cellStyle name="Output 9 6 2" xfId="11873"/>
    <cellStyle name="Output 9 6 3" xfId="11874"/>
    <cellStyle name="Output 9 7" xfId="11875"/>
    <cellStyle name="Output 9 7 2" xfId="11876"/>
    <cellStyle name="Output 9 7 3" xfId="11877"/>
    <cellStyle name="Output 9 8" xfId="11878"/>
    <cellStyle name="Percent 10" xfId="20346"/>
    <cellStyle name="Percent 11" xfId="20350"/>
    <cellStyle name="Percent 12" xfId="32601"/>
    <cellStyle name="Percent 13" xfId="50933"/>
    <cellStyle name="Percent 2" xfId="40"/>
    <cellStyle name="Percent 2 10" xfId="11879"/>
    <cellStyle name="Percent 2 10 2" xfId="11880"/>
    <cellStyle name="Percent 2 10 2 2" xfId="19812"/>
    <cellStyle name="Percent 2 10 2 2 2" xfId="32067"/>
    <cellStyle name="Percent 2 10 2 2 3" xfId="44308"/>
    <cellStyle name="Percent 2 10 2 3" xfId="25952"/>
    <cellStyle name="Percent 2 10 2 4" xfId="38194"/>
    <cellStyle name="Percent 2 10 2 5" xfId="50423"/>
    <cellStyle name="Percent 2 10 3" xfId="19811"/>
    <cellStyle name="Percent 2 10 3 2" xfId="32066"/>
    <cellStyle name="Percent 2 10 3 3" xfId="44307"/>
    <cellStyle name="Percent 2 10 4" xfId="25951"/>
    <cellStyle name="Percent 2 10 5" xfId="38193"/>
    <cellStyle name="Percent 2 10 6" xfId="50422"/>
    <cellStyle name="Percent 2 11" xfId="11881"/>
    <cellStyle name="Percent 2 11 2" xfId="19813"/>
    <cellStyle name="Percent 2 11 2 2" xfId="32068"/>
    <cellStyle name="Percent 2 11 2 3" xfId="44309"/>
    <cellStyle name="Percent 2 11 3" xfId="25953"/>
    <cellStyle name="Percent 2 11 4" xfId="38195"/>
    <cellStyle name="Percent 2 11 5" xfId="50424"/>
    <cellStyle name="Percent 2 12" xfId="20380"/>
    <cellStyle name="Percent 2 13" xfId="20354"/>
    <cellStyle name="Percent 2 14" xfId="32605"/>
    <cellStyle name="Percent 2 2" xfId="11882"/>
    <cellStyle name="Percent 2 2 2" xfId="11883"/>
    <cellStyle name="Percent 2 3" xfId="11884"/>
    <cellStyle name="Percent 2 3 10" xfId="19814"/>
    <cellStyle name="Percent 2 3 10 2" xfId="32069"/>
    <cellStyle name="Percent 2 3 10 3" xfId="44310"/>
    <cellStyle name="Percent 2 3 11" xfId="25954"/>
    <cellStyle name="Percent 2 3 12" xfId="38196"/>
    <cellStyle name="Percent 2 3 13" xfId="50425"/>
    <cellStyle name="Percent 2 3 2" xfId="11885"/>
    <cellStyle name="Percent 2 3 2 10" xfId="25955"/>
    <cellStyle name="Percent 2 3 2 11" xfId="38197"/>
    <cellStyle name="Percent 2 3 2 12" xfId="50426"/>
    <cellStyle name="Percent 2 3 2 2" xfId="11886"/>
    <cellStyle name="Percent 2 3 2 2 10" xfId="38198"/>
    <cellStyle name="Percent 2 3 2 2 11" xfId="50427"/>
    <cellStyle name="Percent 2 3 2 2 2" xfId="11887"/>
    <cellStyle name="Percent 2 3 2 2 2 10" xfId="50428"/>
    <cellStyle name="Percent 2 3 2 2 2 2" xfId="11888"/>
    <cellStyle name="Percent 2 3 2 2 2 2 2" xfId="11889"/>
    <cellStyle name="Percent 2 3 2 2 2 2 2 2" xfId="11890"/>
    <cellStyle name="Percent 2 3 2 2 2 2 2 2 2" xfId="11891"/>
    <cellStyle name="Percent 2 3 2 2 2 2 2 2 2 2" xfId="11892"/>
    <cellStyle name="Percent 2 3 2 2 2 2 2 2 2 2 2" xfId="19822"/>
    <cellStyle name="Percent 2 3 2 2 2 2 2 2 2 2 2 2" xfId="32077"/>
    <cellStyle name="Percent 2 3 2 2 2 2 2 2 2 2 2 3" xfId="44318"/>
    <cellStyle name="Percent 2 3 2 2 2 2 2 2 2 2 3" xfId="25962"/>
    <cellStyle name="Percent 2 3 2 2 2 2 2 2 2 2 4" xfId="38204"/>
    <cellStyle name="Percent 2 3 2 2 2 2 2 2 2 2 5" xfId="50433"/>
    <cellStyle name="Percent 2 3 2 2 2 2 2 2 2 3" xfId="19821"/>
    <cellStyle name="Percent 2 3 2 2 2 2 2 2 2 3 2" xfId="32076"/>
    <cellStyle name="Percent 2 3 2 2 2 2 2 2 2 3 3" xfId="44317"/>
    <cellStyle name="Percent 2 3 2 2 2 2 2 2 2 4" xfId="25961"/>
    <cellStyle name="Percent 2 3 2 2 2 2 2 2 2 5" xfId="38203"/>
    <cellStyle name="Percent 2 3 2 2 2 2 2 2 2 6" xfId="50432"/>
    <cellStyle name="Percent 2 3 2 2 2 2 2 2 3" xfId="11893"/>
    <cellStyle name="Percent 2 3 2 2 2 2 2 2 3 2" xfId="19823"/>
    <cellStyle name="Percent 2 3 2 2 2 2 2 2 3 2 2" xfId="32078"/>
    <cellStyle name="Percent 2 3 2 2 2 2 2 2 3 2 3" xfId="44319"/>
    <cellStyle name="Percent 2 3 2 2 2 2 2 2 3 3" xfId="25963"/>
    <cellStyle name="Percent 2 3 2 2 2 2 2 2 3 4" xfId="38205"/>
    <cellStyle name="Percent 2 3 2 2 2 2 2 2 3 5" xfId="50434"/>
    <cellStyle name="Percent 2 3 2 2 2 2 2 2 4" xfId="19820"/>
    <cellStyle name="Percent 2 3 2 2 2 2 2 2 4 2" xfId="32075"/>
    <cellStyle name="Percent 2 3 2 2 2 2 2 2 4 3" xfId="44316"/>
    <cellStyle name="Percent 2 3 2 2 2 2 2 2 5" xfId="25960"/>
    <cellStyle name="Percent 2 3 2 2 2 2 2 2 6" xfId="38202"/>
    <cellStyle name="Percent 2 3 2 2 2 2 2 2 7" xfId="50431"/>
    <cellStyle name="Percent 2 3 2 2 2 2 2 3" xfId="11894"/>
    <cellStyle name="Percent 2 3 2 2 2 2 2 3 2" xfId="11895"/>
    <cellStyle name="Percent 2 3 2 2 2 2 2 3 2 2" xfId="19825"/>
    <cellStyle name="Percent 2 3 2 2 2 2 2 3 2 2 2" xfId="32080"/>
    <cellStyle name="Percent 2 3 2 2 2 2 2 3 2 2 3" xfId="44321"/>
    <cellStyle name="Percent 2 3 2 2 2 2 2 3 2 3" xfId="25965"/>
    <cellStyle name="Percent 2 3 2 2 2 2 2 3 2 4" xfId="38207"/>
    <cellStyle name="Percent 2 3 2 2 2 2 2 3 2 5" xfId="50436"/>
    <cellStyle name="Percent 2 3 2 2 2 2 2 3 3" xfId="19824"/>
    <cellStyle name="Percent 2 3 2 2 2 2 2 3 3 2" xfId="32079"/>
    <cellStyle name="Percent 2 3 2 2 2 2 2 3 3 3" xfId="44320"/>
    <cellStyle name="Percent 2 3 2 2 2 2 2 3 4" xfId="25964"/>
    <cellStyle name="Percent 2 3 2 2 2 2 2 3 5" xfId="38206"/>
    <cellStyle name="Percent 2 3 2 2 2 2 2 3 6" xfId="50435"/>
    <cellStyle name="Percent 2 3 2 2 2 2 2 4" xfId="11896"/>
    <cellStyle name="Percent 2 3 2 2 2 2 2 4 2" xfId="19826"/>
    <cellStyle name="Percent 2 3 2 2 2 2 2 4 2 2" xfId="32081"/>
    <cellStyle name="Percent 2 3 2 2 2 2 2 4 2 3" xfId="44322"/>
    <cellStyle name="Percent 2 3 2 2 2 2 2 4 3" xfId="25966"/>
    <cellStyle name="Percent 2 3 2 2 2 2 2 4 4" xfId="38208"/>
    <cellStyle name="Percent 2 3 2 2 2 2 2 4 5" xfId="50437"/>
    <cellStyle name="Percent 2 3 2 2 2 2 2 5" xfId="19819"/>
    <cellStyle name="Percent 2 3 2 2 2 2 2 5 2" xfId="32074"/>
    <cellStyle name="Percent 2 3 2 2 2 2 2 5 3" xfId="44315"/>
    <cellStyle name="Percent 2 3 2 2 2 2 2 6" xfId="25959"/>
    <cellStyle name="Percent 2 3 2 2 2 2 2 7" xfId="38201"/>
    <cellStyle name="Percent 2 3 2 2 2 2 2 8" xfId="50430"/>
    <cellStyle name="Percent 2 3 2 2 2 2 3" xfId="11897"/>
    <cellStyle name="Percent 2 3 2 2 2 2 3 2" xfId="11898"/>
    <cellStyle name="Percent 2 3 2 2 2 2 3 2 2" xfId="11899"/>
    <cellStyle name="Percent 2 3 2 2 2 2 3 2 2 2" xfId="19829"/>
    <cellStyle name="Percent 2 3 2 2 2 2 3 2 2 2 2" xfId="32084"/>
    <cellStyle name="Percent 2 3 2 2 2 2 3 2 2 2 3" xfId="44325"/>
    <cellStyle name="Percent 2 3 2 2 2 2 3 2 2 3" xfId="25969"/>
    <cellStyle name="Percent 2 3 2 2 2 2 3 2 2 4" xfId="38211"/>
    <cellStyle name="Percent 2 3 2 2 2 2 3 2 2 5" xfId="50440"/>
    <cellStyle name="Percent 2 3 2 2 2 2 3 2 3" xfId="19828"/>
    <cellStyle name="Percent 2 3 2 2 2 2 3 2 3 2" xfId="32083"/>
    <cellStyle name="Percent 2 3 2 2 2 2 3 2 3 3" xfId="44324"/>
    <cellStyle name="Percent 2 3 2 2 2 2 3 2 4" xfId="25968"/>
    <cellStyle name="Percent 2 3 2 2 2 2 3 2 5" xfId="38210"/>
    <cellStyle name="Percent 2 3 2 2 2 2 3 2 6" xfId="50439"/>
    <cellStyle name="Percent 2 3 2 2 2 2 3 3" xfId="11900"/>
    <cellStyle name="Percent 2 3 2 2 2 2 3 3 2" xfId="19830"/>
    <cellStyle name="Percent 2 3 2 2 2 2 3 3 2 2" xfId="32085"/>
    <cellStyle name="Percent 2 3 2 2 2 2 3 3 2 3" xfId="44326"/>
    <cellStyle name="Percent 2 3 2 2 2 2 3 3 3" xfId="25970"/>
    <cellStyle name="Percent 2 3 2 2 2 2 3 3 4" xfId="38212"/>
    <cellStyle name="Percent 2 3 2 2 2 2 3 3 5" xfId="50441"/>
    <cellStyle name="Percent 2 3 2 2 2 2 3 4" xfId="19827"/>
    <cellStyle name="Percent 2 3 2 2 2 2 3 4 2" xfId="32082"/>
    <cellStyle name="Percent 2 3 2 2 2 2 3 4 3" xfId="44323"/>
    <cellStyle name="Percent 2 3 2 2 2 2 3 5" xfId="25967"/>
    <cellStyle name="Percent 2 3 2 2 2 2 3 6" xfId="38209"/>
    <cellStyle name="Percent 2 3 2 2 2 2 3 7" xfId="50438"/>
    <cellStyle name="Percent 2 3 2 2 2 2 4" xfId="11901"/>
    <cellStyle name="Percent 2 3 2 2 2 2 4 2" xfId="11902"/>
    <cellStyle name="Percent 2 3 2 2 2 2 4 2 2" xfId="19832"/>
    <cellStyle name="Percent 2 3 2 2 2 2 4 2 2 2" xfId="32087"/>
    <cellStyle name="Percent 2 3 2 2 2 2 4 2 2 3" xfId="44328"/>
    <cellStyle name="Percent 2 3 2 2 2 2 4 2 3" xfId="25972"/>
    <cellStyle name="Percent 2 3 2 2 2 2 4 2 4" xfId="38214"/>
    <cellStyle name="Percent 2 3 2 2 2 2 4 2 5" xfId="50443"/>
    <cellStyle name="Percent 2 3 2 2 2 2 4 3" xfId="19831"/>
    <cellStyle name="Percent 2 3 2 2 2 2 4 3 2" xfId="32086"/>
    <cellStyle name="Percent 2 3 2 2 2 2 4 3 3" xfId="44327"/>
    <cellStyle name="Percent 2 3 2 2 2 2 4 4" xfId="25971"/>
    <cellStyle name="Percent 2 3 2 2 2 2 4 5" xfId="38213"/>
    <cellStyle name="Percent 2 3 2 2 2 2 4 6" xfId="50442"/>
    <cellStyle name="Percent 2 3 2 2 2 2 5" xfId="11903"/>
    <cellStyle name="Percent 2 3 2 2 2 2 5 2" xfId="19833"/>
    <cellStyle name="Percent 2 3 2 2 2 2 5 2 2" xfId="32088"/>
    <cellStyle name="Percent 2 3 2 2 2 2 5 2 3" xfId="44329"/>
    <cellStyle name="Percent 2 3 2 2 2 2 5 3" xfId="25973"/>
    <cellStyle name="Percent 2 3 2 2 2 2 5 4" xfId="38215"/>
    <cellStyle name="Percent 2 3 2 2 2 2 5 5" xfId="50444"/>
    <cellStyle name="Percent 2 3 2 2 2 2 6" xfId="19818"/>
    <cellStyle name="Percent 2 3 2 2 2 2 6 2" xfId="32073"/>
    <cellStyle name="Percent 2 3 2 2 2 2 6 3" xfId="44314"/>
    <cellStyle name="Percent 2 3 2 2 2 2 7" xfId="25958"/>
    <cellStyle name="Percent 2 3 2 2 2 2 8" xfId="38200"/>
    <cellStyle name="Percent 2 3 2 2 2 2 9" xfId="50429"/>
    <cellStyle name="Percent 2 3 2 2 2 3" xfId="11904"/>
    <cellStyle name="Percent 2 3 2 2 2 3 2" xfId="11905"/>
    <cellStyle name="Percent 2 3 2 2 2 3 2 2" xfId="11906"/>
    <cellStyle name="Percent 2 3 2 2 2 3 2 2 2" xfId="11907"/>
    <cellStyle name="Percent 2 3 2 2 2 3 2 2 2 2" xfId="19837"/>
    <cellStyle name="Percent 2 3 2 2 2 3 2 2 2 2 2" xfId="32092"/>
    <cellStyle name="Percent 2 3 2 2 2 3 2 2 2 2 3" xfId="44333"/>
    <cellStyle name="Percent 2 3 2 2 2 3 2 2 2 3" xfId="25977"/>
    <cellStyle name="Percent 2 3 2 2 2 3 2 2 2 4" xfId="38219"/>
    <cellStyle name="Percent 2 3 2 2 2 3 2 2 2 5" xfId="50448"/>
    <cellStyle name="Percent 2 3 2 2 2 3 2 2 3" xfId="19836"/>
    <cellStyle name="Percent 2 3 2 2 2 3 2 2 3 2" xfId="32091"/>
    <cellStyle name="Percent 2 3 2 2 2 3 2 2 3 3" xfId="44332"/>
    <cellStyle name="Percent 2 3 2 2 2 3 2 2 4" xfId="25976"/>
    <cellStyle name="Percent 2 3 2 2 2 3 2 2 5" xfId="38218"/>
    <cellStyle name="Percent 2 3 2 2 2 3 2 2 6" xfId="50447"/>
    <cellStyle name="Percent 2 3 2 2 2 3 2 3" xfId="11908"/>
    <cellStyle name="Percent 2 3 2 2 2 3 2 3 2" xfId="19838"/>
    <cellStyle name="Percent 2 3 2 2 2 3 2 3 2 2" xfId="32093"/>
    <cellStyle name="Percent 2 3 2 2 2 3 2 3 2 3" xfId="44334"/>
    <cellStyle name="Percent 2 3 2 2 2 3 2 3 3" xfId="25978"/>
    <cellStyle name="Percent 2 3 2 2 2 3 2 3 4" xfId="38220"/>
    <cellStyle name="Percent 2 3 2 2 2 3 2 3 5" xfId="50449"/>
    <cellStyle name="Percent 2 3 2 2 2 3 2 4" xfId="19835"/>
    <cellStyle name="Percent 2 3 2 2 2 3 2 4 2" xfId="32090"/>
    <cellStyle name="Percent 2 3 2 2 2 3 2 4 3" xfId="44331"/>
    <cellStyle name="Percent 2 3 2 2 2 3 2 5" xfId="25975"/>
    <cellStyle name="Percent 2 3 2 2 2 3 2 6" xfId="38217"/>
    <cellStyle name="Percent 2 3 2 2 2 3 2 7" xfId="50446"/>
    <cellStyle name="Percent 2 3 2 2 2 3 3" xfId="11909"/>
    <cellStyle name="Percent 2 3 2 2 2 3 3 2" xfId="11910"/>
    <cellStyle name="Percent 2 3 2 2 2 3 3 2 2" xfId="19840"/>
    <cellStyle name="Percent 2 3 2 2 2 3 3 2 2 2" xfId="32095"/>
    <cellStyle name="Percent 2 3 2 2 2 3 3 2 2 3" xfId="44336"/>
    <cellStyle name="Percent 2 3 2 2 2 3 3 2 3" xfId="25980"/>
    <cellStyle name="Percent 2 3 2 2 2 3 3 2 4" xfId="38222"/>
    <cellStyle name="Percent 2 3 2 2 2 3 3 2 5" xfId="50451"/>
    <cellStyle name="Percent 2 3 2 2 2 3 3 3" xfId="19839"/>
    <cellStyle name="Percent 2 3 2 2 2 3 3 3 2" xfId="32094"/>
    <cellStyle name="Percent 2 3 2 2 2 3 3 3 3" xfId="44335"/>
    <cellStyle name="Percent 2 3 2 2 2 3 3 4" xfId="25979"/>
    <cellStyle name="Percent 2 3 2 2 2 3 3 5" xfId="38221"/>
    <cellStyle name="Percent 2 3 2 2 2 3 3 6" xfId="50450"/>
    <cellStyle name="Percent 2 3 2 2 2 3 4" xfId="11911"/>
    <cellStyle name="Percent 2 3 2 2 2 3 4 2" xfId="19841"/>
    <cellStyle name="Percent 2 3 2 2 2 3 4 2 2" xfId="32096"/>
    <cellStyle name="Percent 2 3 2 2 2 3 4 2 3" xfId="44337"/>
    <cellStyle name="Percent 2 3 2 2 2 3 4 3" xfId="25981"/>
    <cellStyle name="Percent 2 3 2 2 2 3 4 4" xfId="38223"/>
    <cellStyle name="Percent 2 3 2 2 2 3 4 5" xfId="50452"/>
    <cellStyle name="Percent 2 3 2 2 2 3 5" xfId="19834"/>
    <cellStyle name="Percent 2 3 2 2 2 3 5 2" xfId="32089"/>
    <cellStyle name="Percent 2 3 2 2 2 3 5 3" xfId="44330"/>
    <cellStyle name="Percent 2 3 2 2 2 3 6" xfId="25974"/>
    <cellStyle name="Percent 2 3 2 2 2 3 7" xfId="38216"/>
    <cellStyle name="Percent 2 3 2 2 2 3 8" xfId="50445"/>
    <cellStyle name="Percent 2 3 2 2 2 4" xfId="11912"/>
    <cellStyle name="Percent 2 3 2 2 2 4 2" xfId="11913"/>
    <cellStyle name="Percent 2 3 2 2 2 4 2 2" xfId="11914"/>
    <cellStyle name="Percent 2 3 2 2 2 4 2 2 2" xfId="19844"/>
    <cellStyle name="Percent 2 3 2 2 2 4 2 2 2 2" xfId="32099"/>
    <cellStyle name="Percent 2 3 2 2 2 4 2 2 2 3" xfId="44340"/>
    <cellStyle name="Percent 2 3 2 2 2 4 2 2 3" xfId="25984"/>
    <cellStyle name="Percent 2 3 2 2 2 4 2 2 4" xfId="38226"/>
    <cellStyle name="Percent 2 3 2 2 2 4 2 2 5" xfId="50455"/>
    <cellStyle name="Percent 2 3 2 2 2 4 2 3" xfId="19843"/>
    <cellStyle name="Percent 2 3 2 2 2 4 2 3 2" xfId="32098"/>
    <cellStyle name="Percent 2 3 2 2 2 4 2 3 3" xfId="44339"/>
    <cellStyle name="Percent 2 3 2 2 2 4 2 4" xfId="25983"/>
    <cellStyle name="Percent 2 3 2 2 2 4 2 5" xfId="38225"/>
    <cellStyle name="Percent 2 3 2 2 2 4 2 6" xfId="50454"/>
    <cellStyle name="Percent 2 3 2 2 2 4 3" xfId="11915"/>
    <cellStyle name="Percent 2 3 2 2 2 4 3 2" xfId="19845"/>
    <cellStyle name="Percent 2 3 2 2 2 4 3 2 2" xfId="32100"/>
    <cellStyle name="Percent 2 3 2 2 2 4 3 2 3" xfId="44341"/>
    <cellStyle name="Percent 2 3 2 2 2 4 3 3" xfId="25985"/>
    <cellStyle name="Percent 2 3 2 2 2 4 3 4" xfId="38227"/>
    <cellStyle name="Percent 2 3 2 2 2 4 3 5" xfId="50456"/>
    <cellStyle name="Percent 2 3 2 2 2 4 4" xfId="19842"/>
    <cellStyle name="Percent 2 3 2 2 2 4 4 2" xfId="32097"/>
    <cellStyle name="Percent 2 3 2 2 2 4 4 3" xfId="44338"/>
    <cellStyle name="Percent 2 3 2 2 2 4 5" xfId="25982"/>
    <cellStyle name="Percent 2 3 2 2 2 4 6" xfId="38224"/>
    <cellStyle name="Percent 2 3 2 2 2 4 7" xfId="50453"/>
    <cellStyle name="Percent 2 3 2 2 2 5" xfId="11916"/>
    <cellStyle name="Percent 2 3 2 2 2 5 2" xfId="11917"/>
    <cellStyle name="Percent 2 3 2 2 2 5 2 2" xfId="19847"/>
    <cellStyle name="Percent 2 3 2 2 2 5 2 2 2" xfId="32102"/>
    <cellStyle name="Percent 2 3 2 2 2 5 2 2 3" xfId="44343"/>
    <cellStyle name="Percent 2 3 2 2 2 5 2 3" xfId="25987"/>
    <cellStyle name="Percent 2 3 2 2 2 5 2 4" xfId="38229"/>
    <cellStyle name="Percent 2 3 2 2 2 5 2 5" xfId="50458"/>
    <cellStyle name="Percent 2 3 2 2 2 5 3" xfId="19846"/>
    <cellStyle name="Percent 2 3 2 2 2 5 3 2" xfId="32101"/>
    <cellStyle name="Percent 2 3 2 2 2 5 3 3" xfId="44342"/>
    <cellStyle name="Percent 2 3 2 2 2 5 4" xfId="25986"/>
    <cellStyle name="Percent 2 3 2 2 2 5 5" xfId="38228"/>
    <cellStyle name="Percent 2 3 2 2 2 5 6" xfId="50457"/>
    <cellStyle name="Percent 2 3 2 2 2 6" xfId="11918"/>
    <cellStyle name="Percent 2 3 2 2 2 6 2" xfId="19848"/>
    <cellStyle name="Percent 2 3 2 2 2 6 2 2" xfId="32103"/>
    <cellStyle name="Percent 2 3 2 2 2 6 2 3" xfId="44344"/>
    <cellStyle name="Percent 2 3 2 2 2 6 3" xfId="25988"/>
    <cellStyle name="Percent 2 3 2 2 2 6 4" xfId="38230"/>
    <cellStyle name="Percent 2 3 2 2 2 6 5" xfId="50459"/>
    <cellStyle name="Percent 2 3 2 2 2 7" xfId="19817"/>
    <cellStyle name="Percent 2 3 2 2 2 7 2" xfId="32072"/>
    <cellStyle name="Percent 2 3 2 2 2 7 3" xfId="44313"/>
    <cellStyle name="Percent 2 3 2 2 2 8" xfId="25957"/>
    <cellStyle name="Percent 2 3 2 2 2 9" xfId="38199"/>
    <cellStyle name="Percent 2 3 2 2 3" xfId="11919"/>
    <cellStyle name="Percent 2 3 2 2 3 2" xfId="11920"/>
    <cellStyle name="Percent 2 3 2 2 3 2 2" xfId="11921"/>
    <cellStyle name="Percent 2 3 2 2 3 2 2 2" xfId="11922"/>
    <cellStyle name="Percent 2 3 2 2 3 2 2 2 2" xfId="11923"/>
    <cellStyle name="Percent 2 3 2 2 3 2 2 2 2 2" xfId="19853"/>
    <cellStyle name="Percent 2 3 2 2 3 2 2 2 2 2 2" xfId="32108"/>
    <cellStyle name="Percent 2 3 2 2 3 2 2 2 2 2 3" xfId="44349"/>
    <cellStyle name="Percent 2 3 2 2 3 2 2 2 2 3" xfId="25993"/>
    <cellStyle name="Percent 2 3 2 2 3 2 2 2 2 4" xfId="38235"/>
    <cellStyle name="Percent 2 3 2 2 3 2 2 2 2 5" xfId="50464"/>
    <cellStyle name="Percent 2 3 2 2 3 2 2 2 3" xfId="19852"/>
    <cellStyle name="Percent 2 3 2 2 3 2 2 2 3 2" xfId="32107"/>
    <cellStyle name="Percent 2 3 2 2 3 2 2 2 3 3" xfId="44348"/>
    <cellStyle name="Percent 2 3 2 2 3 2 2 2 4" xfId="25992"/>
    <cellStyle name="Percent 2 3 2 2 3 2 2 2 5" xfId="38234"/>
    <cellStyle name="Percent 2 3 2 2 3 2 2 2 6" xfId="50463"/>
    <cellStyle name="Percent 2 3 2 2 3 2 2 3" xfId="11924"/>
    <cellStyle name="Percent 2 3 2 2 3 2 2 3 2" xfId="19854"/>
    <cellStyle name="Percent 2 3 2 2 3 2 2 3 2 2" xfId="32109"/>
    <cellStyle name="Percent 2 3 2 2 3 2 2 3 2 3" xfId="44350"/>
    <cellStyle name="Percent 2 3 2 2 3 2 2 3 3" xfId="25994"/>
    <cellStyle name="Percent 2 3 2 2 3 2 2 3 4" xfId="38236"/>
    <cellStyle name="Percent 2 3 2 2 3 2 2 3 5" xfId="50465"/>
    <cellStyle name="Percent 2 3 2 2 3 2 2 4" xfId="19851"/>
    <cellStyle name="Percent 2 3 2 2 3 2 2 4 2" xfId="32106"/>
    <cellStyle name="Percent 2 3 2 2 3 2 2 4 3" xfId="44347"/>
    <cellStyle name="Percent 2 3 2 2 3 2 2 5" xfId="25991"/>
    <cellStyle name="Percent 2 3 2 2 3 2 2 6" xfId="38233"/>
    <cellStyle name="Percent 2 3 2 2 3 2 2 7" xfId="50462"/>
    <cellStyle name="Percent 2 3 2 2 3 2 3" xfId="11925"/>
    <cellStyle name="Percent 2 3 2 2 3 2 3 2" xfId="11926"/>
    <cellStyle name="Percent 2 3 2 2 3 2 3 2 2" xfId="19856"/>
    <cellStyle name="Percent 2 3 2 2 3 2 3 2 2 2" xfId="32111"/>
    <cellStyle name="Percent 2 3 2 2 3 2 3 2 2 3" xfId="44352"/>
    <cellStyle name="Percent 2 3 2 2 3 2 3 2 3" xfId="25996"/>
    <cellStyle name="Percent 2 3 2 2 3 2 3 2 4" xfId="38238"/>
    <cellStyle name="Percent 2 3 2 2 3 2 3 2 5" xfId="50467"/>
    <cellStyle name="Percent 2 3 2 2 3 2 3 3" xfId="19855"/>
    <cellStyle name="Percent 2 3 2 2 3 2 3 3 2" xfId="32110"/>
    <cellStyle name="Percent 2 3 2 2 3 2 3 3 3" xfId="44351"/>
    <cellStyle name="Percent 2 3 2 2 3 2 3 4" xfId="25995"/>
    <cellStyle name="Percent 2 3 2 2 3 2 3 5" xfId="38237"/>
    <cellStyle name="Percent 2 3 2 2 3 2 3 6" xfId="50466"/>
    <cellStyle name="Percent 2 3 2 2 3 2 4" xfId="11927"/>
    <cellStyle name="Percent 2 3 2 2 3 2 4 2" xfId="19857"/>
    <cellStyle name="Percent 2 3 2 2 3 2 4 2 2" xfId="32112"/>
    <cellStyle name="Percent 2 3 2 2 3 2 4 2 3" xfId="44353"/>
    <cellStyle name="Percent 2 3 2 2 3 2 4 3" xfId="25997"/>
    <cellStyle name="Percent 2 3 2 2 3 2 4 4" xfId="38239"/>
    <cellStyle name="Percent 2 3 2 2 3 2 4 5" xfId="50468"/>
    <cellStyle name="Percent 2 3 2 2 3 2 5" xfId="19850"/>
    <cellStyle name="Percent 2 3 2 2 3 2 5 2" xfId="32105"/>
    <cellStyle name="Percent 2 3 2 2 3 2 5 3" xfId="44346"/>
    <cellStyle name="Percent 2 3 2 2 3 2 6" xfId="25990"/>
    <cellStyle name="Percent 2 3 2 2 3 2 7" xfId="38232"/>
    <cellStyle name="Percent 2 3 2 2 3 2 8" xfId="50461"/>
    <cellStyle name="Percent 2 3 2 2 3 3" xfId="11928"/>
    <cellStyle name="Percent 2 3 2 2 3 3 2" xfId="11929"/>
    <cellStyle name="Percent 2 3 2 2 3 3 2 2" xfId="11930"/>
    <cellStyle name="Percent 2 3 2 2 3 3 2 2 2" xfId="19860"/>
    <cellStyle name="Percent 2 3 2 2 3 3 2 2 2 2" xfId="32115"/>
    <cellStyle name="Percent 2 3 2 2 3 3 2 2 2 3" xfId="44356"/>
    <cellStyle name="Percent 2 3 2 2 3 3 2 2 3" xfId="26000"/>
    <cellStyle name="Percent 2 3 2 2 3 3 2 2 4" xfId="38242"/>
    <cellStyle name="Percent 2 3 2 2 3 3 2 2 5" xfId="50471"/>
    <cellStyle name="Percent 2 3 2 2 3 3 2 3" xfId="19859"/>
    <cellStyle name="Percent 2 3 2 2 3 3 2 3 2" xfId="32114"/>
    <cellStyle name="Percent 2 3 2 2 3 3 2 3 3" xfId="44355"/>
    <cellStyle name="Percent 2 3 2 2 3 3 2 4" xfId="25999"/>
    <cellStyle name="Percent 2 3 2 2 3 3 2 5" xfId="38241"/>
    <cellStyle name="Percent 2 3 2 2 3 3 2 6" xfId="50470"/>
    <cellStyle name="Percent 2 3 2 2 3 3 3" xfId="11931"/>
    <cellStyle name="Percent 2 3 2 2 3 3 3 2" xfId="19861"/>
    <cellStyle name="Percent 2 3 2 2 3 3 3 2 2" xfId="32116"/>
    <cellStyle name="Percent 2 3 2 2 3 3 3 2 3" xfId="44357"/>
    <cellStyle name="Percent 2 3 2 2 3 3 3 3" xfId="26001"/>
    <cellStyle name="Percent 2 3 2 2 3 3 3 4" xfId="38243"/>
    <cellStyle name="Percent 2 3 2 2 3 3 3 5" xfId="50472"/>
    <cellStyle name="Percent 2 3 2 2 3 3 4" xfId="19858"/>
    <cellStyle name="Percent 2 3 2 2 3 3 4 2" xfId="32113"/>
    <cellStyle name="Percent 2 3 2 2 3 3 4 3" xfId="44354"/>
    <cellStyle name="Percent 2 3 2 2 3 3 5" xfId="25998"/>
    <cellStyle name="Percent 2 3 2 2 3 3 6" xfId="38240"/>
    <cellStyle name="Percent 2 3 2 2 3 3 7" xfId="50469"/>
    <cellStyle name="Percent 2 3 2 2 3 4" xfId="11932"/>
    <cellStyle name="Percent 2 3 2 2 3 4 2" xfId="11933"/>
    <cellStyle name="Percent 2 3 2 2 3 4 2 2" xfId="19863"/>
    <cellStyle name="Percent 2 3 2 2 3 4 2 2 2" xfId="32118"/>
    <cellStyle name="Percent 2 3 2 2 3 4 2 2 3" xfId="44359"/>
    <cellStyle name="Percent 2 3 2 2 3 4 2 3" xfId="26003"/>
    <cellStyle name="Percent 2 3 2 2 3 4 2 4" xfId="38245"/>
    <cellStyle name="Percent 2 3 2 2 3 4 2 5" xfId="50474"/>
    <cellStyle name="Percent 2 3 2 2 3 4 3" xfId="19862"/>
    <cellStyle name="Percent 2 3 2 2 3 4 3 2" xfId="32117"/>
    <cellStyle name="Percent 2 3 2 2 3 4 3 3" xfId="44358"/>
    <cellStyle name="Percent 2 3 2 2 3 4 4" xfId="26002"/>
    <cellStyle name="Percent 2 3 2 2 3 4 5" xfId="38244"/>
    <cellStyle name="Percent 2 3 2 2 3 4 6" xfId="50473"/>
    <cellStyle name="Percent 2 3 2 2 3 5" xfId="11934"/>
    <cellStyle name="Percent 2 3 2 2 3 5 2" xfId="19864"/>
    <cellStyle name="Percent 2 3 2 2 3 5 2 2" xfId="32119"/>
    <cellStyle name="Percent 2 3 2 2 3 5 2 3" xfId="44360"/>
    <cellStyle name="Percent 2 3 2 2 3 5 3" xfId="26004"/>
    <cellStyle name="Percent 2 3 2 2 3 5 4" xfId="38246"/>
    <cellStyle name="Percent 2 3 2 2 3 5 5" xfId="50475"/>
    <cellStyle name="Percent 2 3 2 2 3 6" xfId="19849"/>
    <cellStyle name="Percent 2 3 2 2 3 6 2" xfId="32104"/>
    <cellStyle name="Percent 2 3 2 2 3 6 3" xfId="44345"/>
    <cellStyle name="Percent 2 3 2 2 3 7" xfId="25989"/>
    <cellStyle name="Percent 2 3 2 2 3 8" xfId="38231"/>
    <cellStyle name="Percent 2 3 2 2 3 9" xfId="50460"/>
    <cellStyle name="Percent 2 3 2 2 4" xfId="11935"/>
    <cellStyle name="Percent 2 3 2 2 4 2" xfId="11936"/>
    <cellStyle name="Percent 2 3 2 2 4 2 2" xfId="11937"/>
    <cellStyle name="Percent 2 3 2 2 4 2 2 2" xfId="11938"/>
    <cellStyle name="Percent 2 3 2 2 4 2 2 2 2" xfId="19868"/>
    <cellStyle name="Percent 2 3 2 2 4 2 2 2 2 2" xfId="32123"/>
    <cellStyle name="Percent 2 3 2 2 4 2 2 2 2 3" xfId="44364"/>
    <cellStyle name="Percent 2 3 2 2 4 2 2 2 3" xfId="26008"/>
    <cellStyle name="Percent 2 3 2 2 4 2 2 2 4" xfId="38250"/>
    <cellStyle name="Percent 2 3 2 2 4 2 2 2 5" xfId="50479"/>
    <cellStyle name="Percent 2 3 2 2 4 2 2 3" xfId="19867"/>
    <cellStyle name="Percent 2 3 2 2 4 2 2 3 2" xfId="32122"/>
    <cellStyle name="Percent 2 3 2 2 4 2 2 3 3" xfId="44363"/>
    <cellStyle name="Percent 2 3 2 2 4 2 2 4" xfId="26007"/>
    <cellStyle name="Percent 2 3 2 2 4 2 2 5" xfId="38249"/>
    <cellStyle name="Percent 2 3 2 2 4 2 2 6" xfId="50478"/>
    <cellStyle name="Percent 2 3 2 2 4 2 3" xfId="11939"/>
    <cellStyle name="Percent 2 3 2 2 4 2 3 2" xfId="19869"/>
    <cellStyle name="Percent 2 3 2 2 4 2 3 2 2" xfId="32124"/>
    <cellStyle name="Percent 2 3 2 2 4 2 3 2 3" xfId="44365"/>
    <cellStyle name="Percent 2 3 2 2 4 2 3 3" xfId="26009"/>
    <cellStyle name="Percent 2 3 2 2 4 2 3 4" xfId="38251"/>
    <cellStyle name="Percent 2 3 2 2 4 2 3 5" xfId="50480"/>
    <cellStyle name="Percent 2 3 2 2 4 2 4" xfId="19866"/>
    <cellStyle name="Percent 2 3 2 2 4 2 4 2" xfId="32121"/>
    <cellStyle name="Percent 2 3 2 2 4 2 4 3" xfId="44362"/>
    <cellStyle name="Percent 2 3 2 2 4 2 5" xfId="26006"/>
    <cellStyle name="Percent 2 3 2 2 4 2 6" xfId="38248"/>
    <cellStyle name="Percent 2 3 2 2 4 2 7" xfId="50477"/>
    <cellStyle name="Percent 2 3 2 2 4 3" xfId="11940"/>
    <cellStyle name="Percent 2 3 2 2 4 3 2" xfId="11941"/>
    <cellStyle name="Percent 2 3 2 2 4 3 2 2" xfId="19871"/>
    <cellStyle name="Percent 2 3 2 2 4 3 2 2 2" xfId="32126"/>
    <cellStyle name="Percent 2 3 2 2 4 3 2 2 3" xfId="44367"/>
    <cellStyle name="Percent 2 3 2 2 4 3 2 3" xfId="26011"/>
    <cellStyle name="Percent 2 3 2 2 4 3 2 4" xfId="38253"/>
    <cellStyle name="Percent 2 3 2 2 4 3 2 5" xfId="50482"/>
    <cellStyle name="Percent 2 3 2 2 4 3 3" xfId="19870"/>
    <cellStyle name="Percent 2 3 2 2 4 3 3 2" xfId="32125"/>
    <cellStyle name="Percent 2 3 2 2 4 3 3 3" xfId="44366"/>
    <cellStyle name="Percent 2 3 2 2 4 3 4" xfId="26010"/>
    <cellStyle name="Percent 2 3 2 2 4 3 5" xfId="38252"/>
    <cellStyle name="Percent 2 3 2 2 4 3 6" xfId="50481"/>
    <cellStyle name="Percent 2 3 2 2 4 4" xfId="11942"/>
    <cellStyle name="Percent 2 3 2 2 4 4 2" xfId="19872"/>
    <cellStyle name="Percent 2 3 2 2 4 4 2 2" xfId="32127"/>
    <cellStyle name="Percent 2 3 2 2 4 4 2 3" xfId="44368"/>
    <cellStyle name="Percent 2 3 2 2 4 4 3" xfId="26012"/>
    <cellStyle name="Percent 2 3 2 2 4 4 4" xfId="38254"/>
    <cellStyle name="Percent 2 3 2 2 4 4 5" xfId="50483"/>
    <cellStyle name="Percent 2 3 2 2 4 5" xfId="19865"/>
    <cellStyle name="Percent 2 3 2 2 4 5 2" xfId="32120"/>
    <cellStyle name="Percent 2 3 2 2 4 5 3" xfId="44361"/>
    <cellStyle name="Percent 2 3 2 2 4 6" xfId="26005"/>
    <cellStyle name="Percent 2 3 2 2 4 7" xfId="38247"/>
    <cellStyle name="Percent 2 3 2 2 4 8" xfId="50476"/>
    <cellStyle name="Percent 2 3 2 2 5" xfId="11943"/>
    <cellStyle name="Percent 2 3 2 2 5 2" xfId="11944"/>
    <cellStyle name="Percent 2 3 2 2 5 2 2" xfId="11945"/>
    <cellStyle name="Percent 2 3 2 2 5 2 2 2" xfId="19875"/>
    <cellStyle name="Percent 2 3 2 2 5 2 2 2 2" xfId="32130"/>
    <cellStyle name="Percent 2 3 2 2 5 2 2 2 3" xfId="44371"/>
    <cellStyle name="Percent 2 3 2 2 5 2 2 3" xfId="26015"/>
    <cellStyle name="Percent 2 3 2 2 5 2 2 4" xfId="38257"/>
    <cellStyle name="Percent 2 3 2 2 5 2 2 5" xfId="50486"/>
    <cellStyle name="Percent 2 3 2 2 5 2 3" xfId="19874"/>
    <cellStyle name="Percent 2 3 2 2 5 2 3 2" xfId="32129"/>
    <cellStyle name="Percent 2 3 2 2 5 2 3 3" xfId="44370"/>
    <cellStyle name="Percent 2 3 2 2 5 2 4" xfId="26014"/>
    <cellStyle name="Percent 2 3 2 2 5 2 5" xfId="38256"/>
    <cellStyle name="Percent 2 3 2 2 5 2 6" xfId="50485"/>
    <cellStyle name="Percent 2 3 2 2 5 3" xfId="11946"/>
    <cellStyle name="Percent 2 3 2 2 5 3 2" xfId="19876"/>
    <cellStyle name="Percent 2 3 2 2 5 3 2 2" xfId="32131"/>
    <cellStyle name="Percent 2 3 2 2 5 3 2 3" xfId="44372"/>
    <cellStyle name="Percent 2 3 2 2 5 3 3" xfId="26016"/>
    <cellStyle name="Percent 2 3 2 2 5 3 4" xfId="38258"/>
    <cellStyle name="Percent 2 3 2 2 5 3 5" xfId="50487"/>
    <cellStyle name="Percent 2 3 2 2 5 4" xfId="19873"/>
    <cellStyle name="Percent 2 3 2 2 5 4 2" xfId="32128"/>
    <cellStyle name="Percent 2 3 2 2 5 4 3" xfId="44369"/>
    <cellStyle name="Percent 2 3 2 2 5 5" xfId="26013"/>
    <cellStyle name="Percent 2 3 2 2 5 6" xfId="38255"/>
    <cellStyle name="Percent 2 3 2 2 5 7" xfId="50484"/>
    <cellStyle name="Percent 2 3 2 2 6" xfId="11947"/>
    <cellStyle name="Percent 2 3 2 2 6 2" xfId="11948"/>
    <cellStyle name="Percent 2 3 2 2 6 2 2" xfId="19878"/>
    <cellStyle name="Percent 2 3 2 2 6 2 2 2" xfId="32133"/>
    <cellStyle name="Percent 2 3 2 2 6 2 2 3" xfId="44374"/>
    <cellStyle name="Percent 2 3 2 2 6 2 3" xfId="26018"/>
    <cellStyle name="Percent 2 3 2 2 6 2 4" xfId="38260"/>
    <cellStyle name="Percent 2 3 2 2 6 2 5" xfId="50489"/>
    <cellStyle name="Percent 2 3 2 2 6 3" xfId="19877"/>
    <cellStyle name="Percent 2 3 2 2 6 3 2" xfId="32132"/>
    <cellStyle name="Percent 2 3 2 2 6 3 3" xfId="44373"/>
    <cellStyle name="Percent 2 3 2 2 6 4" xfId="26017"/>
    <cellStyle name="Percent 2 3 2 2 6 5" xfId="38259"/>
    <cellStyle name="Percent 2 3 2 2 6 6" xfId="50488"/>
    <cellStyle name="Percent 2 3 2 2 7" xfId="11949"/>
    <cellStyle name="Percent 2 3 2 2 7 2" xfId="19879"/>
    <cellStyle name="Percent 2 3 2 2 7 2 2" xfId="32134"/>
    <cellStyle name="Percent 2 3 2 2 7 2 3" xfId="44375"/>
    <cellStyle name="Percent 2 3 2 2 7 3" xfId="26019"/>
    <cellStyle name="Percent 2 3 2 2 7 4" xfId="38261"/>
    <cellStyle name="Percent 2 3 2 2 7 5" xfId="50490"/>
    <cellStyle name="Percent 2 3 2 2 8" xfId="19816"/>
    <cellStyle name="Percent 2 3 2 2 8 2" xfId="32071"/>
    <cellStyle name="Percent 2 3 2 2 8 3" xfId="44312"/>
    <cellStyle name="Percent 2 3 2 2 9" xfId="25956"/>
    <cellStyle name="Percent 2 3 2 3" xfId="11950"/>
    <cellStyle name="Percent 2 3 2 3 10" xfId="50491"/>
    <cellStyle name="Percent 2 3 2 3 2" xfId="11951"/>
    <cellStyle name="Percent 2 3 2 3 2 2" xfId="11952"/>
    <cellStyle name="Percent 2 3 2 3 2 2 2" xfId="11953"/>
    <cellStyle name="Percent 2 3 2 3 2 2 2 2" xfId="11954"/>
    <cellStyle name="Percent 2 3 2 3 2 2 2 2 2" xfId="11955"/>
    <cellStyle name="Percent 2 3 2 3 2 2 2 2 2 2" xfId="19885"/>
    <cellStyle name="Percent 2 3 2 3 2 2 2 2 2 2 2" xfId="32140"/>
    <cellStyle name="Percent 2 3 2 3 2 2 2 2 2 2 3" xfId="44381"/>
    <cellStyle name="Percent 2 3 2 3 2 2 2 2 2 3" xfId="26025"/>
    <cellStyle name="Percent 2 3 2 3 2 2 2 2 2 4" xfId="38267"/>
    <cellStyle name="Percent 2 3 2 3 2 2 2 2 2 5" xfId="50496"/>
    <cellStyle name="Percent 2 3 2 3 2 2 2 2 3" xfId="19884"/>
    <cellStyle name="Percent 2 3 2 3 2 2 2 2 3 2" xfId="32139"/>
    <cellStyle name="Percent 2 3 2 3 2 2 2 2 3 3" xfId="44380"/>
    <cellStyle name="Percent 2 3 2 3 2 2 2 2 4" xfId="26024"/>
    <cellStyle name="Percent 2 3 2 3 2 2 2 2 5" xfId="38266"/>
    <cellStyle name="Percent 2 3 2 3 2 2 2 2 6" xfId="50495"/>
    <cellStyle name="Percent 2 3 2 3 2 2 2 3" xfId="11956"/>
    <cellStyle name="Percent 2 3 2 3 2 2 2 3 2" xfId="19886"/>
    <cellStyle name="Percent 2 3 2 3 2 2 2 3 2 2" xfId="32141"/>
    <cellStyle name="Percent 2 3 2 3 2 2 2 3 2 3" xfId="44382"/>
    <cellStyle name="Percent 2 3 2 3 2 2 2 3 3" xfId="26026"/>
    <cellStyle name="Percent 2 3 2 3 2 2 2 3 4" xfId="38268"/>
    <cellStyle name="Percent 2 3 2 3 2 2 2 3 5" xfId="50497"/>
    <cellStyle name="Percent 2 3 2 3 2 2 2 4" xfId="19883"/>
    <cellStyle name="Percent 2 3 2 3 2 2 2 4 2" xfId="32138"/>
    <cellStyle name="Percent 2 3 2 3 2 2 2 4 3" xfId="44379"/>
    <cellStyle name="Percent 2 3 2 3 2 2 2 5" xfId="26023"/>
    <cellStyle name="Percent 2 3 2 3 2 2 2 6" xfId="38265"/>
    <cellStyle name="Percent 2 3 2 3 2 2 2 7" xfId="50494"/>
    <cellStyle name="Percent 2 3 2 3 2 2 3" xfId="11957"/>
    <cellStyle name="Percent 2 3 2 3 2 2 3 2" xfId="11958"/>
    <cellStyle name="Percent 2 3 2 3 2 2 3 2 2" xfId="19888"/>
    <cellStyle name="Percent 2 3 2 3 2 2 3 2 2 2" xfId="32143"/>
    <cellStyle name="Percent 2 3 2 3 2 2 3 2 2 3" xfId="44384"/>
    <cellStyle name="Percent 2 3 2 3 2 2 3 2 3" xfId="26028"/>
    <cellStyle name="Percent 2 3 2 3 2 2 3 2 4" xfId="38270"/>
    <cellStyle name="Percent 2 3 2 3 2 2 3 2 5" xfId="50499"/>
    <cellStyle name="Percent 2 3 2 3 2 2 3 3" xfId="19887"/>
    <cellStyle name="Percent 2 3 2 3 2 2 3 3 2" xfId="32142"/>
    <cellStyle name="Percent 2 3 2 3 2 2 3 3 3" xfId="44383"/>
    <cellStyle name="Percent 2 3 2 3 2 2 3 4" xfId="26027"/>
    <cellStyle name="Percent 2 3 2 3 2 2 3 5" xfId="38269"/>
    <cellStyle name="Percent 2 3 2 3 2 2 3 6" xfId="50498"/>
    <cellStyle name="Percent 2 3 2 3 2 2 4" xfId="11959"/>
    <cellStyle name="Percent 2 3 2 3 2 2 4 2" xfId="19889"/>
    <cellStyle name="Percent 2 3 2 3 2 2 4 2 2" xfId="32144"/>
    <cellStyle name="Percent 2 3 2 3 2 2 4 2 3" xfId="44385"/>
    <cellStyle name="Percent 2 3 2 3 2 2 4 3" xfId="26029"/>
    <cellStyle name="Percent 2 3 2 3 2 2 4 4" xfId="38271"/>
    <cellStyle name="Percent 2 3 2 3 2 2 4 5" xfId="50500"/>
    <cellStyle name="Percent 2 3 2 3 2 2 5" xfId="19882"/>
    <cellStyle name="Percent 2 3 2 3 2 2 5 2" xfId="32137"/>
    <cellStyle name="Percent 2 3 2 3 2 2 5 3" xfId="44378"/>
    <cellStyle name="Percent 2 3 2 3 2 2 6" xfId="26022"/>
    <cellStyle name="Percent 2 3 2 3 2 2 7" xfId="38264"/>
    <cellStyle name="Percent 2 3 2 3 2 2 8" xfId="50493"/>
    <cellStyle name="Percent 2 3 2 3 2 3" xfId="11960"/>
    <cellStyle name="Percent 2 3 2 3 2 3 2" xfId="11961"/>
    <cellStyle name="Percent 2 3 2 3 2 3 2 2" xfId="11962"/>
    <cellStyle name="Percent 2 3 2 3 2 3 2 2 2" xfId="19892"/>
    <cellStyle name="Percent 2 3 2 3 2 3 2 2 2 2" xfId="32147"/>
    <cellStyle name="Percent 2 3 2 3 2 3 2 2 2 3" xfId="44388"/>
    <cellStyle name="Percent 2 3 2 3 2 3 2 2 3" xfId="26032"/>
    <cellStyle name="Percent 2 3 2 3 2 3 2 2 4" xfId="38274"/>
    <cellStyle name="Percent 2 3 2 3 2 3 2 2 5" xfId="50503"/>
    <cellStyle name="Percent 2 3 2 3 2 3 2 3" xfId="19891"/>
    <cellStyle name="Percent 2 3 2 3 2 3 2 3 2" xfId="32146"/>
    <cellStyle name="Percent 2 3 2 3 2 3 2 3 3" xfId="44387"/>
    <cellStyle name="Percent 2 3 2 3 2 3 2 4" xfId="26031"/>
    <cellStyle name="Percent 2 3 2 3 2 3 2 5" xfId="38273"/>
    <cellStyle name="Percent 2 3 2 3 2 3 2 6" xfId="50502"/>
    <cellStyle name="Percent 2 3 2 3 2 3 3" xfId="11963"/>
    <cellStyle name="Percent 2 3 2 3 2 3 3 2" xfId="19893"/>
    <cellStyle name="Percent 2 3 2 3 2 3 3 2 2" xfId="32148"/>
    <cellStyle name="Percent 2 3 2 3 2 3 3 2 3" xfId="44389"/>
    <cellStyle name="Percent 2 3 2 3 2 3 3 3" xfId="26033"/>
    <cellStyle name="Percent 2 3 2 3 2 3 3 4" xfId="38275"/>
    <cellStyle name="Percent 2 3 2 3 2 3 3 5" xfId="50504"/>
    <cellStyle name="Percent 2 3 2 3 2 3 4" xfId="19890"/>
    <cellStyle name="Percent 2 3 2 3 2 3 4 2" xfId="32145"/>
    <cellStyle name="Percent 2 3 2 3 2 3 4 3" xfId="44386"/>
    <cellStyle name="Percent 2 3 2 3 2 3 5" xfId="26030"/>
    <cellStyle name="Percent 2 3 2 3 2 3 6" xfId="38272"/>
    <cellStyle name="Percent 2 3 2 3 2 3 7" xfId="50501"/>
    <cellStyle name="Percent 2 3 2 3 2 4" xfId="11964"/>
    <cellStyle name="Percent 2 3 2 3 2 4 2" xfId="11965"/>
    <cellStyle name="Percent 2 3 2 3 2 4 2 2" xfId="19895"/>
    <cellStyle name="Percent 2 3 2 3 2 4 2 2 2" xfId="32150"/>
    <cellStyle name="Percent 2 3 2 3 2 4 2 2 3" xfId="44391"/>
    <cellStyle name="Percent 2 3 2 3 2 4 2 3" xfId="26035"/>
    <cellStyle name="Percent 2 3 2 3 2 4 2 4" xfId="38277"/>
    <cellStyle name="Percent 2 3 2 3 2 4 2 5" xfId="50506"/>
    <cellStyle name="Percent 2 3 2 3 2 4 3" xfId="19894"/>
    <cellStyle name="Percent 2 3 2 3 2 4 3 2" xfId="32149"/>
    <cellStyle name="Percent 2 3 2 3 2 4 3 3" xfId="44390"/>
    <cellStyle name="Percent 2 3 2 3 2 4 4" xfId="26034"/>
    <cellStyle name="Percent 2 3 2 3 2 4 5" xfId="38276"/>
    <cellStyle name="Percent 2 3 2 3 2 4 6" xfId="50505"/>
    <cellStyle name="Percent 2 3 2 3 2 5" xfId="11966"/>
    <cellStyle name="Percent 2 3 2 3 2 5 2" xfId="19896"/>
    <cellStyle name="Percent 2 3 2 3 2 5 2 2" xfId="32151"/>
    <cellStyle name="Percent 2 3 2 3 2 5 2 3" xfId="44392"/>
    <cellStyle name="Percent 2 3 2 3 2 5 3" xfId="26036"/>
    <cellStyle name="Percent 2 3 2 3 2 5 4" xfId="38278"/>
    <cellStyle name="Percent 2 3 2 3 2 5 5" xfId="50507"/>
    <cellStyle name="Percent 2 3 2 3 2 6" xfId="19881"/>
    <cellStyle name="Percent 2 3 2 3 2 6 2" xfId="32136"/>
    <cellStyle name="Percent 2 3 2 3 2 6 3" xfId="44377"/>
    <cellStyle name="Percent 2 3 2 3 2 7" xfId="26021"/>
    <cellStyle name="Percent 2 3 2 3 2 8" xfId="38263"/>
    <cellStyle name="Percent 2 3 2 3 2 9" xfId="50492"/>
    <cellStyle name="Percent 2 3 2 3 3" xfId="11967"/>
    <cellStyle name="Percent 2 3 2 3 3 2" xfId="11968"/>
    <cellStyle name="Percent 2 3 2 3 3 2 2" xfId="11969"/>
    <cellStyle name="Percent 2 3 2 3 3 2 2 2" xfId="11970"/>
    <cellStyle name="Percent 2 3 2 3 3 2 2 2 2" xfId="19900"/>
    <cellStyle name="Percent 2 3 2 3 3 2 2 2 2 2" xfId="32155"/>
    <cellStyle name="Percent 2 3 2 3 3 2 2 2 2 3" xfId="44396"/>
    <cellStyle name="Percent 2 3 2 3 3 2 2 2 3" xfId="26040"/>
    <cellStyle name="Percent 2 3 2 3 3 2 2 2 4" xfId="38282"/>
    <cellStyle name="Percent 2 3 2 3 3 2 2 2 5" xfId="50511"/>
    <cellStyle name="Percent 2 3 2 3 3 2 2 3" xfId="19899"/>
    <cellStyle name="Percent 2 3 2 3 3 2 2 3 2" xfId="32154"/>
    <cellStyle name="Percent 2 3 2 3 3 2 2 3 3" xfId="44395"/>
    <cellStyle name="Percent 2 3 2 3 3 2 2 4" xfId="26039"/>
    <cellStyle name="Percent 2 3 2 3 3 2 2 5" xfId="38281"/>
    <cellStyle name="Percent 2 3 2 3 3 2 2 6" xfId="50510"/>
    <cellStyle name="Percent 2 3 2 3 3 2 3" xfId="11971"/>
    <cellStyle name="Percent 2 3 2 3 3 2 3 2" xfId="19901"/>
    <cellStyle name="Percent 2 3 2 3 3 2 3 2 2" xfId="32156"/>
    <cellStyle name="Percent 2 3 2 3 3 2 3 2 3" xfId="44397"/>
    <cellStyle name="Percent 2 3 2 3 3 2 3 3" xfId="26041"/>
    <cellStyle name="Percent 2 3 2 3 3 2 3 4" xfId="38283"/>
    <cellStyle name="Percent 2 3 2 3 3 2 3 5" xfId="50512"/>
    <cellStyle name="Percent 2 3 2 3 3 2 4" xfId="19898"/>
    <cellStyle name="Percent 2 3 2 3 3 2 4 2" xfId="32153"/>
    <cellStyle name="Percent 2 3 2 3 3 2 4 3" xfId="44394"/>
    <cellStyle name="Percent 2 3 2 3 3 2 5" xfId="26038"/>
    <cellStyle name="Percent 2 3 2 3 3 2 6" xfId="38280"/>
    <cellStyle name="Percent 2 3 2 3 3 2 7" xfId="50509"/>
    <cellStyle name="Percent 2 3 2 3 3 3" xfId="11972"/>
    <cellStyle name="Percent 2 3 2 3 3 3 2" xfId="11973"/>
    <cellStyle name="Percent 2 3 2 3 3 3 2 2" xfId="19903"/>
    <cellStyle name="Percent 2 3 2 3 3 3 2 2 2" xfId="32158"/>
    <cellStyle name="Percent 2 3 2 3 3 3 2 2 3" xfId="44399"/>
    <cellStyle name="Percent 2 3 2 3 3 3 2 3" xfId="26043"/>
    <cellStyle name="Percent 2 3 2 3 3 3 2 4" xfId="38285"/>
    <cellStyle name="Percent 2 3 2 3 3 3 2 5" xfId="50514"/>
    <cellStyle name="Percent 2 3 2 3 3 3 3" xfId="19902"/>
    <cellStyle name="Percent 2 3 2 3 3 3 3 2" xfId="32157"/>
    <cellStyle name="Percent 2 3 2 3 3 3 3 3" xfId="44398"/>
    <cellStyle name="Percent 2 3 2 3 3 3 4" xfId="26042"/>
    <cellStyle name="Percent 2 3 2 3 3 3 5" xfId="38284"/>
    <cellStyle name="Percent 2 3 2 3 3 3 6" xfId="50513"/>
    <cellStyle name="Percent 2 3 2 3 3 4" xfId="11974"/>
    <cellStyle name="Percent 2 3 2 3 3 4 2" xfId="19904"/>
    <cellStyle name="Percent 2 3 2 3 3 4 2 2" xfId="32159"/>
    <cellStyle name="Percent 2 3 2 3 3 4 2 3" xfId="44400"/>
    <cellStyle name="Percent 2 3 2 3 3 4 3" xfId="26044"/>
    <cellStyle name="Percent 2 3 2 3 3 4 4" xfId="38286"/>
    <cellStyle name="Percent 2 3 2 3 3 4 5" xfId="50515"/>
    <cellStyle name="Percent 2 3 2 3 3 5" xfId="19897"/>
    <cellStyle name="Percent 2 3 2 3 3 5 2" xfId="32152"/>
    <cellStyle name="Percent 2 3 2 3 3 5 3" xfId="44393"/>
    <cellStyle name="Percent 2 3 2 3 3 6" xfId="26037"/>
    <cellStyle name="Percent 2 3 2 3 3 7" xfId="38279"/>
    <cellStyle name="Percent 2 3 2 3 3 8" xfId="50508"/>
    <cellStyle name="Percent 2 3 2 3 4" xfId="11975"/>
    <cellStyle name="Percent 2 3 2 3 4 2" xfId="11976"/>
    <cellStyle name="Percent 2 3 2 3 4 2 2" xfId="11977"/>
    <cellStyle name="Percent 2 3 2 3 4 2 2 2" xfId="19907"/>
    <cellStyle name="Percent 2 3 2 3 4 2 2 2 2" xfId="32162"/>
    <cellStyle name="Percent 2 3 2 3 4 2 2 2 3" xfId="44403"/>
    <cellStyle name="Percent 2 3 2 3 4 2 2 3" xfId="26047"/>
    <cellStyle name="Percent 2 3 2 3 4 2 2 4" xfId="38289"/>
    <cellStyle name="Percent 2 3 2 3 4 2 2 5" xfId="50518"/>
    <cellStyle name="Percent 2 3 2 3 4 2 3" xfId="19906"/>
    <cellStyle name="Percent 2 3 2 3 4 2 3 2" xfId="32161"/>
    <cellStyle name="Percent 2 3 2 3 4 2 3 3" xfId="44402"/>
    <cellStyle name="Percent 2 3 2 3 4 2 4" xfId="26046"/>
    <cellStyle name="Percent 2 3 2 3 4 2 5" xfId="38288"/>
    <cellStyle name="Percent 2 3 2 3 4 2 6" xfId="50517"/>
    <cellStyle name="Percent 2 3 2 3 4 3" xfId="11978"/>
    <cellStyle name="Percent 2 3 2 3 4 3 2" xfId="19908"/>
    <cellStyle name="Percent 2 3 2 3 4 3 2 2" xfId="32163"/>
    <cellStyle name="Percent 2 3 2 3 4 3 2 3" xfId="44404"/>
    <cellStyle name="Percent 2 3 2 3 4 3 3" xfId="26048"/>
    <cellStyle name="Percent 2 3 2 3 4 3 4" xfId="38290"/>
    <cellStyle name="Percent 2 3 2 3 4 3 5" xfId="50519"/>
    <cellStyle name="Percent 2 3 2 3 4 4" xfId="19905"/>
    <cellStyle name="Percent 2 3 2 3 4 4 2" xfId="32160"/>
    <cellStyle name="Percent 2 3 2 3 4 4 3" xfId="44401"/>
    <cellStyle name="Percent 2 3 2 3 4 5" xfId="26045"/>
    <cellStyle name="Percent 2 3 2 3 4 6" xfId="38287"/>
    <cellStyle name="Percent 2 3 2 3 4 7" xfId="50516"/>
    <cellStyle name="Percent 2 3 2 3 5" xfId="11979"/>
    <cellStyle name="Percent 2 3 2 3 5 2" xfId="11980"/>
    <cellStyle name="Percent 2 3 2 3 5 2 2" xfId="19910"/>
    <cellStyle name="Percent 2 3 2 3 5 2 2 2" xfId="32165"/>
    <cellStyle name="Percent 2 3 2 3 5 2 2 3" xfId="44406"/>
    <cellStyle name="Percent 2 3 2 3 5 2 3" xfId="26050"/>
    <cellStyle name="Percent 2 3 2 3 5 2 4" xfId="38292"/>
    <cellStyle name="Percent 2 3 2 3 5 2 5" xfId="50521"/>
    <cellStyle name="Percent 2 3 2 3 5 3" xfId="19909"/>
    <cellStyle name="Percent 2 3 2 3 5 3 2" xfId="32164"/>
    <cellStyle name="Percent 2 3 2 3 5 3 3" xfId="44405"/>
    <cellStyle name="Percent 2 3 2 3 5 4" xfId="26049"/>
    <cellStyle name="Percent 2 3 2 3 5 5" xfId="38291"/>
    <cellStyle name="Percent 2 3 2 3 5 6" xfId="50520"/>
    <cellStyle name="Percent 2 3 2 3 6" xfId="11981"/>
    <cellStyle name="Percent 2 3 2 3 6 2" xfId="19911"/>
    <cellStyle name="Percent 2 3 2 3 6 2 2" xfId="32166"/>
    <cellStyle name="Percent 2 3 2 3 6 2 3" xfId="44407"/>
    <cellStyle name="Percent 2 3 2 3 6 3" xfId="26051"/>
    <cellStyle name="Percent 2 3 2 3 6 4" xfId="38293"/>
    <cellStyle name="Percent 2 3 2 3 6 5" xfId="50522"/>
    <cellStyle name="Percent 2 3 2 3 7" xfId="19880"/>
    <cellStyle name="Percent 2 3 2 3 7 2" xfId="32135"/>
    <cellStyle name="Percent 2 3 2 3 7 3" xfId="44376"/>
    <cellStyle name="Percent 2 3 2 3 8" xfId="26020"/>
    <cellStyle name="Percent 2 3 2 3 9" xfId="38262"/>
    <cellStyle name="Percent 2 3 2 4" xfId="11982"/>
    <cellStyle name="Percent 2 3 2 4 2" xfId="11983"/>
    <cellStyle name="Percent 2 3 2 4 2 2" xfId="11984"/>
    <cellStyle name="Percent 2 3 2 4 2 2 2" xfId="11985"/>
    <cellStyle name="Percent 2 3 2 4 2 2 2 2" xfId="11986"/>
    <cellStyle name="Percent 2 3 2 4 2 2 2 2 2" xfId="19916"/>
    <cellStyle name="Percent 2 3 2 4 2 2 2 2 2 2" xfId="32171"/>
    <cellStyle name="Percent 2 3 2 4 2 2 2 2 2 3" xfId="44412"/>
    <cellStyle name="Percent 2 3 2 4 2 2 2 2 3" xfId="26056"/>
    <cellStyle name="Percent 2 3 2 4 2 2 2 2 4" xfId="38298"/>
    <cellStyle name="Percent 2 3 2 4 2 2 2 2 5" xfId="50527"/>
    <cellStyle name="Percent 2 3 2 4 2 2 2 3" xfId="19915"/>
    <cellStyle name="Percent 2 3 2 4 2 2 2 3 2" xfId="32170"/>
    <cellStyle name="Percent 2 3 2 4 2 2 2 3 3" xfId="44411"/>
    <cellStyle name="Percent 2 3 2 4 2 2 2 4" xfId="26055"/>
    <cellStyle name="Percent 2 3 2 4 2 2 2 5" xfId="38297"/>
    <cellStyle name="Percent 2 3 2 4 2 2 2 6" xfId="50526"/>
    <cellStyle name="Percent 2 3 2 4 2 2 3" xfId="11987"/>
    <cellStyle name="Percent 2 3 2 4 2 2 3 2" xfId="19917"/>
    <cellStyle name="Percent 2 3 2 4 2 2 3 2 2" xfId="32172"/>
    <cellStyle name="Percent 2 3 2 4 2 2 3 2 3" xfId="44413"/>
    <cellStyle name="Percent 2 3 2 4 2 2 3 3" xfId="26057"/>
    <cellStyle name="Percent 2 3 2 4 2 2 3 4" xfId="38299"/>
    <cellStyle name="Percent 2 3 2 4 2 2 3 5" xfId="50528"/>
    <cellStyle name="Percent 2 3 2 4 2 2 4" xfId="19914"/>
    <cellStyle name="Percent 2 3 2 4 2 2 4 2" xfId="32169"/>
    <cellStyle name="Percent 2 3 2 4 2 2 4 3" xfId="44410"/>
    <cellStyle name="Percent 2 3 2 4 2 2 5" xfId="26054"/>
    <cellStyle name="Percent 2 3 2 4 2 2 6" xfId="38296"/>
    <cellStyle name="Percent 2 3 2 4 2 2 7" xfId="50525"/>
    <cellStyle name="Percent 2 3 2 4 2 3" xfId="11988"/>
    <cellStyle name="Percent 2 3 2 4 2 3 2" xfId="11989"/>
    <cellStyle name="Percent 2 3 2 4 2 3 2 2" xfId="19919"/>
    <cellStyle name="Percent 2 3 2 4 2 3 2 2 2" xfId="32174"/>
    <cellStyle name="Percent 2 3 2 4 2 3 2 2 3" xfId="44415"/>
    <cellStyle name="Percent 2 3 2 4 2 3 2 3" xfId="26059"/>
    <cellStyle name="Percent 2 3 2 4 2 3 2 4" xfId="38301"/>
    <cellStyle name="Percent 2 3 2 4 2 3 2 5" xfId="50530"/>
    <cellStyle name="Percent 2 3 2 4 2 3 3" xfId="19918"/>
    <cellStyle name="Percent 2 3 2 4 2 3 3 2" xfId="32173"/>
    <cellStyle name="Percent 2 3 2 4 2 3 3 3" xfId="44414"/>
    <cellStyle name="Percent 2 3 2 4 2 3 4" xfId="26058"/>
    <cellStyle name="Percent 2 3 2 4 2 3 5" xfId="38300"/>
    <cellStyle name="Percent 2 3 2 4 2 3 6" xfId="50529"/>
    <cellStyle name="Percent 2 3 2 4 2 4" xfId="11990"/>
    <cellStyle name="Percent 2 3 2 4 2 4 2" xfId="19920"/>
    <cellStyle name="Percent 2 3 2 4 2 4 2 2" xfId="32175"/>
    <cellStyle name="Percent 2 3 2 4 2 4 2 3" xfId="44416"/>
    <cellStyle name="Percent 2 3 2 4 2 4 3" xfId="26060"/>
    <cellStyle name="Percent 2 3 2 4 2 4 4" xfId="38302"/>
    <cellStyle name="Percent 2 3 2 4 2 4 5" xfId="50531"/>
    <cellStyle name="Percent 2 3 2 4 2 5" xfId="19913"/>
    <cellStyle name="Percent 2 3 2 4 2 5 2" xfId="32168"/>
    <cellStyle name="Percent 2 3 2 4 2 5 3" xfId="44409"/>
    <cellStyle name="Percent 2 3 2 4 2 6" xfId="26053"/>
    <cellStyle name="Percent 2 3 2 4 2 7" xfId="38295"/>
    <cellStyle name="Percent 2 3 2 4 2 8" xfId="50524"/>
    <cellStyle name="Percent 2 3 2 4 3" xfId="11991"/>
    <cellStyle name="Percent 2 3 2 4 3 2" xfId="11992"/>
    <cellStyle name="Percent 2 3 2 4 3 2 2" xfId="11993"/>
    <cellStyle name="Percent 2 3 2 4 3 2 2 2" xfId="19923"/>
    <cellStyle name="Percent 2 3 2 4 3 2 2 2 2" xfId="32178"/>
    <cellStyle name="Percent 2 3 2 4 3 2 2 2 3" xfId="44419"/>
    <cellStyle name="Percent 2 3 2 4 3 2 2 3" xfId="26063"/>
    <cellStyle name="Percent 2 3 2 4 3 2 2 4" xfId="38305"/>
    <cellStyle name="Percent 2 3 2 4 3 2 2 5" xfId="50534"/>
    <cellStyle name="Percent 2 3 2 4 3 2 3" xfId="19922"/>
    <cellStyle name="Percent 2 3 2 4 3 2 3 2" xfId="32177"/>
    <cellStyle name="Percent 2 3 2 4 3 2 3 3" xfId="44418"/>
    <cellStyle name="Percent 2 3 2 4 3 2 4" xfId="26062"/>
    <cellStyle name="Percent 2 3 2 4 3 2 5" xfId="38304"/>
    <cellStyle name="Percent 2 3 2 4 3 2 6" xfId="50533"/>
    <cellStyle name="Percent 2 3 2 4 3 3" xfId="11994"/>
    <cellStyle name="Percent 2 3 2 4 3 3 2" xfId="19924"/>
    <cellStyle name="Percent 2 3 2 4 3 3 2 2" xfId="32179"/>
    <cellStyle name="Percent 2 3 2 4 3 3 2 3" xfId="44420"/>
    <cellStyle name="Percent 2 3 2 4 3 3 3" xfId="26064"/>
    <cellStyle name="Percent 2 3 2 4 3 3 4" xfId="38306"/>
    <cellStyle name="Percent 2 3 2 4 3 3 5" xfId="50535"/>
    <cellStyle name="Percent 2 3 2 4 3 4" xfId="19921"/>
    <cellStyle name="Percent 2 3 2 4 3 4 2" xfId="32176"/>
    <cellStyle name="Percent 2 3 2 4 3 4 3" xfId="44417"/>
    <cellStyle name="Percent 2 3 2 4 3 5" xfId="26061"/>
    <cellStyle name="Percent 2 3 2 4 3 6" xfId="38303"/>
    <cellStyle name="Percent 2 3 2 4 3 7" xfId="50532"/>
    <cellStyle name="Percent 2 3 2 4 4" xfId="11995"/>
    <cellStyle name="Percent 2 3 2 4 4 2" xfId="11996"/>
    <cellStyle name="Percent 2 3 2 4 4 2 2" xfId="19926"/>
    <cellStyle name="Percent 2 3 2 4 4 2 2 2" xfId="32181"/>
    <cellStyle name="Percent 2 3 2 4 4 2 2 3" xfId="44422"/>
    <cellStyle name="Percent 2 3 2 4 4 2 3" xfId="26066"/>
    <cellStyle name="Percent 2 3 2 4 4 2 4" xfId="38308"/>
    <cellStyle name="Percent 2 3 2 4 4 2 5" xfId="50537"/>
    <cellStyle name="Percent 2 3 2 4 4 3" xfId="19925"/>
    <cellStyle name="Percent 2 3 2 4 4 3 2" xfId="32180"/>
    <cellStyle name="Percent 2 3 2 4 4 3 3" xfId="44421"/>
    <cellStyle name="Percent 2 3 2 4 4 4" xfId="26065"/>
    <cellStyle name="Percent 2 3 2 4 4 5" xfId="38307"/>
    <cellStyle name="Percent 2 3 2 4 4 6" xfId="50536"/>
    <cellStyle name="Percent 2 3 2 4 5" xfId="11997"/>
    <cellStyle name="Percent 2 3 2 4 5 2" xfId="19927"/>
    <cellStyle name="Percent 2 3 2 4 5 2 2" xfId="32182"/>
    <cellStyle name="Percent 2 3 2 4 5 2 3" xfId="44423"/>
    <cellStyle name="Percent 2 3 2 4 5 3" xfId="26067"/>
    <cellStyle name="Percent 2 3 2 4 5 4" xfId="38309"/>
    <cellStyle name="Percent 2 3 2 4 5 5" xfId="50538"/>
    <cellStyle name="Percent 2 3 2 4 6" xfId="19912"/>
    <cellStyle name="Percent 2 3 2 4 6 2" xfId="32167"/>
    <cellStyle name="Percent 2 3 2 4 6 3" xfId="44408"/>
    <cellStyle name="Percent 2 3 2 4 7" xfId="26052"/>
    <cellStyle name="Percent 2 3 2 4 8" xfId="38294"/>
    <cellStyle name="Percent 2 3 2 4 9" xfId="50523"/>
    <cellStyle name="Percent 2 3 2 5" xfId="11998"/>
    <cellStyle name="Percent 2 3 2 5 2" xfId="11999"/>
    <cellStyle name="Percent 2 3 2 5 2 2" xfId="12000"/>
    <cellStyle name="Percent 2 3 2 5 2 2 2" xfId="12001"/>
    <cellStyle name="Percent 2 3 2 5 2 2 2 2" xfId="19931"/>
    <cellStyle name="Percent 2 3 2 5 2 2 2 2 2" xfId="32186"/>
    <cellStyle name="Percent 2 3 2 5 2 2 2 2 3" xfId="44427"/>
    <cellStyle name="Percent 2 3 2 5 2 2 2 3" xfId="26071"/>
    <cellStyle name="Percent 2 3 2 5 2 2 2 4" xfId="38313"/>
    <cellStyle name="Percent 2 3 2 5 2 2 2 5" xfId="50542"/>
    <cellStyle name="Percent 2 3 2 5 2 2 3" xfId="19930"/>
    <cellStyle name="Percent 2 3 2 5 2 2 3 2" xfId="32185"/>
    <cellStyle name="Percent 2 3 2 5 2 2 3 3" xfId="44426"/>
    <cellStyle name="Percent 2 3 2 5 2 2 4" xfId="26070"/>
    <cellStyle name="Percent 2 3 2 5 2 2 5" xfId="38312"/>
    <cellStyle name="Percent 2 3 2 5 2 2 6" xfId="50541"/>
    <cellStyle name="Percent 2 3 2 5 2 3" xfId="12002"/>
    <cellStyle name="Percent 2 3 2 5 2 3 2" xfId="19932"/>
    <cellStyle name="Percent 2 3 2 5 2 3 2 2" xfId="32187"/>
    <cellStyle name="Percent 2 3 2 5 2 3 2 3" xfId="44428"/>
    <cellStyle name="Percent 2 3 2 5 2 3 3" xfId="26072"/>
    <cellStyle name="Percent 2 3 2 5 2 3 4" xfId="38314"/>
    <cellStyle name="Percent 2 3 2 5 2 3 5" xfId="50543"/>
    <cellStyle name="Percent 2 3 2 5 2 4" xfId="19929"/>
    <cellStyle name="Percent 2 3 2 5 2 4 2" xfId="32184"/>
    <cellStyle name="Percent 2 3 2 5 2 4 3" xfId="44425"/>
    <cellStyle name="Percent 2 3 2 5 2 5" xfId="26069"/>
    <cellStyle name="Percent 2 3 2 5 2 6" xfId="38311"/>
    <cellStyle name="Percent 2 3 2 5 2 7" xfId="50540"/>
    <cellStyle name="Percent 2 3 2 5 3" xfId="12003"/>
    <cellStyle name="Percent 2 3 2 5 3 2" xfId="12004"/>
    <cellStyle name="Percent 2 3 2 5 3 2 2" xfId="19934"/>
    <cellStyle name="Percent 2 3 2 5 3 2 2 2" xfId="32189"/>
    <cellStyle name="Percent 2 3 2 5 3 2 2 3" xfId="44430"/>
    <cellStyle name="Percent 2 3 2 5 3 2 3" xfId="26074"/>
    <cellStyle name="Percent 2 3 2 5 3 2 4" xfId="38316"/>
    <cellStyle name="Percent 2 3 2 5 3 2 5" xfId="50545"/>
    <cellStyle name="Percent 2 3 2 5 3 3" xfId="19933"/>
    <cellStyle name="Percent 2 3 2 5 3 3 2" xfId="32188"/>
    <cellStyle name="Percent 2 3 2 5 3 3 3" xfId="44429"/>
    <cellStyle name="Percent 2 3 2 5 3 4" xfId="26073"/>
    <cellStyle name="Percent 2 3 2 5 3 5" xfId="38315"/>
    <cellStyle name="Percent 2 3 2 5 3 6" xfId="50544"/>
    <cellStyle name="Percent 2 3 2 5 4" xfId="12005"/>
    <cellStyle name="Percent 2 3 2 5 4 2" xfId="19935"/>
    <cellStyle name="Percent 2 3 2 5 4 2 2" xfId="32190"/>
    <cellStyle name="Percent 2 3 2 5 4 2 3" xfId="44431"/>
    <cellStyle name="Percent 2 3 2 5 4 3" xfId="26075"/>
    <cellStyle name="Percent 2 3 2 5 4 4" xfId="38317"/>
    <cellStyle name="Percent 2 3 2 5 4 5" xfId="50546"/>
    <cellStyle name="Percent 2 3 2 5 5" xfId="19928"/>
    <cellStyle name="Percent 2 3 2 5 5 2" xfId="32183"/>
    <cellStyle name="Percent 2 3 2 5 5 3" xfId="44424"/>
    <cellStyle name="Percent 2 3 2 5 6" xfId="26068"/>
    <cellStyle name="Percent 2 3 2 5 7" xfId="38310"/>
    <cellStyle name="Percent 2 3 2 5 8" xfId="50539"/>
    <cellStyle name="Percent 2 3 2 6" xfId="12006"/>
    <cellStyle name="Percent 2 3 2 6 2" xfId="12007"/>
    <cellStyle name="Percent 2 3 2 6 2 2" xfId="12008"/>
    <cellStyle name="Percent 2 3 2 6 2 2 2" xfId="19938"/>
    <cellStyle name="Percent 2 3 2 6 2 2 2 2" xfId="32193"/>
    <cellStyle name="Percent 2 3 2 6 2 2 2 3" xfId="44434"/>
    <cellStyle name="Percent 2 3 2 6 2 2 3" xfId="26078"/>
    <cellStyle name="Percent 2 3 2 6 2 2 4" xfId="38320"/>
    <cellStyle name="Percent 2 3 2 6 2 2 5" xfId="50549"/>
    <cellStyle name="Percent 2 3 2 6 2 3" xfId="19937"/>
    <cellStyle name="Percent 2 3 2 6 2 3 2" xfId="32192"/>
    <cellStyle name="Percent 2 3 2 6 2 3 3" xfId="44433"/>
    <cellStyle name="Percent 2 3 2 6 2 4" xfId="26077"/>
    <cellStyle name="Percent 2 3 2 6 2 5" xfId="38319"/>
    <cellStyle name="Percent 2 3 2 6 2 6" xfId="50548"/>
    <cellStyle name="Percent 2 3 2 6 3" xfId="12009"/>
    <cellStyle name="Percent 2 3 2 6 3 2" xfId="19939"/>
    <cellStyle name="Percent 2 3 2 6 3 2 2" xfId="32194"/>
    <cellStyle name="Percent 2 3 2 6 3 2 3" xfId="44435"/>
    <cellStyle name="Percent 2 3 2 6 3 3" xfId="26079"/>
    <cellStyle name="Percent 2 3 2 6 3 4" xfId="38321"/>
    <cellStyle name="Percent 2 3 2 6 3 5" xfId="50550"/>
    <cellStyle name="Percent 2 3 2 6 4" xfId="19936"/>
    <cellStyle name="Percent 2 3 2 6 4 2" xfId="32191"/>
    <cellStyle name="Percent 2 3 2 6 4 3" xfId="44432"/>
    <cellStyle name="Percent 2 3 2 6 5" xfId="26076"/>
    <cellStyle name="Percent 2 3 2 6 6" xfId="38318"/>
    <cellStyle name="Percent 2 3 2 6 7" xfId="50547"/>
    <cellStyle name="Percent 2 3 2 7" xfId="12010"/>
    <cellStyle name="Percent 2 3 2 7 2" xfId="12011"/>
    <cellStyle name="Percent 2 3 2 7 2 2" xfId="19941"/>
    <cellStyle name="Percent 2 3 2 7 2 2 2" xfId="32196"/>
    <cellStyle name="Percent 2 3 2 7 2 2 3" xfId="44437"/>
    <cellStyle name="Percent 2 3 2 7 2 3" xfId="26081"/>
    <cellStyle name="Percent 2 3 2 7 2 4" xfId="38323"/>
    <cellStyle name="Percent 2 3 2 7 2 5" xfId="50552"/>
    <cellStyle name="Percent 2 3 2 7 3" xfId="19940"/>
    <cellStyle name="Percent 2 3 2 7 3 2" xfId="32195"/>
    <cellStyle name="Percent 2 3 2 7 3 3" xfId="44436"/>
    <cellStyle name="Percent 2 3 2 7 4" xfId="26080"/>
    <cellStyle name="Percent 2 3 2 7 5" xfId="38322"/>
    <cellStyle name="Percent 2 3 2 7 6" xfId="50551"/>
    <cellStyle name="Percent 2 3 2 8" xfId="12012"/>
    <cellStyle name="Percent 2 3 2 8 2" xfId="19942"/>
    <cellStyle name="Percent 2 3 2 8 2 2" xfId="32197"/>
    <cellStyle name="Percent 2 3 2 8 2 3" xfId="44438"/>
    <cellStyle name="Percent 2 3 2 8 3" xfId="26082"/>
    <cellStyle name="Percent 2 3 2 8 4" xfId="38324"/>
    <cellStyle name="Percent 2 3 2 8 5" xfId="50553"/>
    <cellStyle name="Percent 2 3 2 9" xfId="19815"/>
    <cellStyle name="Percent 2 3 2 9 2" xfId="32070"/>
    <cellStyle name="Percent 2 3 2 9 3" xfId="44311"/>
    <cellStyle name="Percent 2 3 3" xfId="12013"/>
    <cellStyle name="Percent 2 3 3 10" xfId="38325"/>
    <cellStyle name="Percent 2 3 3 11" xfId="50554"/>
    <cellStyle name="Percent 2 3 3 2" xfId="12014"/>
    <cellStyle name="Percent 2 3 3 2 10" xfId="50555"/>
    <cellStyle name="Percent 2 3 3 2 2" xfId="12015"/>
    <cellStyle name="Percent 2 3 3 2 2 2" xfId="12016"/>
    <cellStyle name="Percent 2 3 3 2 2 2 2" xfId="12017"/>
    <cellStyle name="Percent 2 3 3 2 2 2 2 2" xfId="12018"/>
    <cellStyle name="Percent 2 3 3 2 2 2 2 2 2" xfId="12019"/>
    <cellStyle name="Percent 2 3 3 2 2 2 2 2 2 2" xfId="19949"/>
    <cellStyle name="Percent 2 3 3 2 2 2 2 2 2 2 2" xfId="32204"/>
    <cellStyle name="Percent 2 3 3 2 2 2 2 2 2 2 3" xfId="44445"/>
    <cellStyle name="Percent 2 3 3 2 2 2 2 2 2 3" xfId="26089"/>
    <cellStyle name="Percent 2 3 3 2 2 2 2 2 2 4" xfId="38331"/>
    <cellStyle name="Percent 2 3 3 2 2 2 2 2 2 5" xfId="50560"/>
    <cellStyle name="Percent 2 3 3 2 2 2 2 2 3" xfId="19948"/>
    <cellStyle name="Percent 2 3 3 2 2 2 2 2 3 2" xfId="32203"/>
    <cellStyle name="Percent 2 3 3 2 2 2 2 2 3 3" xfId="44444"/>
    <cellStyle name="Percent 2 3 3 2 2 2 2 2 4" xfId="26088"/>
    <cellStyle name="Percent 2 3 3 2 2 2 2 2 5" xfId="38330"/>
    <cellStyle name="Percent 2 3 3 2 2 2 2 2 6" xfId="50559"/>
    <cellStyle name="Percent 2 3 3 2 2 2 2 3" xfId="12020"/>
    <cellStyle name="Percent 2 3 3 2 2 2 2 3 2" xfId="19950"/>
    <cellStyle name="Percent 2 3 3 2 2 2 2 3 2 2" xfId="32205"/>
    <cellStyle name="Percent 2 3 3 2 2 2 2 3 2 3" xfId="44446"/>
    <cellStyle name="Percent 2 3 3 2 2 2 2 3 3" xfId="26090"/>
    <cellStyle name="Percent 2 3 3 2 2 2 2 3 4" xfId="38332"/>
    <cellStyle name="Percent 2 3 3 2 2 2 2 3 5" xfId="50561"/>
    <cellStyle name="Percent 2 3 3 2 2 2 2 4" xfId="19947"/>
    <cellStyle name="Percent 2 3 3 2 2 2 2 4 2" xfId="32202"/>
    <cellStyle name="Percent 2 3 3 2 2 2 2 4 3" xfId="44443"/>
    <cellStyle name="Percent 2 3 3 2 2 2 2 5" xfId="26087"/>
    <cellStyle name="Percent 2 3 3 2 2 2 2 6" xfId="38329"/>
    <cellStyle name="Percent 2 3 3 2 2 2 2 7" xfId="50558"/>
    <cellStyle name="Percent 2 3 3 2 2 2 3" xfId="12021"/>
    <cellStyle name="Percent 2 3 3 2 2 2 3 2" xfId="12022"/>
    <cellStyle name="Percent 2 3 3 2 2 2 3 2 2" xfId="19952"/>
    <cellStyle name="Percent 2 3 3 2 2 2 3 2 2 2" xfId="32207"/>
    <cellStyle name="Percent 2 3 3 2 2 2 3 2 2 3" xfId="44448"/>
    <cellStyle name="Percent 2 3 3 2 2 2 3 2 3" xfId="26092"/>
    <cellStyle name="Percent 2 3 3 2 2 2 3 2 4" xfId="38334"/>
    <cellStyle name="Percent 2 3 3 2 2 2 3 2 5" xfId="50563"/>
    <cellStyle name="Percent 2 3 3 2 2 2 3 3" xfId="19951"/>
    <cellStyle name="Percent 2 3 3 2 2 2 3 3 2" xfId="32206"/>
    <cellStyle name="Percent 2 3 3 2 2 2 3 3 3" xfId="44447"/>
    <cellStyle name="Percent 2 3 3 2 2 2 3 4" xfId="26091"/>
    <cellStyle name="Percent 2 3 3 2 2 2 3 5" xfId="38333"/>
    <cellStyle name="Percent 2 3 3 2 2 2 3 6" xfId="50562"/>
    <cellStyle name="Percent 2 3 3 2 2 2 4" xfId="12023"/>
    <cellStyle name="Percent 2 3 3 2 2 2 4 2" xfId="19953"/>
    <cellStyle name="Percent 2 3 3 2 2 2 4 2 2" xfId="32208"/>
    <cellStyle name="Percent 2 3 3 2 2 2 4 2 3" xfId="44449"/>
    <cellStyle name="Percent 2 3 3 2 2 2 4 3" xfId="26093"/>
    <cellStyle name="Percent 2 3 3 2 2 2 4 4" xfId="38335"/>
    <cellStyle name="Percent 2 3 3 2 2 2 4 5" xfId="50564"/>
    <cellStyle name="Percent 2 3 3 2 2 2 5" xfId="19946"/>
    <cellStyle name="Percent 2 3 3 2 2 2 5 2" xfId="32201"/>
    <cellStyle name="Percent 2 3 3 2 2 2 5 3" xfId="44442"/>
    <cellStyle name="Percent 2 3 3 2 2 2 6" xfId="26086"/>
    <cellStyle name="Percent 2 3 3 2 2 2 7" xfId="38328"/>
    <cellStyle name="Percent 2 3 3 2 2 2 8" xfId="50557"/>
    <cellStyle name="Percent 2 3 3 2 2 3" xfId="12024"/>
    <cellStyle name="Percent 2 3 3 2 2 3 2" xfId="12025"/>
    <cellStyle name="Percent 2 3 3 2 2 3 2 2" xfId="12026"/>
    <cellStyle name="Percent 2 3 3 2 2 3 2 2 2" xfId="19956"/>
    <cellStyle name="Percent 2 3 3 2 2 3 2 2 2 2" xfId="32211"/>
    <cellStyle name="Percent 2 3 3 2 2 3 2 2 2 3" xfId="44452"/>
    <cellStyle name="Percent 2 3 3 2 2 3 2 2 3" xfId="26096"/>
    <cellStyle name="Percent 2 3 3 2 2 3 2 2 4" xfId="38338"/>
    <cellStyle name="Percent 2 3 3 2 2 3 2 2 5" xfId="50567"/>
    <cellStyle name="Percent 2 3 3 2 2 3 2 3" xfId="19955"/>
    <cellStyle name="Percent 2 3 3 2 2 3 2 3 2" xfId="32210"/>
    <cellStyle name="Percent 2 3 3 2 2 3 2 3 3" xfId="44451"/>
    <cellStyle name="Percent 2 3 3 2 2 3 2 4" xfId="26095"/>
    <cellStyle name="Percent 2 3 3 2 2 3 2 5" xfId="38337"/>
    <cellStyle name="Percent 2 3 3 2 2 3 2 6" xfId="50566"/>
    <cellStyle name="Percent 2 3 3 2 2 3 3" xfId="12027"/>
    <cellStyle name="Percent 2 3 3 2 2 3 3 2" xfId="19957"/>
    <cellStyle name="Percent 2 3 3 2 2 3 3 2 2" xfId="32212"/>
    <cellStyle name="Percent 2 3 3 2 2 3 3 2 3" xfId="44453"/>
    <cellStyle name="Percent 2 3 3 2 2 3 3 3" xfId="26097"/>
    <cellStyle name="Percent 2 3 3 2 2 3 3 4" xfId="38339"/>
    <cellStyle name="Percent 2 3 3 2 2 3 3 5" xfId="50568"/>
    <cellStyle name="Percent 2 3 3 2 2 3 4" xfId="19954"/>
    <cellStyle name="Percent 2 3 3 2 2 3 4 2" xfId="32209"/>
    <cellStyle name="Percent 2 3 3 2 2 3 4 3" xfId="44450"/>
    <cellStyle name="Percent 2 3 3 2 2 3 5" xfId="26094"/>
    <cellStyle name="Percent 2 3 3 2 2 3 6" xfId="38336"/>
    <cellStyle name="Percent 2 3 3 2 2 3 7" xfId="50565"/>
    <cellStyle name="Percent 2 3 3 2 2 4" xfId="12028"/>
    <cellStyle name="Percent 2 3 3 2 2 4 2" xfId="12029"/>
    <cellStyle name="Percent 2 3 3 2 2 4 2 2" xfId="19959"/>
    <cellStyle name="Percent 2 3 3 2 2 4 2 2 2" xfId="32214"/>
    <cellStyle name="Percent 2 3 3 2 2 4 2 2 3" xfId="44455"/>
    <cellStyle name="Percent 2 3 3 2 2 4 2 3" xfId="26099"/>
    <cellStyle name="Percent 2 3 3 2 2 4 2 4" xfId="38341"/>
    <cellStyle name="Percent 2 3 3 2 2 4 2 5" xfId="50570"/>
    <cellStyle name="Percent 2 3 3 2 2 4 3" xfId="19958"/>
    <cellStyle name="Percent 2 3 3 2 2 4 3 2" xfId="32213"/>
    <cellStyle name="Percent 2 3 3 2 2 4 3 3" xfId="44454"/>
    <cellStyle name="Percent 2 3 3 2 2 4 4" xfId="26098"/>
    <cellStyle name="Percent 2 3 3 2 2 4 5" xfId="38340"/>
    <cellStyle name="Percent 2 3 3 2 2 4 6" xfId="50569"/>
    <cellStyle name="Percent 2 3 3 2 2 5" xfId="12030"/>
    <cellStyle name="Percent 2 3 3 2 2 5 2" xfId="19960"/>
    <cellStyle name="Percent 2 3 3 2 2 5 2 2" xfId="32215"/>
    <cellStyle name="Percent 2 3 3 2 2 5 2 3" xfId="44456"/>
    <cellStyle name="Percent 2 3 3 2 2 5 3" xfId="26100"/>
    <cellStyle name="Percent 2 3 3 2 2 5 4" xfId="38342"/>
    <cellStyle name="Percent 2 3 3 2 2 5 5" xfId="50571"/>
    <cellStyle name="Percent 2 3 3 2 2 6" xfId="19945"/>
    <cellStyle name="Percent 2 3 3 2 2 6 2" xfId="32200"/>
    <cellStyle name="Percent 2 3 3 2 2 6 3" xfId="44441"/>
    <cellStyle name="Percent 2 3 3 2 2 7" xfId="26085"/>
    <cellStyle name="Percent 2 3 3 2 2 8" xfId="38327"/>
    <cellStyle name="Percent 2 3 3 2 2 9" xfId="50556"/>
    <cellStyle name="Percent 2 3 3 2 3" xfId="12031"/>
    <cellStyle name="Percent 2 3 3 2 3 2" xfId="12032"/>
    <cellStyle name="Percent 2 3 3 2 3 2 2" xfId="12033"/>
    <cellStyle name="Percent 2 3 3 2 3 2 2 2" xfId="12034"/>
    <cellStyle name="Percent 2 3 3 2 3 2 2 2 2" xfId="19964"/>
    <cellStyle name="Percent 2 3 3 2 3 2 2 2 2 2" xfId="32219"/>
    <cellStyle name="Percent 2 3 3 2 3 2 2 2 2 3" xfId="44460"/>
    <cellStyle name="Percent 2 3 3 2 3 2 2 2 3" xfId="26104"/>
    <cellStyle name="Percent 2 3 3 2 3 2 2 2 4" xfId="38346"/>
    <cellStyle name="Percent 2 3 3 2 3 2 2 2 5" xfId="50575"/>
    <cellStyle name="Percent 2 3 3 2 3 2 2 3" xfId="19963"/>
    <cellStyle name="Percent 2 3 3 2 3 2 2 3 2" xfId="32218"/>
    <cellStyle name="Percent 2 3 3 2 3 2 2 3 3" xfId="44459"/>
    <cellStyle name="Percent 2 3 3 2 3 2 2 4" xfId="26103"/>
    <cellStyle name="Percent 2 3 3 2 3 2 2 5" xfId="38345"/>
    <cellStyle name="Percent 2 3 3 2 3 2 2 6" xfId="50574"/>
    <cellStyle name="Percent 2 3 3 2 3 2 3" xfId="12035"/>
    <cellStyle name="Percent 2 3 3 2 3 2 3 2" xfId="19965"/>
    <cellStyle name="Percent 2 3 3 2 3 2 3 2 2" xfId="32220"/>
    <cellStyle name="Percent 2 3 3 2 3 2 3 2 3" xfId="44461"/>
    <cellStyle name="Percent 2 3 3 2 3 2 3 3" xfId="26105"/>
    <cellStyle name="Percent 2 3 3 2 3 2 3 4" xfId="38347"/>
    <cellStyle name="Percent 2 3 3 2 3 2 3 5" xfId="50576"/>
    <cellStyle name="Percent 2 3 3 2 3 2 4" xfId="19962"/>
    <cellStyle name="Percent 2 3 3 2 3 2 4 2" xfId="32217"/>
    <cellStyle name="Percent 2 3 3 2 3 2 4 3" xfId="44458"/>
    <cellStyle name="Percent 2 3 3 2 3 2 5" xfId="26102"/>
    <cellStyle name="Percent 2 3 3 2 3 2 6" xfId="38344"/>
    <cellStyle name="Percent 2 3 3 2 3 2 7" xfId="50573"/>
    <cellStyle name="Percent 2 3 3 2 3 3" xfId="12036"/>
    <cellStyle name="Percent 2 3 3 2 3 3 2" xfId="12037"/>
    <cellStyle name="Percent 2 3 3 2 3 3 2 2" xfId="19967"/>
    <cellStyle name="Percent 2 3 3 2 3 3 2 2 2" xfId="32222"/>
    <cellStyle name="Percent 2 3 3 2 3 3 2 2 3" xfId="44463"/>
    <cellStyle name="Percent 2 3 3 2 3 3 2 3" xfId="26107"/>
    <cellStyle name="Percent 2 3 3 2 3 3 2 4" xfId="38349"/>
    <cellStyle name="Percent 2 3 3 2 3 3 2 5" xfId="50578"/>
    <cellStyle name="Percent 2 3 3 2 3 3 3" xfId="19966"/>
    <cellStyle name="Percent 2 3 3 2 3 3 3 2" xfId="32221"/>
    <cellStyle name="Percent 2 3 3 2 3 3 3 3" xfId="44462"/>
    <cellStyle name="Percent 2 3 3 2 3 3 4" xfId="26106"/>
    <cellStyle name="Percent 2 3 3 2 3 3 5" xfId="38348"/>
    <cellStyle name="Percent 2 3 3 2 3 3 6" xfId="50577"/>
    <cellStyle name="Percent 2 3 3 2 3 4" xfId="12038"/>
    <cellStyle name="Percent 2 3 3 2 3 4 2" xfId="19968"/>
    <cellStyle name="Percent 2 3 3 2 3 4 2 2" xfId="32223"/>
    <cellStyle name="Percent 2 3 3 2 3 4 2 3" xfId="44464"/>
    <cellStyle name="Percent 2 3 3 2 3 4 3" xfId="26108"/>
    <cellStyle name="Percent 2 3 3 2 3 4 4" xfId="38350"/>
    <cellStyle name="Percent 2 3 3 2 3 4 5" xfId="50579"/>
    <cellStyle name="Percent 2 3 3 2 3 5" xfId="19961"/>
    <cellStyle name="Percent 2 3 3 2 3 5 2" xfId="32216"/>
    <cellStyle name="Percent 2 3 3 2 3 5 3" xfId="44457"/>
    <cellStyle name="Percent 2 3 3 2 3 6" xfId="26101"/>
    <cellStyle name="Percent 2 3 3 2 3 7" xfId="38343"/>
    <cellStyle name="Percent 2 3 3 2 3 8" xfId="50572"/>
    <cellStyle name="Percent 2 3 3 2 4" xfId="12039"/>
    <cellStyle name="Percent 2 3 3 2 4 2" xfId="12040"/>
    <cellStyle name="Percent 2 3 3 2 4 2 2" xfId="12041"/>
    <cellStyle name="Percent 2 3 3 2 4 2 2 2" xfId="19971"/>
    <cellStyle name="Percent 2 3 3 2 4 2 2 2 2" xfId="32226"/>
    <cellStyle name="Percent 2 3 3 2 4 2 2 2 3" xfId="44467"/>
    <cellStyle name="Percent 2 3 3 2 4 2 2 3" xfId="26111"/>
    <cellStyle name="Percent 2 3 3 2 4 2 2 4" xfId="38353"/>
    <cellStyle name="Percent 2 3 3 2 4 2 2 5" xfId="50582"/>
    <cellStyle name="Percent 2 3 3 2 4 2 3" xfId="19970"/>
    <cellStyle name="Percent 2 3 3 2 4 2 3 2" xfId="32225"/>
    <cellStyle name="Percent 2 3 3 2 4 2 3 3" xfId="44466"/>
    <cellStyle name="Percent 2 3 3 2 4 2 4" xfId="26110"/>
    <cellStyle name="Percent 2 3 3 2 4 2 5" xfId="38352"/>
    <cellStyle name="Percent 2 3 3 2 4 2 6" xfId="50581"/>
    <cellStyle name="Percent 2 3 3 2 4 3" xfId="12042"/>
    <cellStyle name="Percent 2 3 3 2 4 3 2" xfId="19972"/>
    <cellStyle name="Percent 2 3 3 2 4 3 2 2" xfId="32227"/>
    <cellStyle name="Percent 2 3 3 2 4 3 2 3" xfId="44468"/>
    <cellStyle name="Percent 2 3 3 2 4 3 3" xfId="26112"/>
    <cellStyle name="Percent 2 3 3 2 4 3 4" xfId="38354"/>
    <cellStyle name="Percent 2 3 3 2 4 3 5" xfId="50583"/>
    <cellStyle name="Percent 2 3 3 2 4 4" xfId="19969"/>
    <cellStyle name="Percent 2 3 3 2 4 4 2" xfId="32224"/>
    <cellStyle name="Percent 2 3 3 2 4 4 3" xfId="44465"/>
    <cellStyle name="Percent 2 3 3 2 4 5" xfId="26109"/>
    <cellStyle name="Percent 2 3 3 2 4 6" xfId="38351"/>
    <cellStyle name="Percent 2 3 3 2 4 7" xfId="50580"/>
    <cellStyle name="Percent 2 3 3 2 5" xfId="12043"/>
    <cellStyle name="Percent 2 3 3 2 5 2" xfId="12044"/>
    <cellStyle name="Percent 2 3 3 2 5 2 2" xfId="19974"/>
    <cellStyle name="Percent 2 3 3 2 5 2 2 2" xfId="32229"/>
    <cellStyle name="Percent 2 3 3 2 5 2 2 3" xfId="44470"/>
    <cellStyle name="Percent 2 3 3 2 5 2 3" xfId="26114"/>
    <cellStyle name="Percent 2 3 3 2 5 2 4" xfId="38356"/>
    <cellStyle name="Percent 2 3 3 2 5 2 5" xfId="50585"/>
    <cellStyle name="Percent 2 3 3 2 5 3" xfId="19973"/>
    <cellStyle name="Percent 2 3 3 2 5 3 2" xfId="32228"/>
    <cellStyle name="Percent 2 3 3 2 5 3 3" xfId="44469"/>
    <cellStyle name="Percent 2 3 3 2 5 4" xfId="26113"/>
    <cellStyle name="Percent 2 3 3 2 5 5" xfId="38355"/>
    <cellStyle name="Percent 2 3 3 2 5 6" xfId="50584"/>
    <cellStyle name="Percent 2 3 3 2 6" xfId="12045"/>
    <cellStyle name="Percent 2 3 3 2 6 2" xfId="19975"/>
    <cellStyle name="Percent 2 3 3 2 6 2 2" xfId="32230"/>
    <cellStyle name="Percent 2 3 3 2 6 2 3" xfId="44471"/>
    <cellStyle name="Percent 2 3 3 2 6 3" xfId="26115"/>
    <cellStyle name="Percent 2 3 3 2 6 4" xfId="38357"/>
    <cellStyle name="Percent 2 3 3 2 6 5" xfId="50586"/>
    <cellStyle name="Percent 2 3 3 2 7" xfId="19944"/>
    <cellStyle name="Percent 2 3 3 2 7 2" xfId="32199"/>
    <cellStyle name="Percent 2 3 3 2 7 3" xfId="44440"/>
    <cellStyle name="Percent 2 3 3 2 8" xfId="26084"/>
    <cellStyle name="Percent 2 3 3 2 9" xfId="38326"/>
    <cellStyle name="Percent 2 3 3 3" xfId="12046"/>
    <cellStyle name="Percent 2 3 3 3 2" xfId="12047"/>
    <cellStyle name="Percent 2 3 3 3 2 2" xfId="12048"/>
    <cellStyle name="Percent 2 3 3 3 2 2 2" xfId="12049"/>
    <cellStyle name="Percent 2 3 3 3 2 2 2 2" xfId="12050"/>
    <cellStyle name="Percent 2 3 3 3 2 2 2 2 2" xfId="19980"/>
    <cellStyle name="Percent 2 3 3 3 2 2 2 2 2 2" xfId="32235"/>
    <cellStyle name="Percent 2 3 3 3 2 2 2 2 2 3" xfId="44476"/>
    <cellStyle name="Percent 2 3 3 3 2 2 2 2 3" xfId="26120"/>
    <cellStyle name="Percent 2 3 3 3 2 2 2 2 4" xfId="38362"/>
    <cellStyle name="Percent 2 3 3 3 2 2 2 2 5" xfId="50591"/>
    <cellStyle name="Percent 2 3 3 3 2 2 2 3" xfId="19979"/>
    <cellStyle name="Percent 2 3 3 3 2 2 2 3 2" xfId="32234"/>
    <cellStyle name="Percent 2 3 3 3 2 2 2 3 3" xfId="44475"/>
    <cellStyle name="Percent 2 3 3 3 2 2 2 4" xfId="26119"/>
    <cellStyle name="Percent 2 3 3 3 2 2 2 5" xfId="38361"/>
    <cellStyle name="Percent 2 3 3 3 2 2 2 6" xfId="50590"/>
    <cellStyle name="Percent 2 3 3 3 2 2 3" xfId="12051"/>
    <cellStyle name="Percent 2 3 3 3 2 2 3 2" xfId="19981"/>
    <cellStyle name="Percent 2 3 3 3 2 2 3 2 2" xfId="32236"/>
    <cellStyle name="Percent 2 3 3 3 2 2 3 2 3" xfId="44477"/>
    <cellStyle name="Percent 2 3 3 3 2 2 3 3" xfId="26121"/>
    <cellStyle name="Percent 2 3 3 3 2 2 3 4" xfId="38363"/>
    <cellStyle name="Percent 2 3 3 3 2 2 3 5" xfId="50592"/>
    <cellStyle name="Percent 2 3 3 3 2 2 4" xfId="19978"/>
    <cellStyle name="Percent 2 3 3 3 2 2 4 2" xfId="32233"/>
    <cellStyle name="Percent 2 3 3 3 2 2 4 3" xfId="44474"/>
    <cellStyle name="Percent 2 3 3 3 2 2 5" xfId="26118"/>
    <cellStyle name="Percent 2 3 3 3 2 2 6" xfId="38360"/>
    <cellStyle name="Percent 2 3 3 3 2 2 7" xfId="50589"/>
    <cellStyle name="Percent 2 3 3 3 2 3" xfId="12052"/>
    <cellStyle name="Percent 2 3 3 3 2 3 2" xfId="12053"/>
    <cellStyle name="Percent 2 3 3 3 2 3 2 2" xfId="19983"/>
    <cellStyle name="Percent 2 3 3 3 2 3 2 2 2" xfId="32238"/>
    <cellStyle name="Percent 2 3 3 3 2 3 2 2 3" xfId="44479"/>
    <cellStyle name="Percent 2 3 3 3 2 3 2 3" xfId="26123"/>
    <cellStyle name="Percent 2 3 3 3 2 3 2 4" xfId="38365"/>
    <cellStyle name="Percent 2 3 3 3 2 3 2 5" xfId="50594"/>
    <cellStyle name="Percent 2 3 3 3 2 3 3" xfId="19982"/>
    <cellStyle name="Percent 2 3 3 3 2 3 3 2" xfId="32237"/>
    <cellStyle name="Percent 2 3 3 3 2 3 3 3" xfId="44478"/>
    <cellStyle name="Percent 2 3 3 3 2 3 4" xfId="26122"/>
    <cellStyle name="Percent 2 3 3 3 2 3 5" xfId="38364"/>
    <cellStyle name="Percent 2 3 3 3 2 3 6" xfId="50593"/>
    <cellStyle name="Percent 2 3 3 3 2 4" xfId="12054"/>
    <cellStyle name="Percent 2 3 3 3 2 4 2" xfId="19984"/>
    <cellStyle name="Percent 2 3 3 3 2 4 2 2" xfId="32239"/>
    <cellStyle name="Percent 2 3 3 3 2 4 2 3" xfId="44480"/>
    <cellStyle name="Percent 2 3 3 3 2 4 3" xfId="26124"/>
    <cellStyle name="Percent 2 3 3 3 2 4 4" xfId="38366"/>
    <cellStyle name="Percent 2 3 3 3 2 4 5" xfId="50595"/>
    <cellStyle name="Percent 2 3 3 3 2 5" xfId="19977"/>
    <cellStyle name="Percent 2 3 3 3 2 5 2" xfId="32232"/>
    <cellStyle name="Percent 2 3 3 3 2 5 3" xfId="44473"/>
    <cellStyle name="Percent 2 3 3 3 2 6" xfId="26117"/>
    <cellStyle name="Percent 2 3 3 3 2 7" xfId="38359"/>
    <cellStyle name="Percent 2 3 3 3 2 8" xfId="50588"/>
    <cellStyle name="Percent 2 3 3 3 3" xfId="12055"/>
    <cellStyle name="Percent 2 3 3 3 3 2" xfId="12056"/>
    <cellStyle name="Percent 2 3 3 3 3 2 2" xfId="12057"/>
    <cellStyle name="Percent 2 3 3 3 3 2 2 2" xfId="19987"/>
    <cellStyle name="Percent 2 3 3 3 3 2 2 2 2" xfId="32242"/>
    <cellStyle name="Percent 2 3 3 3 3 2 2 2 3" xfId="44483"/>
    <cellStyle name="Percent 2 3 3 3 3 2 2 3" xfId="26127"/>
    <cellStyle name="Percent 2 3 3 3 3 2 2 4" xfId="38369"/>
    <cellStyle name="Percent 2 3 3 3 3 2 2 5" xfId="50598"/>
    <cellStyle name="Percent 2 3 3 3 3 2 3" xfId="19986"/>
    <cellStyle name="Percent 2 3 3 3 3 2 3 2" xfId="32241"/>
    <cellStyle name="Percent 2 3 3 3 3 2 3 3" xfId="44482"/>
    <cellStyle name="Percent 2 3 3 3 3 2 4" xfId="26126"/>
    <cellStyle name="Percent 2 3 3 3 3 2 5" xfId="38368"/>
    <cellStyle name="Percent 2 3 3 3 3 2 6" xfId="50597"/>
    <cellStyle name="Percent 2 3 3 3 3 3" xfId="12058"/>
    <cellStyle name="Percent 2 3 3 3 3 3 2" xfId="19988"/>
    <cellStyle name="Percent 2 3 3 3 3 3 2 2" xfId="32243"/>
    <cellStyle name="Percent 2 3 3 3 3 3 2 3" xfId="44484"/>
    <cellStyle name="Percent 2 3 3 3 3 3 3" xfId="26128"/>
    <cellStyle name="Percent 2 3 3 3 3 3 4" xfId="38370"/>
    <cellStyle name="Percent 2 3 3 3 3 3 5" xfId="50599"/>
    <cellStyle name="Percent 2 3 3 3 3 4" xfId="19985"/>
    <cellStyle name="Percent 2 3 3 3 3 4 2" xfId="32240"/>
    <cellStyle name="Percent 2 3 3 3 3 4 3" xfId="44481"/>
    <cellStyle name="Percent 2 3 3 3 3 5" xfId="26125"/>
    <cellStyle name="Percent 2 3 3 3 3 6" xfId="38367"/>
    <cellStyle name="Percent 2 3 3 3 3 7" xfId="50596"/>
    <cellStyle name="Percent 2 3 3 3 4" xfId="12059"/>
    <cellStyle name="Percent 2 3 3 3 4 2" xfId="12060"/>
    <cellStyle name="Percent 2 3 3 3 4 2 2" xfId="19990"/>
    <cellStyle name="Percent 2 3 3 3 4 2 2 2" xfId="32245"/>
    <cellStyle name="Percent 2 3 3 3 4 2 2 3" xfId="44486"/>
    <cellStyle name="Percent 2 3 3 3 4 2 3" xfId="26130"/>
    <cellStyle name="Percent 2 3 3 3 4 2 4" xfId="38372"/>
    <cellStyle name="Percent 2 3 3 3 4 2 5" xfId="50601"/>
    <cellStyle name="Percent 2 3 3 3 4 3" xfId="19989"/>
    <cellStyle name="Percent 2 3 3 3 4 3 2" xfId="32244"/>
    <cellStyle name="Percent 2 3 3 3 4 3 3" xfId="44485"/>
    <cellStyle name="Percent 2 3 3 3 4 4" xfId="26129"/>
    <cellStyle name="Percent 2 3 3 3 4 5" xfId="38371"/>
    <cellStyle name="Percent 2 3 3 3 4 6" xfId="50600"/>
    <cellStyle name="Percent 2 3 3 3 5" xfId="12061"/>
    <cellStyle name="Percent 2 3 3 3 5 2" xfId="19991"/>
    <cellStyle name="Percent 2 3 3 3 5 2 2" xfId="32246"/>
    <cellStyle name="Percent 2 3 3 3 5 2 3" xfId="44487"/>
    <cellStyle name="Percent 2 3 3 3 5 3" xfId="26131"/>
    <cellStyle name="Percent 2 3 3 3 5 4" xfId="38373"/>
    <cellStyle name="Percent 2 3 3 3 5 5" xfId="50602"/>
    <cellStyle name="Percent 2 3 3 3 6" xfId="19976"/>
    <cellStyle name="Percent 2 3 3 3 6 2" xfId="32231"/>
    <cellStyle name="Percent 2 3 3 3 6 3" xfId="44472"/>
    <cellStyle name="Percent 2 3 3 3 7" xfId="26116"/>
    <cellStyle name="Percent 2 3 3 3 8" xfId="38358"/>
    <cellStyle name="Percent 2 3 3 3 9" xfId="50587"/>
    <cellStyle name="Percent 2 3 3 4" xfId="12062"/>
    <cellStyle name="Percent 2 3 3 4 2" xfId="12063"/>
    <cellStyle name="Percent 2 3 3 4 2 2" xfId="12064"/>
    <cellStyle name="Percent 2 3 3 4 2 2 2" xfId="12065"/>
    <cellStyle name="Percent 2 3 3 4 2 2 2 2" xfId="19995"/>
    <cellStyle name="Percent 2 3 3 4 2 2 2 2 2" xfId="32250"/>
    <cellStyle name="Percent 2 3 3 4 2 2 2 2 3" xfId="44491"/>
    <cellStyle name="Percent 2 3 3 4 2 2 2 3" xfId="26135"/>
    <cellStyle name="Percent 2 3 3 4 2 2 2 4" xfId="38377"/>
    <cellStyle name="Percent 2 3 3 4 2 2 2 5" xfId="50606"/>
    <cellStyle name="Percent 2 3 3 4 2 2 3" xfId="19994"/>
    <cellStyle name="Percent 2 3 3 4 2 2 3 2" xfId="32249"/>
    <cellStyle name="Percent 2 3 3 4 2 2 3 3" xfId="44490"/>
    <cellStyle name="Percent 2 3 3 4 2 2 4" xfId="26134"/>
    <cellStyle name="Percent 2 3 3 4 2 2 5" xfId="38376"/>
    <cellStyle name="Percent 2 3 3 4 2 2 6" xfId="50605"/>
    <cellStyle name="Percent 2 3 3 4 2 3" xfId="12066"/>
    <cellStyle name="Percent 2 3 3 4 2 3 2" xfId="19996"/>
    <cellStyle name="Percent 2 3 3 4 2 3 2 2" xfId="32251"/>
    <cellStyle name="Percent 2 3 3 4 2 3 2 3" xfId="44492"/>
    <cellStyle name="Percent 2 3 3 4 2 3 3" xfId="26136"/>
    <cellStyle name="Percent 2 3 3 4 2 3 4" xfId="38378"/>
    <cellStyle name="Percent 2 3 3 4 2 3 5" xfId="50607"/>
    <cellStyle name="Percent 2 3 3 4 2 4" xfId="19993"/>
    <cellStyle name="Percent 2 3 3 4 2 4 2" xfId="32248"/>
    <cellStyle name="Percent 2 3 3 4 2 4 3" xfId="44489"/>
    <cellStyle name="Percent 2 3 3 4 2 5" xfId="26133"/>
    <cellStyle name="Percent 2 3 3 4 2 6" xfId="38375"/>
    <cellStyle name="Percent 2 3 3 4 2 7" xfId="50604"/>
    <cellStyle name="Percent 2 3 3 4 3" xfId="12067"/>
    <cellStyle name="Percent 2 3 3 4 3 2" xfId="12068"/>
    <cellStyle name="Percent 2 3 3 4 3 2 2" xfId="19998"/>
    <cellStyle name="Percent 2 3 3 4 3 2 2 2" xfId="32253"/>
    <cellStyle name="Percent 2 3 3 4 3 2 2 3" xfId="44494"/>
    <cellStyle name="Percent 2 3 3 4 3 2 3" xfId="26138"/>
    <cellStyle name="Percent 2 3 3 4 3 2 4" xfId="38380"/>
    <cellStyle name="Percent 2 3 3 4 3 2 5" xfId="50609"/>
    <cellStyle name="Percent 2 3 3 4 3 3" xfId="19997"/>
    <cellStyle name="Percent 2 3 3 4 3 3 2" xfId="32252"/>
    <cellStyle name="Percent 2 3 3 4 3 3 3" xfId="44493"/>
    <cellStyle name="Percent 2 3 3 4 3 4" xfId="26137"/>
    <cellStyle name="Percent 2 3 3 4 3 5" xfId="38379"/>
    <cellStyle name="Percent 2 3 3 4 3 6" xfId="50608"/>
    <cellStyle name="Percent 2 3 3 4 4" xfId="12069"/>
    <cellStyle name="Percent 2 3 3 4 4 2" xfId="19999"/>
    <cellStyle name="Percent 2 3 3 4 4 2 2" xfId="32254"/>
    <cellStyle name="Percent 2 3 3 4 4 2 3" xfId="44495"/>
    <cellStyle name="Percent 2 3 3 4 4 3" xfId="26139"/>
    <cellStyle name="Percent 2 3 3 4 4 4" xfId="38381"/>
    <cellStyle name="Percent 2 3 3 4 4 5" xfId="50610"/>
    <cellStyle name="Percent 2 3 3 4 5" xfId="19992"/>
    <cellStyle name="Percent 2 3 3 4 5 2" xfId="32247"/>
    <cellStyle name="Percent 2 3 3 4 5 3" xfId="44488"/>
    <cellStyle name="Percent 2 3 3 4 6" xfId="26132"/>
    <cellStyle name="Percent 2 3 3 4 7" xfId="38374"/>
    <cellStyle name="Percent 2 3 3 4 8" xfId="50603"/>
    <cellStyle name="Percent 2 3 3 5" xfId="12070"/>
    <cellStyle name="Percent 2 3 3 5 2" xfId="12071"/>
    <cellStyle name="Percent 2 3 3 5 2 2" xfId="12072"/>
    <cellStyle name="Percent 2 3 3 5 2 2 2" xfId="20002"/>
    <cellStyle name="Percent 2 3 3 5 2 2 2 2" xfId="32257"/>
    <cellStyle name="Percent 2 3 3 5 2 2 2 3" xfId="44498"/>
    <cellStyle name="Percent 2 3 3 5 2 2 3" xfId="26142"/>
    <cellStyle name="Percent 2 3 3 5 2 2 4" xfId="38384"/>
    <cellStyle name="Percent 2 3 3 5 2 2 5" xfId="50613"/>
    <cellStyle name="Percent 2 3 3 5 2 3" xfId="20001"/>
    <cellStyle name="Percent 2 3 3 5 2 3 2" xfId="32256"/>
    <cellStyle name="Percent 2 3 3 5 2 3 3" xfId="44497"/>
    <cellStyle name="Percent 2 3 3 5 2 4" xfId="26141"/>
    <cellStyle name="Percent 2 3 3 5 2 5" xfId="38383"/>
    <cellStyle name="Percent 2 3 3 5 2 6" xfId="50612"/>
    <cellStyle name="Percent 2 3 3 5 3" xfId="12073"/>
    <cellStyle name="Percent 2 3 3 5 3 2" xfId="20003"/>
    <cellStyle name="Percent 2 3 3 5 3 2 2" xfId="32258"/>
    <cellStyle name="Percent 2 3 3 5 3 2 3" xfId="44499"/>
    <cellStyle name="Percent 2 3 3 5 3 3" xfId="26143"/>
    <cellStyle name="Percent 2 3 3 5 3 4" xfId="38385"/>
    <cellStyle name="Percent 2 3 3 5 3 5" xfId="50614"/>
    <cellStyle name="Percent 2 3 3 5 4" xfId="20000"/>
    <cellStyle name="Percent 2 3 3 5 4 2" xfId="32255"/>
    <cellStyle name="Percent 2 3 3 5 4 3" xfId="44496"/>
    <cellStyle name="Percent 2 3 3 5 5" xfId="26140"/>
    <cellStyle name="Percent 2 3 3 5 6" xfId="38382"/>
    <cellStyle name="Percent 2 3 3 5 7" xfId="50611"/>
    <cellStyle name="Percent 2 3 3 6" xfId="12074"/>
    <cellStyle name="Percent 2 3 3 6 2" xfId="12075"/>
    <cellStyle name="Percent 2 3 3 6 2 2" xfId="20005"/>
    <cellStyle name="Percent 2 3 3 6 2 2 2" xfId="32260"/>
    <cellStyle name="Percent 2 3 3 6 2 2 3" xfId="44501"/>
    <cellStyle name="Percent 2 3 3 6 2 3" xfId="26145"/>
    <cellStyle name="Percent 2 3 3 6 2 4" xfId="38387"/>
    <cellStyle name="Percent 2 3 3 6 2 5" xfId="50616"/>
    <cellStyle name="Percent 2 3 3 6 3" xfId="20004"/>
    <cellStyle name="Percent 2 3 3 6 3 2" xfId="32259"/>
    <cellStyle name="Percent 2 3 3 6 3 3" xfId="44500"/>
    <cellStyle name="Percent 2 3 3 6 4" xfId="26144"/>
    <cellStyle name="Percent 2 3 3 6 5" xfId="38386"/>
    <cellStyle name="Percent 2 3 3 6 6" xfId="50615"/>
    <cellStyle name="Percent 2 3 3 7" xfId="12076"/>
    <cellStyle name="Percent 2 3 3 7 2" xfId="20006"/>
    <cellStyle name="Percent 2 3 3 7 2 2" xfId="32261"/>
    <cellStyle name="Percent 2 3 3 7 2 3" xfId="44502"/>
    <cellStyle name="Percent 2 3 3 7 3" xfId="26146"/>
    <cellStyle name="Percent 2 3 3 7 4" xfId="38388"/>
    <cellStyle name="Percent 2 3 3 7 5" xfId="50617"/>
    <cellStyle name="Percent 2 3 3 8" xfId="19943"/>
    <cellStyle name="Percent 2 3 3 8 2" xfId="32198"/>
    <cellStyle name="Percent 2 3 3 8 3" xfId="44439"/>
    <cellStyle name="Percent 2 3 3 9" xfId="26083"/>
    <cellStyle name="Percent 2 3 4" xfId="12077"/>
    <cellStyle name="Percent 2 3 4 10" xfId="50618"/>
    <cellStyle name="Percent 2 3 4 2" xfId="12078"/>
    <cellStyle name="Percent 2 3 4 2 2" xfId="12079"/>
    <cellStyle name="Percent 2 3 4 2 2 2" xfId="12080"/>
    <cellStyle name="Percent 2 3 4 2 2 2 2" xfId="12081"/>
    <cellStyle name="Percent 2 3 4 2 2 2 2 2" xfId="12082"/>
    <cellStyle name="Percent 2 3 4 2 2 2 2 2 2" xfId="20012"/>
    <cellStyle name="Percent 2 3 4 2 2 2 2 2 2 2" xfId="32267"/>
    <cellStyle name="Percent 2 3 4 2 2 2 2 2 2 3" xfId="44508"/>
    <cellStyle name="Percent 2 3 4 2 2 2 2 2 3" xfId="26152"/>
    <cellStyle name="Percent 2 3 4 2 2 2 2 2 4" xfId="38394"/>
    <cellStyle name="Percent 2 3 4 2 2 2 2 2 5" xfId="50623"/>
    <cellStyle name="Percent 2 3 4 2 2 2 2 3" xfId="20011"/>
    <cellStyle name="Percent 2 3 4 2 2 2 2 3 2" xfId="32266"/>
    <cellStyle name="Percent 2 3 4 2 2 2 2 3 3" xfId="44507"/>
    <cellStyle name="Percent 2 3 4 2 2 2 2 4" xfId="26151"/>
    <cellStyle name="Percent 2 3 4 2 2 2 2 5" xfId="38393"/>
    <cellStyle name="Percent 2 3 4 2 2 2 2 6" xfId="50622"/>
    <cellStyle name="Percent 2 3 4 2 2 2 3" xfId="12083"/>
    <cellStyle name="Percent 2 3 4 2 2 2 3 2" xfId="20013"/>
    <cellStyle name="Percent 2 3 4 2 2 2 3 2 2" xfId="32268"/>
    <cellStyle name="Percent 2 3 4 2 2 2 3 2 3" xfId="44509"/>
    <cellStyle name="Percent 2 3 4 2 2 2 3 3" xfId="26153"/>
    <cellStyle name="Percent 2 3 4 2 2 2 3 4" xfId="38395"/>
    <cellStyle name="Percent 2 3 4 2 2 2 3 5" xfId="50624"/>
    <cellStyle name="Percent 2 3 4 2 2 2 4" xfId="20010"/>
    <cellStyle name="Percent 2 3 4 2 2 2 4 2" xfId="32265"/>
    <cellStyle name="Percent 2 3 4 2 2 2 4 3" xfId="44506"/>
    <cellStyle name="Percent 2 3 4 2 2 2 5" xfId="26150"/>
    <cellStyle name="Percent 2 3 4 2 2 2 6" xfId="38392"/>
    <cellStyle name="Percent 2 3 4 2 2 2 7" xfId="50621"/>
    <cellStyle name="Percent 2 3 4 2 2 3" xfId="12084"/>
    <cellStyle name="Percent 2 3 4 2 2 3 2" xfId="12085"/>
    <cellStyle name="Percent 2 3 4 2 2 3 2 2" xfId="20015"/>
    <cellStyle name="Percent 2 3 4 2 2 3 2 2 2" xfId="32270"/>
    <cellStyle name="Percent 2 3 4 2 2 3 2 2 3" xfId="44511"/>
    <cellStyle name="Percent 2 3 4 2 2 3 2 3" xfId="26155"/>
    <cellStyle name="Percent 2 3 4 2 2 3 2 4" xfId="38397"/>
    <cellStyle name="Percent 2 3 4 2 2 3 2 5" xfId="50626"/>
    <cellStyle name="Percent 2 3 4 2 2 3 3" xfId="20014"/>
    <cellStyle name="Percent 2 3 4 2 2 3 3 2" xfId="32269"/>
    <cellStyle name="Percent 2 3 4 2 2 3 3 3" xfId="44510"/>
    <cellStyle name="Percent 2 3 4 2 2 3 4" xfId="26154"/>
    <cellStyle name="Percent 2 3 4 2 2 3 5" xfId="38396"/>
    <cellStyle name="Percent 2 3 4 2 2 3 6" xfId="50625"/>
    <cellStyle name="Percent 2 3 4 2 2 4" xfId="12086"/>
    <cellStyle name="Percent 2 3 4 2 2 4 2" xfId="20016"/>
    <cellStyle name="Percent 2 3 4 2 2 4 2 2" xfId="32271"/>
    <cellStyle name="Percent 2 3 4 2 2 4 2 3" xfId="44512"/>
    <cellStyle name="Percent 2 3 4 2 2 4 3" xfId="26156"/>
    <cellStyle name="Percent 2 3 4 2 2 4 4" xfId="38398"/>
    <cellStyle name="Percent 2 3 4 2 2 4 5" xfId="50627"/>
    <cellStyle name="Percent 2 3 4 2 2 5" xfId="20009"/>
    <cellStyle name="Percent 2 3 4 2 2 5 2" xfId="32264"/>
    <cellStyle name="Percent 2 3 4 2 2 5 3" xfId="44505"/>
    <cellStyle name="Percent 2 3 4 2 2 6" xfId="26149"/>
    <cellStyle name="Percent 2 3 4 2 2 7" xfId="38391"/>
    <cellStyle name="Percent 2 3 4 2 2 8" xfId="50620"/>
    <cellStyle name="Percent 2 3 4 2 3" xfId="12087"/>
    <cellStyle name="Percent 2 3 4 2 3 2" xfId="12088"/>
    <cellStyle name="Percent 2 3 4 2 3 2 2" xfId="12089"/>
    <cellStyle name="Percent 2 3 4 2 3 2 2 2" xfId="20019"/>
    <cellStyle name="Percent 2 3 4 2 3 2 2 2 2" xfId="32274"/>
    <cellStyle name="Percent 2 3 4 2 3 2 2 2 3" xfId="44515"/>
    <cellStyle name="Percent 2 3 4 2 3 2 2 3" xfId="26159"/>
    <cellStyle name="Percent 2 3 4 2 3 2 2 4" xfId="38401"/>
    <cellStyle name="Percent 2 3 4 2 3 2 2 5" xfId="50630"/>
    <cellStyle name="Percent 2 3 4 2 3 2 3" xfId="20018"/>
    <cellStyle name="Percent 2 3 4 2 3 2 3 2" xfId="32273"/>
    <cellStyle name="Percent 2 3 4 2 3 2 3 3" xfId="44514"/>
    <cellStyle name="Percent 2 3 4 2 3 2 4" xfId="26158"/>
    <cellStyle name="Percent 2 3 4 2 3 2 5" xfId="38400"/>
    <cellStyle name="Percent 2 3 4 2 3 2 6" xfId="50629"/>
    <cellStyle name="Percent 2 3 4 2 3 3" xfId="12090"/>
    <cellStyle name="Percent 2 3 4 2 3 3 2" xfId="20020"/>
    <cellStyle name="Percent 2 3 4 2 3 3 2 2" xfId="32275"/>
    <cellStyle name="Percent 2 3 4 2 3 3 2 3" xfId="44516"/>
    <cellStyle name="Percent 2 3 4 2 3 3 3" xfId="26160"/>
    <cellStyle name="Percent 2 3 4 2 3 3 4" xfId="38402"/>
    <cellStyle name="Percent 2 3 4 2 3 3 5" xfId="50631"/>
    <cellStyle name="Percent 2 3 4 2 3 4" xfId="20017"/>
    <cellStyle name="Percent 2 3 4 2 3 4 2" xfId="32272"/>
    <cellStyle name="Percent 2 3 4 2 3 4 3" xfId="44513"/>
    <cellStyle name="Percent 2 3 4 2 3 5" xfId="26157"/>
    <cellStyle name="Percent 2 3 4 2 3 6" xfId="38399"/>
    <cellStyle name="Percent 2 3 4 2 3 7" xfId="50628"/>
    <cellStyle name="Percent 2 3 4 2 4" xfId="12091"/>
    <cellStyle name="Percent 2 3 4 2 4 2" xfId="12092"/>
    <cellStyle name="Percent 2 3 4 2 4 2 2" xfId="20022"/>
    <cellStyle name="Percent 2 3 4 2 4 2 2 2" xfId="32277"/>
    <cellStyle name="Percent 2 3 4 2 4 2 2 3" xfId="44518"/>
    <cellStyle name="Percent 2 3 4 2 4 2 3" xfId="26162"/>
    <cellStyle name="Percent 2 3 4 2 4 2 4" xfId="38404"/>
    <cellStyle name="Percent 2 3 4 2 4 2 5" xfId="50633"/>
    <cellStyle name="Percent 2 3 4 2 4 3" xfId="20021"/>
    <cellStyle name="Percent 2 3 4 2 4 3 2" xfId="32276"/>
    <cellStyle name="Percent 2 3 4 2 4 3 3" xfId="44517"/>
    <cellStyle name="Percent 2 3 4 2 4 4" xfId="26161"/>
    <cellStyle name="Percent 2 3 4 2 4 5" xfId="38403"/>
    <cellStyle name="Percent 2 3 4 2 4 6" xfId="50632"/>
    <cellStyle name="Percent 2 3 4 2 5" xfId="12093"/>
    <cellStyle name="Percent 2 3 4 2 5 2" xfId="20023"/>
    <cellStyle name="Percent 2 3 4 2 5 2 2" xfId="32278"/>
    <cellStyle name="Percent 2 3 4 2 5 2 3" xfId="44519"/>
    <cellStyle name="Percent 2 3 4 2 5 3" xfId="26163"/>
    <cellStyle name="Percent 2 3 4 2 5 4" xfId="38405"/>
    <cellStyle name="Percent 2 3 4 2 5 5" xfId="50634"/>
    <cellStyle name="Percent 2 3 4 2 6" xfId="20008"/>
    <cellStyle name="Percent 2 3 4 2 6 2" xfId="32263"/>
    <cellStyle name="Percent 2 3 4 2 6 3" xfId="44504"/>
    <cellStyle name="Percent 2 3 4 2 7" xfId="26148"/>
    <cellStyle name="Percent 2 3 4 2 8" xfId="38390"/>
    <cellStyle name="Percent 2 3 4 2 9" xfId="50619"/>
    <cellStyle name="Percent 2 3 4 3" xfId="12094"/>
    <cellStyle name="Percent 2 3 4 3 2" xfId="12095"/>
    <cellStyle name="Percent 2 3 4 3 2 2" xfId="12096"/>
    <cellStyle name="Percent 2 3 4 3 2 2 2" xfId="12097"/>
    <cellStyle name="Percent 2 3 4 3 2 2 2 2" xfId="20027"/>
    <cellStyle name="Percent 2 3 4 3 2 2 2 2 2" xfId="32282"/>
    <cellStyle name="Percent 2 3 4 3 2 2 2 2 3" xfId="44523"/>
    <cellStyle name="Percent 2 3 4 3 2 2 2 3" xfId="26167"/>
    <cellStyle name="Percent 2 3 4 3 2 2 2 4" xfId="38409"/>
    <cellStyle name="Percent 2 3 4 3 2 2 2 5" xfId="50638"/>
    <cellStyle name="Percent 2 3 4 3 2 2 3" xfId="20026"/>
    <cellStyle name="Percent 2 3 4 3 2 2 3 2" xfId="32281"/>
    <cellStyle name="Percent 2 3 4 3 2 2 3 3" xfId="44522"/>
    <cellStyle name="Percent 2 3 4 3 2 2 4" xfId="26166"/>
    <cellStyle name="Percent 2 3 4 3 2 2 5" xfId="38408"/>
    <cellStyle name="Percent 2 3 4 3 2 2 6" xfId="50637"/>
    <cellStyle name="Percent 2 3 4 3 2 3" xfId="12098"/>
    <cellStyle name="Percent 2 3 4 3 2 3 2" xfId="20028"/>
    <cellStyle name="Percent 2 3 4 3 2 3 2 2" xfId="32283"/>
    <cellStyle name="Percent 2 3 4 3 2 3 2 3" xfId="44524"/>
    <cellStyle name="Percent 2 3 4 3 2 3 3" xfId="26168"/>
    <cellStyle name="Percent 2 3 4 3 2 3 4" xfId="38410"/>
    <cellStyle name="Percent 2 3 4 3 2 3 5" xfId="50639"/>
    <cellStyle name="Percent 2 3 4 3 2 4" xfId="20025"/>
    <cellStyle name="Percent 2 3 4 3 2 4 2" xfId="32280"/>
    <cellStyle name="Percent 2 3 4 3 2 4 3" xfId="44521"/>
    <cellStyle name="Percent 2 3 4 3 2 5" xfId="26165"/>
    <cellStyle name="Percent 2 3 4 3 2 6" xfId="38407"/>
    <cellStyle name="Percent 2 3 4 3 2 7" xfId="50636"/>
    <cellStyle name="Percent 2 3 4 3 3" xfId="12099"/>
    <cellStyle name="Percent 2 3 4 3 3 2" xfId="12100"/>
    <cellStyle name="Percent 2 3 4 3 3 2 2" xfId="20030"/>
    <cellStyle name="Percent 2 3 4 3 3 2 2 2" xfId="32285"/>
    <cellStyle name="Percent 2 3 4 3 3 2 2 3" xfId="44526"/>
    <cellStyle name="Percent 2 3 4 3 3 2 3" xfId="26170"/>
    <cellStyle name="Percent 2 3 4 3 3 2 4" xfId="38412"/>
    <cellStyle name="Percent 2 3 4 3 3 2 5" xfId="50641"/>
    <cellStyle name="Percent 2 3 4 3 3 3" xfId="20029"/>
    <cellStyle name="Percent 2 3 4 3 3 3 2" xfId="32284"/>
    <cellStyle name="Percent 2 3 4 3 3 3 3" xfId="44525"/>
    <cellStyle name="Percent 2 3 4 3 3 4" xfId="26169"/>
    <cellStyle name="Percent 2 3 4 3 3 5" xfId="38411"/>
    <cellStyle name="Percent 2 3 4 3 3 6" xfId="50640"/>
    <cellStyle name="Percent 2 3 4 3 4" xfId="12101"/>
    <cellStyle name="Percent 2 3 4 3 4 2" xfId="20031"/>
    <cellStyle name="Percent 2 3 4 3 4 2 2" xfId="32286"/>
    <cellStyle name="Percent 2 3 4 3 4 2 3" xfId="44527"/>
    <cellStyle name="Percent 2 3 4 3 4 3" xfId="26171"/>
    <cellStyle name="Percent 2 3 4 3 4 4" xfId="38413"/>
    <cellStyle name="Percent 2 3 4 3 4 5" xfId="50642"/>
    <cellStyle name="Percent 2 3 4 3 5" xfId="20024"/>
    <cellStyle name="Percent 2 3 4 3 5 2" xfId="32279"/>
    <cellStyle name="Percent 2 3 4 3 5 3" xfId="44520"/>
    <cellStyle name="Percent 2 3 4 3 6" xfId="26164"/>
    <cellStyle name="Percent 2 3 4 3 7" xfId="38406"/>
    <cellStyle name="Percent 2 3 4 3 8" xfId="50635"/>
    <cellStyle name="Percent 2 3 4 4" xfId="12102"/>
    <cellStyle name="Percent 2 3 4 4 2" xfId="12103"/>
    <cellStyle name="Percent 2 3 4 4 2 2" xfId="12104"/>
    <cellStyle name="Percent 2 3 4 4 2 2 2" xfId="20034"/>
    <cellStyle name="Percent 2 3 4 4 2 2 2 2" xfId="32289"/>
    <cellStyle name="Percent 2 3 4 4 2 2 2 3" xfId="44530"/>
    <cellStyle name="Percent 2 3 4 4 2 2 3" xfId="26174"/>
    <cellStyle name="Percent 2 3 4 4 2 2 4" xfId="38416"/>
    <cellStyle name="Percent 2 3 4 4 2 2 5" xfId="50645"/>
    <cellStyle name="Percent 2 3 4 4 2 3" xfId="20033"/>
    <cellStyle name="Percent 2 3 4 4 2 3 2" xfId="32288"/>
    <cellStyle name="Percent 2 3 4 4 2 3 3" xfId="44529"/>
    <cellStyle name="Percent 2 3 4 4 2 4" xfId="26173"/>
    <cellStyle name="Percent 2 3 4 4 2 5" xfId="38415"/>
    <cellStyle name="Percent 2 3 4 4 2 6" xfId="50644"/>
    <cellStyle name="Percent 2 3 4 4 3" xfId="12105"/>
    <cellStyle name="Percent 2 3 4 4 3 2" xfId="20035"/>
    <cellStyle name="Percent 2 3 4 4 3 2 2" xfId="32290"/>
    <cellStyle name="Percent 2 3 4 4 3 2 3" xfId="44531"/>
    <cellStyle name="Percent 2 3 4 4 3 3" xfId="26175"/>
    <cellStyle name="Percent 2 3 4 4 3 4" xfId="38417"/>
    <cellStyle name="Percent 2 3 4 4 3 5" xfId="50646"/>
    <cellStyle name="Percent 2 3 4 4 4" xfId="20032"/>
    <cellStyle name="Percent 2 3 4 4 4 2" xfId="32287"/>
    <cellStyle name="Percent 2 3 4 4 4 3" xfId="44528"/>
    <cellStyle name="Percent 2 3 4 4 5" xfId="26172"/>
    <cellStyle name="Percent 2 3 4 4 6" xfId="38414"/>
    <cellStyle name="Percent 2 3 4 4 7" xfId="50643"/>
    <cellStyle name="Percent 2 3 4 5" xfId="12106"/>
    <cellStyle name="Percent 2 3 4 5 2" xfId="12107"/>
    <cellStyle name="Percent 2 3 4 5 2 2" xfId="20037"/>
    <cellStyle name="Percent 2 3 4 5 2 2 2" xfId="32292"/>
    <cellStyle name="Percent 2 3 4 5 2 2 3" xfId="44533"/>
    <cellStyle name="Percent 2 3 4 5 2 3" xfId="26177"/>
    <cellStyle name="Percent 2 3 4 5 2 4" xfId="38419"/>
    <cellStyle name="Percent 2 3 4 5 2 5" xfId="50648"/>
    <cellStyle name="Percent 2 3 4 5 3" xfId="20036"/>
    <cellStyle name="Percent 2 3 4 5 3 2" xfId="32291"/>
    <cellStyle name="Percent 2 3 4 5 3 3" xfId="44532"/>
    <cellStyle name="Percent 2 3 4 5 4" xfId="26176"/>
    <cellStyle name="Percent 2 3 4 5 5" xfId="38418"/>
    <cellStyle name="Percent 2 3 4 5 6" xfId="50647"/>
    <cellStyle name="Percent 2 3 4 6" xfId="12108"/>
    <cellStyle name="Percent 2 3 4 6 2" xfId="20038"/>
    <cellStyle name="Percent 2 3 4 6 2 2" xfId="32293"/>
    <cellStyle name="Percent 2 3 4 6 2 3" xfId="44534"/>
    <cellStyle name="Percent 2 3 4 6 3" xfId="26178"/>
    <cellStyle name="Percent 2 3 4 6 4" xfId="38420"/>
    <cellStyle name="Percent 2 3 4 6 5" xfId="50649"/>
    <cellStyle name="Percent 2 3 4 7" xfId="20007"/>
    <cellStyle name="Percent 2 3 4 7 2" xfId="32262"/>
    <cellStyle name="Percent 2 3 4 7 3" xfId="44503"/>
    <cellStyle name="Percent 2 3 4 8" xfId="26147"/>
    <cellStyle name="Percent 2 3 4 9" xfId="38389"/>
    <cellStyle name="Percent 2 3 5" xfId="12109"/>
    <cellStyle name="Percent 2 3 5 2" xfId="12110"/>
    <cellStyle name="Percent 2 3 5 2 2" xfId="12111"/>
    <cellStyle name="Percent 2 3 5 2 2 2" xfId="12112"/>
    <cellStyle name="Percent 2 3 5 2 2 2 2" xfId="12113"/>
    <cellStyle name="Percent 2 3 5 2 2 2 2 2" xfId="20043"/>
    <cellStyle name="Percent 2 3 5 2 2 2 2 2 2" xfId="32298"/>
    <cellStyle name="Percent 2 3 5 2 2 2 2 2 3" xfId="44539"/>
    <cellStyle name="Percent 2 3 5 2 2 2 2 3" xfId="26183"/>
    <cellStyle name="Percent 2 3 5 2 2 2 2 4" xfId="38425"/>
    <cellStyle name="Percent 2 3 5 2 2 2 2 5" xfId="50654"/>
    <cellStyle name="Percent 2 3 5 2 2 2 3" xfId="20042"/>
    <cellStyle name="Percent 2 3 5 2 2 2 3 2" xfId="32297"/>
    <cellStyle name="Percent 2 3 5 2 2 2 3 3" xfId="44538"/>
    <cellStyle name="Percent 2 3 5 2 2 2 4" xfId="26182"/>
    <cellStyle name="Percent 2 3 5 2 2 2 5" xfId="38424"/>
    <cellStyle name="Percent 2 3 5 2 2 2 6" xfId="50653"/>
    <cellStyle name="Percent 2 3 5 2 2 3" xfId="12114"/>
    <cellStyle name="Percent 2 3 5 2 2 3 2" xfId="20044"/>
    <cellStyle name="Percent 2 3 5 2 2 3 2 2" xfId="32299"/>
    <cellStyle name="Percent 2 3 5 2 2 3 2 3" xfId="44540"/>
    <cellStyle name="Percent 2 3 5 2 2 3 3" xfId="26184"/>
    <cellStyle name="Percent 2 3 5 2 2 3 4" xfId="38426"/>
    <cellStyle name="Percent 2 3 5 2 2 3 5" xfId="50655"/>
    <cellStyle name="Percent 2 3 5 2 2 4" xfId="20041"/>
    <cellStyle name="Percent 2 3 5 2 2 4 2" xfId="32296"/>
    <cellStyle name="Percent 2 3 5 2 2 4 3" xfId="44537"/>
    <cellStyle name="Percent 2 3 5 2 2 5" xfId="26181"/>
    <cellStyle name="Percent 2 3 5 2 2 6" xfId="38423"/>
    <cellStyle name="Percent 2 3 5 2 2 7" xfId="50652"/>
    <cellStyle name="Percent 2 3 5 2 3" xfId="12115"/>
    <cellStyle name="Percent 2 3 5 2 3 2" xfId="12116"/>
    <cellStyle name="Percent 2 3 5 2 3 2 2" xfId="20046"/>
    <cellStyle name="Percent 2 3 5 2 3 2 2 2" xfId="32301"/>
    <cellStyle name="Percent 2 3 5 2 3 2 2 3" xfId="44542"/>
    <cellStyle name="Percent 2 3 5 2 3 2 3" xfId="26186"/>
    <cellStyle name="Percent 2 3 5 2 3 2 4" xfId="38428"/>
    <cellStyle name="Percent 2 3 5 2 3 2 5" xfId="50657"/>
    <cellStyle name="Percent 2 3 5 2 3 3" xfId="20045"/>
    <cellStyle name="Percent 2 3 5 2 3 3 2" xfId="32300"/>
    <cellStyle name="Percent 2 3 5 2 3 3 3" xfId="44541"/>
    <cellStyle name="Percent 2 3 5 2 3 4" xfId="26185"/>
    <cellStyle name="Percent 2 3 5 2 3 5" xfId="38427"/>
    <cellStyle name="Percent 2 3 5 2 3 6" xfId="50656"/>
    <cellStyle name="Percent 2 3 5 2 4" xfId="12117"/>
    <cellStyle name="Percent 2 3 5 2 4 2" xfId="20047"/>
    <cellStyle name="Percent 2 3 5 2 4 2 2" xfId="32302"/>
    <cellStyle name="Percent 2 3 5 2 4 2 3" xfId="44543"/>
    <cellStyle name="Percent 2 3 5 2 4 3" xfId="26187"/>
    <cellStyle name="Percent 2 3 5 2 4 4" xfId="38429"/>
    <cellStyle name="Percent 2 3 5 2 4 5" xfId="50658"/>
    <cellStyle name="Percent 2 3 5 2 5" xfId="20040"/>
    <cellStyle name="Percent 2 3 5 2 5 2" xfId="32295"/>
    <cellStyle name="Percent 2 3 5 2 5 3" xfId="44536"/>
    <cellStyle name="Percent 2 3 5 2 6" xfId="26180"/>
    <cellStyle name="Percent 2 3 5 2 7" xfId="38422"/>
    <cellStyle name="Percent 2 3 5 2 8" xfId="50651"/>
    <cellStyle name="Percent 2 3 5 3" xfId="12118"/>
    <cellStyle name="Percent 2 3 5 3 2" xfId="12119"/>
    <cellStyle name="Percent 2 3 5 3 2 2" xfId="12120"/>
    <cellStyle name="Percent 2 3 5 3 2 2 2" xfId="20050"/>
    <cellStyle name="Percent 2 3 5 3 2 2 2 2" xfId="32305"/>
    <cellStyle name="Percent 2 3 5 3 2 2 2 3" xfId="44546"/>
    <cellStyle name="Percent 2 3 5 3 2 2 3" xfId="26190"/>
    <cellStyle name="Percent 2 3 5 3 2 2 4" xfId="38432"/>
    <cellStyle name="Percent 2 3 5 3 2 2 5" xfId="50661"/>
    <cellStyle name="Percent 2 3 5 3 2 3" xfId="20049"/>
    <cellStyle name="Percent 2 3 5 3 2 3 2" xfId="32304"/>
    <cellStyle name="Percent 2 3 5 3 2 3 3" xfId="44545"/>
    <cellStyle name="Percent 2 3 5 3 2 4" xfId="26189"/>
    <cellStyle name="Percent 2 3 5 3 2 5" xfId="38431"/>
    <cellStyle name="Percent 2 3 5 3 2 6" xfId="50660"/>
    <cellStyle name="Percent 2 3 5 3 3" xfId="12121"/>
    <cellStyle name="Percent 2 3 5 3 3 2" xfId="20051"/>
    <cellStyle name="Percent 2 3 5 3 3 2 2" xfId="32306"/>
    <cellStyle name="Percent 2 3 5 3 3 2 3" xfId="44547"/>
    <cellStyle name="Percent 2 3 5 3 3 3" xfId="26191"/>
    <cellStyle name="Percent 2 3 5 3 3 4" xfId="38433"/>
    <cellStyle name="Percent 2 3 5 3 3 5" xfId="50662"/>
    <cellStyle name="Percent 2 3 5 3 4" xfId="20048"/>
    <cellStyle name="Percent 2 3 5 3 4 2" xfId="32303"/>
    <cellStyle name="Percent 2 3 5 3 4 3" xfId="44544"/>
    <cellStyle name="Percent 2 3 5 3 5" xfId="26188"/>
    <cellStyle name="Percent 2 3 5 3 6" xfId="38430"/>
    <cellStyle name="Percent 2 3 5 3 7" xfId="50659"/>
    <cellStyle name="Percent 2 3 5 4" xfId="12122"/>
    <cellStyle name="Percent 2 3 5 4 2" xfId="12123"/>
    <cellStyle name="Percent 2 3 5 4 2 2" xfId="20053"/>
    <cellStyle name="Percent 2 3 5 4 2 2 2" xfId="32308"/>
    <cellStyle name="Percent 2 3 5 4 2 2 3" xfId="44549"/>
    <cellStyle name="Percent 2 3 5 4 2 3" xfId="26193"/>
    <cellStyle name="Percent 2 3 5 4 2 4" xfId="38435"/>
    <cellStyle name="Percent 2 3 5 4 2 5" xfId="50664"/>
    <cellStyle name="Percent 2 3 5 4 3" xfId="20052"/>
    <cellStyle name="Percent 2 3 5 4 3 2" xfId="32307"/>
    <cellStyle name="Percent 2 3 5 4 3 3" xfId="44548"/>
    <cellStyle name="Percent 2 3 5 4 4" xfId="26192"/>
    <cellStyle name="Percent 2 3 5 4 5" xfId="38434"/>
    <cellStyle name="Percent 2 3 5 4 6" xfId="50663"/>
    <cellStyle name="Percent 2 3 5 5" xfId="12124"/>
    <cellStyle name="Percent 2 3 5 5 2" xfId="20054"/>
    <cellStyle name="Percent 2 3 5 5 2 2" xfId="32309"/>
    <cellStyle name="Percent 2 3 5 5 2 3" xfId="44550"/>
    <cellStyle name="Percent 2 3 5 5 3" xfId="26194"/>
    <cellStyle name="Percent 2 3 5 5 4" xfId="38436"/>
    <cellStyle name="Percent 2 3 5 5 5" xfId="50665"/>
    <cellStyle name="Percent 2 3 5 6" xfId="20039"/>
    <cellStyle name="Percent 2 3 5 6 2" xfId="32294"/>
    <cellStyle name="Percent 2 3 5 6 3" xfId="44535"/>
    <cellStyle name="Percent 2 3 5 7" xfId="26179"/>
    <cellStyle name="Percent 2 3 5 8" xfId="38421"/>
    <cellStyle name="Percent 2 3 5 9" xfId="50650"/>
    <cellStyle name="Percent 2 3 6" xfId="12125"/>
    <cellStyle name="Percent 2 3 6 2" xfId="12126"/>
    <cellStyle name="Percent 2 3 6 2 2" xfId="12127"/>
    <cellStyle name="Percent 2 3 6 2 2 2" xfId="12128"/>
    <cellStyle name="Percent 2 3 6 2 2 2 2" xfId="20058"/>
    <cellStyle name="Percent 2 3 6 2 2 2 2 2" xfId="32313"/>
    <cellStyle name="Percent 2 3 6 2 2 2 2 3" xfId="44554"/>
    <cellStyle name="Percent 2 3 6 2 2 2 3" xfId="26198"/>
    <cellStyle name="Percent 2 3 6 2 2 2 4" xfId="38440"/>
    <cellStyle name="Percent 2 3 6 2 2 2 5" xfId="50669"/>
    <cellStyle name="Percent 2 3 6 2 2 3" xfId="20057"/>
    <cellStyle name="Percent 2 3 6 2 2 3 2" xfId="32312"/>
    <cellStyle name="Percent 2 3 6 2 2 3 3" xfId="44553"/>
    <cellStyle name="Percent 2 3 6 2 2 4" xfId="26197"/>
    <cellStyle name="Percent 2 3 6 2 2 5" xfId="38439"/>
    <cellStyle name="Percent 2 3 6 2 2 6" xfId="50668"/>
    <cellStyle name="Percent 2 3 6 2 3" xfId="12129"/>
    <cellStyle name="Percent 2 3 6 2 3 2" xfId="20059"/>
    <cellStyle name="Percent 2 3 6 2 3 2 2" xfId="32314"/>
    <cellStyle name="Percent 2 3 6 2 3 2 3" xfId="44555"/>
    <cellStyle name="Percent 2 3 6 2 3 3" xfId="26199"/>
    <cellStyle name="Percent 2 3 6 2 3 4" xfId="38441"/>
    <cellStyle name="Percent 2 3 6 2 3 5" xfId="50670"/>
    <cellStyle name="Percent 2 3 6 2 4" xfId="20056"/>
    <cellStyle name="Percent 2 3 6 2 4 2" xfId="32311"/>
    <cellStyle name="Percent 2 3 6 2 4 3" xfId="44552"/>
    <cellStyle name="Percent 2 3 6 2 5" xfId="26196"/>
    <cellStyle name="Percent 2 3 6 2 6" xfId="38438"/>
    <cellStyle name="Percent 2 3 6 2 7" xfId="50667"/>
    <cellStyle name="Percent 2 3 6 3" xfId="12130"/>
    <cellStyle name="Percent 2 3 6 3 2" xfId="12131"/>
    <cellStyle name="Percent 2 3 6 3 2 2" xfId="20061"/>
    <cellStyle name="Percent 2 3 6 3 2 2 2" xfId="32316"/>
    <cellStyle name="Percent 2 3 6 3 2 2 3" xfId="44557"/>
    <cellStyle name="Percent 2 3 6 3 2 3" xfId="26201"/>
    <cellStyle name="Percent 2 3 6 3 2 4" xfId="38443"/>
    <cellStyle name="Percent 2 3 6 3 2 5" xfId="50672"/>
    <cellStyle name="Percent 2 3 6 3 3" xfId="20060"/>
    <cellStyle name="Percent 2 3 6 3 3 2" xfId="32315"/>
    <cellStyle name="Percent 2 3 6 3 3 3" xfId="44556"/>
    <cellStyle name="Percent 2 3 6 3 4" xfId="26200"/>
    <cellStyle name="Percent 2 3 6 3 5" xfId="38442"/>
    <cellStyle name="Percent 2 3 6 3 6" xfId="50671"/>
    <cellStyle name="Percent 2 3 6 4" xfId="12132"/>
    <cellStyle name="Percent 2 3 6 4 2" xfId="20062"/>
    <cellStyle name="Percent 2 3 6 4 2 2" xfId="32317"/>
    <cellStyle name="Percent 2 3 6 4 2 3" xfId="44558"/>
    <cellStyle name="Percent 2 3 6 4 3" xfId="26202"/>
    <cellStyle name="Percent 2 3 6 4 4" xfId="38444"/>
    <cellStyle name="Percent 2 3 6 4 5" xfId="50673"/>
    <cellStyle name="Percent 2 3 6 5" xfId="20055"/>
    <cellStyle name="Percent 2 3 6 5 2" xfId="32310"/>
    <cellStyle name="Percent 2 3 6 5 3" xfId="44551"/>
    <cellStyle name="Percent 2 3 6 6" xfId="26195"/>
    <cellStyle name="Percent 2 3 6 7" xfId="38437"/>
    <cellStyle name="Percent 2 3 6 8" xfId="50666"/>
    <cellStyle name="Percent 2 3 7" xfId="12133"/>
    <cellStyle name="Percent 2 3 7 2" xfId="12134"/>
    <cellStyle name="Percent 2 3 7 2 2" xfId="12135"/>
    <cellStyle name="Percent 2 3 7 2 2 2" xfId="20065"/>
    <cellStyle name="Percent 2 3 7 2 2 2 2" xfId="32320"/>
    <cellStyle name="Percent 2 3 7 2 2 2 3" xfId="44561"/>
    <cellStyle name="Percent 2 3 7 2 2 3" xfId="26205"/>
    <cellStyle name="Percent 2 3 7 2 2 4" xfId="38447"/>
    <cellStyle name="Percent 2 3 7 2 2 5" xfId="50676"/>
    <cellStyle name="Percent 2 3 7 2 3" xfId="20064"/>
    <cellStyle name="Percent 2 3 7 2 3 2" xfId="32319"/>
    <cellStyle name="Percent 2 3 7 2 3 3" xfId="44560"/>
    <cellStyle name="Percent 2 3 7 2 4" xfId="26204"/>
    <cellStyle name="Percent 2 3 7 2 5" xfId="38446"/>
    <cellStyle name="Percent 2 3 7 2 6" xfId="50675"/>
    <cellStyle name="Percent 2 3 7 3" xfId="12136"/>
    <cellStyle name="Percent 2 3 7 3 2" xfId="20066"/>
    <cellStyle name="Percent 2 3 7 3 2 2" xfId="32321"/>
    <cellStyle name="Percent 2 3 7 3 2 3" xfId="44562"/>
    <cellStyle name="Percent 2 3 7 3 3" xfId="26206"/>
    <cellStyle name="Percent 2 3 7 3 4" xfId="38448"/>
    <cellStyle name="Percent 2 3 7 3 5" xfId="50677"/>
    <cellStyle name="Percent 2 3 7 4" xfId="20063"/>
    <cellStyle name="Percent 2 3 7 4 2" xfId="32318"/>
    <cellStyle name="Percent 2 3 7 4 3" xfId="44559"/>
    <cellStyle name="Percent 2 3 7 5" xfId="26203"/>
    <cellStyle name="Percent 2 3 7 6" xfId="38445"/>
    <cellStyle name="Percent 2 3 7 7" xfId="50674"/>
    <cellStyle name="Percent 2 3 8" xfId="12137"/>
    <cellStyle name="Percent 2 3 8 2" xfId="12138"/>
    <cellStyle name="Percent 2 3 8 2 2" xfId="20068"/>
    <cellStyle name="Percent 2 3 8 2 2 2" xfId="32323"/>
    <cellStyle name="Percent 2 3 8 2 2 3" xfId="44564"/>
    <cellStyle name="Percent 2 3 8 2 3" xfId="26208"/>
    <cellStyle name="Percent 2 3 8 2 4" xfId="38450"/>
    <cellStyle name="Percent 2 3 8 2 5" xfId="50679"/>
    <cellStyle name="Percent 2 3 8 3" xfId="20067"/>
    <cellStyle name="Percent 2 3 8 3 2" xfId="32322"/>
    <cellStyle name="Percent 2 3 8 3 3" xfId="44563"/>
    <cellStyle name="Percent 2 3 8 4" xfId="26207"/>
    <cellStyle name="Percent 2 3 8 5" xfId="38449"/>
    <cellStyle name="Percent 2 3 8 6" xfId="50678"/>
    <cellStyle name="Percent 2 3 9" xfId="12139"/>
    <cellStyle name="Percent 2 3 9 2" xfId="20069"/>
    <cellStyle name="Percent 2 3 9 2 2" xfId="32324"/>
    <cellStyle name="Percent 2 3 9 2 3" xfId="44565"/>
    <cellStyle name="Percent 2 3 9 3" xfId="26209"/>
    <cellStyle name="Percent 2 3 9 4" xfId="38451"/>
    <cellStyle name="Percent 2 3 9 5" xfId="50680"/>
    <cellStyle name="Percent 2 4" xfId="12140"/>
    <cellStyle name="Percent 2 4 10" xfId="26210"/>
    <cellStyle name="Percent 2 4 11" xfId="38452"/>
    <cellStyle name="Percent 2 4 12" xfId="50681"/>
    <cellStyle name="Percent 2 4 2" xfId="12141"/>
    <cellStyle name="Percent 2 4 2 10" xfId="38453"/>
    <cellStyle name="Percent 2 4 2 11" xfId="50682"/>
    <cellStyle name="Percent 2 4 2 2" xfId="12142"/>
    <cellStyle name="Percent 2 4 2 2 10" xfId="50683"/>
    <cellStyle name="Percent 2 4 2 2 2" xfId="12143"/>
    <cellStyle name="Percent 2 4 2 2 2 2" xfId="12144"/>
    <cellStyle name="Percent 2 4 2 2 2 2 2" xfId="12145"/>
    <cellStyle name="Percent 2 4 2 2 2 2 2 2" xfId="12146"/>
    <cellStyle name="Percent 2 4 2 2 2 2 2 2 2" xfId="12147"/>
    <cellStyle name="Percent 2 4 2 2 2 2 2 2 2 2" xfId="20077"/>
    <cellStyle name="Percent 2 4 2 2 2 2 2 2 2 2 2" xfId="32332"/>
    <cellStyle name="Percent 2 4 2 2 2 2 2 2 2 2 3" xfId="44573"/>
    <cellStyle name="Percent 2 4 2 2 2 2 2 2 2 3" xfId="26217"/>
    <cellStyle name="Percent 2 4 2 2 2 2 2 2 2 4" xfId="38459"/>
    <cellStyle name="Percent 2 4 2 2 2 2 2 2 2 5" xfId="50688"/>
    <cellStyle name="Percent 2 4 2 2 2 2 2 2 3" xfId="20076"/>
    <cellStyle name="Percent 2 4 2 2 2 2 2 2 3 2" xfId="32331"/>
    <cellStyle name="Percent 2 4 2 2 2 2 2 2 3 3" xfId="44572"/>
    <cellStyle name="Percent 2 4 2 2 2 2 2 2 4" xfId="26216"/>
    <cellStyle name="Percent 2 4 2 2 2 2 2 2 5" xfId="38458"/>
    <cellStyle name="Percent 2 4 2 2 2 2 2 2 6" xfId="50687"/>
    <cellStyle name="Percent 2 4 2 2 2 2 2 3" xfId="12148"/>
    <cellStyle name="Percent 2 4 2 2 2 2 2 3 2" xfId="20078"/>
    <cellStyle name="Percent 2 4 2 2 2 2 2 3 2 2" xfId="32333"/>
    <cellStyle name="Percent 2 4 2 2 2 2 2 3 2 3" xfId="44574"/>
    <cellStyle name="Percent 2 4 2 2 2 2 2 3 3" xfId="26218"/>
    <cellStyle name="Percent 2 4 2 2 2 2 2 3 4" xfId="38460"/>
    <cellStyle name="Percent 2 4 2 2 2 2 2 3 5" xfId="50689"/>
    <cellStyle name="Percent 2 4 2 2 2 2 2 4" xfId="20075"/>
    <cellStyle name="Percent 2 4 2 2 2 2 2 4 2" xfId="32330"/>
    <cellStyle name="Percent 2 4 2 2 2 2 2 4 3" xfId="44571"/>
    <cellStyle name="Percent 2 4 2 2 2 2 2 5" xfId="26215"/>
    <cellStyle name="Percent 2 4 2 2 2 2 2 6" xfId="38457"/>
    <cellStyle name="Percent 2 4 2 2 2 2 2 7" xfId="50686"/>
    <cellStyle name="Percent 2 4 2 2 2 2 3" xfId="12149"/>
    <cellStyle name="Percent 2 4 2 2 2 2 3 2" xfId="12150"/>
    <cellStyle name="Percent 2 4 2 2 2 2 3 2 2" xfId="20080"/>
    <cellStyle name="Percent 2 4 2 2 2 2 3 2 2 2" xfId="32335"/>
    <cellStyle name="Percent 2 4 2 2 2 2 3 2 2 3" xfId="44576"/>
    <cellStyle name="Percent 2 4 2 2 2 2 3 2 3" xfId="26220"/>
    <cellStyle name="Percent 2 4 2 2 2 2 3 2 4" xfId="38462"/>
    <cellStyle name="Percent 2 4 2 2 2 2 3 2 5" xfId="50691"/>
    <cellStyle name="Percent 2 4 2 2 2 2 3 3" xfId="20079"/>
    <cellStyle name="Percent 2 4 2 2 2 2 3 3 2" xfId="32334"/>
    <cellStyle name="Percent 2 4 2 2 2 2 3 3 3" xfId="44575"/>
    <cellStyle name="Percent 2 4 2 2 2 2 3 4" xfId="26219"/>
    <cellStyle name="Percent 2 4 2 2 2 2 3 5" xfId="38461"/>
    <cellStyle name="Percent 2 4 2 2 2 2 3 6" xfId="50690"/>
    <cellStyle name="Percent 2 4 2 2 2 2 4" xfId="12151"/>
    <cellStyle name="Percent 2 4 2 2 2 2 4 2" xfId="20081"/>
    <cellStyle name="Percent 2 4 2 2 2 2 4 2 2" xfId="32336"/>
    <cellStyle name="Percent 2 4 2 2 2 2 4 2 3" xfId="44577"/>
    <cellStyle name="Percent 2 4 2 2 2 2 4 3" xfId="26221"/>
    <cellStyle name="Percent 2 4 2 2 2 2 4 4" xfId="38463"/>
    <cellStyle name="Percent 2 4 2 2 2 2 4 5" xfId="50692"/>
    <cellStyle name="Percent 2 4 2 2 2 2 5" xfId="20074"/>
    <cellStyle name="Percent 2 4 2 2 2 2 5 2" xfId="32329"/>
    <cellStyle name="Percent 2 4 2 2 2 2 5 3" xfId="44570"/>
    <cellStyle name="Percent 2 4 2 2 2 2 6" xfId="26214"/>
    <cellStyle name="Percent 2 4 2 2 2 2 7" xfId="38456"/>
    <cellStyle name="Percent 2 4 2 2 2 2 8" xfId="50685"/>
    <cellStyle name="Percent 2 4 2 2 2 3" xfId="12152"/>
    <cellStyle name="Percent 2 4 2 2 2 3 2" xfId="12153"/>
    <cellStyle name="Percent 2 4 2 2 2 3 2 2" xfId="12154"/>
    <cellStyle name="Percent 2 4 2 2 2 3 2 2 2" xfId="20084"/>
    <cellStyle name="Percent 2 4 2 2 2 3 2 2 2 2" xfId="32339"/>
    <cellStyle name="Percent 2 4 2 2 2 3 2 2 2 3" xfId="44580"/>
    <cellStyle name="Percent 2 4 2 2 2 3 2 2 3" xfId="26224"/>
    <cellStyle name="Percent 2 4 2 2 2 3 2 2 4" xfId="38466"/>
    <cellStyle name="Percent 2 4 2 2 2 3 2 2 5" xfId="50695"/>
    <cellStyle name="Percent 2 4 2 2 2 3 2 3" xfId="20083"/>
    <cellStyle name="Percent 2 4 2 2 2 3 2 3 2" xfId="32338"/>
    <cellStyle name="Percent 2 4 2 2 2 3 2 3 3" xfId="44579"/>
    <cellStyle name="Percent 2 4 2 2 2 3 2 4" xfId="26223"/>
    <cellStyle name="Percent 2 4 2 2 2 3 2 5" xfId="38465"/>
    <cellStyle name="Percent 2 4 2 2 2 3 2 6" xfId="50694"/>
    <cellStyle name="Percent 2 4 2 2 2 3 3" xfId="12155"/>
    <cellStyle name="Percent 2 4 2 2 2 3 3 2" xfId="20085"/>
    <cellStyle name="Percent 2 4 2 2 2 3 3 2 2" xfId="32340"/>
    <cellStyle name="Percent 2 4 2 2 2 3 3 2 3" xfId="44581"/>
    <cellStyle name="Percent 2 4 2 2 2 3 3 3" xfId="26225"/>
    <cellStyle name="Percent 2 4 2 2 2 3 3 4" xfId="38467"/>
    <cellStyle name="Percent 2 4 2 2 2 3 3 5" xfId="50696"/>
    <cellStyle name="Percent 2 4 2 2 2 3 4" xfId="20082"/>
    <cellStyle name="Percent 2 4 2 2 2 3 4 2" xfId="32337"/>
    <cellStyle name="Percent 2 4 2 2 2 3 4 3" xfId="44578"/>
    <cellStyle name="Percent 2 4 2 2 2 3 5" xfId="26222"/>
    <cellStyle name="Percent 2 4 2 2 2 3 6" xfId="38464"/>
    <cellStyle name="Percent 2 4 2 2 2 3 7" xfId="50693"/>
    <cellStyle name="Percent 2 4 2 2 2 4" xfId="12156"/>
    <cellStyle name="Percent 2 4 2 2 2 4 2" xfId="12157"/>
    <cellStyle name="Percent 2 4 2 2 2 4 2 2" xfId="20087"/>
    <cellStyle name="Percent 2 4 2 2 2 4 2 2 2" xfId="32342"/>
    <cellStyle name="Percent 2 4 2 2 2 4 2 2 3" xfId="44583"/>
    <cellStyle name="Percent 2 4 2 2 2 4 2 3" xfId="26227"/>
    <cellStyle name="Percent 2 4 2 2 2 4 2 4" xfId="38469"/>
    <cellStyle name="Percent 2 4 2 2 2 4 2 5" xfId="50698"/>
    <cellStyle name="Percent 2 4 2 2 2 4 3" xfId="20086"/>
    <cellStyle name="Percent 2 4 2 2 2 4 3 2" xfId="32341"/>
    <cellStyle name="Percent 2 4 2 2 2 4 3 3" xfId="44582"/>
    <cellStyle name="Percent 2 4 2 2 2 4 4" xfId="26226"/>
    <cellStyle name="Percent 2 4 2 2 2 4 5" xfId="38468"/>
    <cellStyle name="Percent 2 4 2 2 2 4 6" xfId="50697"/>
    <cellStyle name="Percent 2 4 2 2 2 5" xfId="12158"/>
    <cellStyle name="Percent 2 4 2 2 2 5 2" xfId="20088"/>
    <cellStyle name="Percent 2 4 2 2 2 5 2 2" xfId="32343"/>
    <cellStyle name="Percent 2 4 2 2 2 5 2 3" xfId="44584"/>
    <cellStyle name="Percent 2 4 2 2 2 5 3" xfId="26228"/>
    <cellStyle name="Percent 2 4 2 2 2 5 4" xfId="38470"/>
    <cellStyle name="Percent 2 4 2 2 2 5 5" xfId="50699"/>
    <cellStyle name="Percent 2 4 2 2 2 6" xfId="20073"/>
    <cellStyle name="Percent 2 4 2 2 2 6 2" xfId="32328"/>
    <cellStyle name="Percent 2 4 2 2 2 6 3" xfId="44569"/>
    <cellStyle name="Percent 2 4 2 2 2 7" xfId="26213"/>
    <cellStyle name="Percent 2 4 2 2 2 8" xfId="38455"/>
    <cellStyle name="Percent 2 4 2 2 2 9" xfId="50684"/>
    <cellStyle name="Percent 2 4 2 2 3" xfId="12159"/>
    <cellStyle name="Percent 2 4 2 2 3 2" xfId="12160"/>
    <cellStyle name="Percent 2 4 2 2 3 2 2" xfId="12161"/>
    <cellStyle name="Percent 2 4 2 2 3 2 2 2" xfId="12162"/>
    <cellStyle name="Percent 2 4 2 2 3 2 2 2 2" xfId="20092"/>
    <cellStyle name="Percent 2 4 2 2 3 2 2 2 2 2" xfId="32347"/>
    <cellStyle name="Percent 2 4 2 2 3 2 2 2 2 3" xfId="44588"/>
    <cellStyle name="Percent 2 4 2 2 3 2 2 2 3" xfId="26232"/>
    <cellStyle name="Percent 2 4 2 2 3 2 2 2 4" xfId="38474"/>
    <cellStyle name="Percent 2 4 2 2 3 2 2 2 5" xfId="50703"/>
    <cellStyle name="Percent 2 4 2 2 3 2 2 3" xfId="20091"/>
    <cellStyle name="Percent 2 4 2 2 3 2 2 3 2" xfId="32346"/>
    <cellStyle name="Percent 2 4 2 2 3 2 2 3 3" xfId="44587"/>
    <cellStyle name="Percent 2 4 2 2 3 2 2 4" xfId="26231"/>
    <cellStyle name="Percent 2 4 2 2 3 2 2 5" xfId="38473"/>
    <cellStyle name="Percent 2 4 2 2 3 2 2 6" xfId="50702"/>
    <cellStyle name="Percent 2 4 2 2 3 2 3" xfId="12163"/>
    <cellStyle name="Percent 2 4 2 2 3 2 3 2" xfId="20093"/>
    <cellStyle name="Percent 2 4 2 2 3 2 3 2 2" xfId="32348"/>
    <cellStyle name="Percent 2 4 2 2 3 2 3 2 3" xfId="44589"/>
    <cellStyle name="Percent 2 4 2 2 3 2 3 3" xfId="26233"/>
    <cellStyle name="Percent 2 4 2 2 3 2 3 4" xfId="38475"/>
    <cellStyle name="Percent 2 4 2 2 3 2 3 5" xfId="50704"/>
    <cellStyle name="Percent 2 4 2 2 3 2 4" xfId="20090"/>
    <cellStyle name="Percent 2 4 2 2 3 2 4 2" xfId="32345"/>
    <cellStyle name="Percent 2 4 2 2 3 2 4 3" xfId="44586"/>
    <cellStyle name="Percent 2 4 2 2 3 2 5" xfId="26230"/>
    <cellStyle name="Percent 2 4 2 2 3 2 6" xfId="38472"/>
    <cellStyle name="Percent 2 4 2 2 3 2 7" xfId="50701"/>
    <cellStyle name="Percent 2 4 2 2 3 3" xfId="12164"/>
    <cellStyle name="Percent 2 4 2 2 3 3 2" xfId="12165"/>
    <cellStyle name="Percent 2 4 2 2 3 3 2 2" xfId="20095"/>
    <cellStyle name="Percent 2 4 2 2 3 3 2 2 2" xfId="32350"/>
    <cellStyle name="Percent 2 4 2 2 3 3 2 2 3" xfId="44591"/>
    <cellStyle name="Percent 2 4 2 2 3 3 2 3" xfId="26235"/>
    <cellStyle name="Percent 2 4 2 2 3 3 2 4" xfId="38477"/>
    <cellStyle name="Percent 2 4 2 2 3 3 2 5" xfId="50706"/>
    <cellStyle name="Percent 2 4 2 2 3 3 3" xfId="20094"/>
    <cellStyle name="Percent 2 4 2 2 3 3 3 2" xfId="32349"/>
    <cellStyle name="Percent 2 4 2 2 3 3 3 3" xfId="44590"/>
    <cellStyle name="Percent 2 4 2 2 3 3 4" xfId="26234"/>
    <cellStyle name="Percent 2 4 2 2 3 3 5" xfId="38476"/>
    <cellStyle name="Percent 2 4 2 2 3 3 6" xfId="50705"/>
    <cellStyle name="Percent 2 4 2 2 3 4" xfId="12166"/>
    <cellStyle name="Percent 2 4 2 2 3 4 2" xfId="20096"/>
    <cellStyle name="Percent 2 4 2 2 3 4 2 2" xfId="32351"/>
    <cellStyle name="Percent 2 4 2 2 3 4 2 3" xfId="44592"/>
    <cellStyle name="Percent 2 4 2 2 3 4 3" xfId="26236"/>
    <cellStyle name="Percent 2 4 2 2 3 4 4" xfId="38478"/>
    <cellStyle name="Percent 2 4 2 2 3 4 5" xfId="50707"/>
    <cellStyle name="Percent 2 4 2 2 3 5" xfId="20089"/>
    <cellStyle name="Percent 2 4 2 2 3 5 2" xfId="32344"/>
    <cellStyle name="Percent 2 4 2 2 3 5 3" xfId="44585"/>
    <cellStyle name="Percent 2 4 2 2 3 6" xfId="26229"/>
    <cellStyle name="Percent 2 4 2 2 3 7" xfId="38471"/>
    <cellStyle name="Percent 2 4 2 2 3 8" xfId="50700"/>
    <cellStyle name="Percent 2 4 2 2 4" xfId="12167"/>
    <cellStyle name="Percent 2 4 2 2 4 2" xfId="12168"/>
    <cellStyle name="Percent 2 4 2 2 4 2 2" xfId="12169"/>
    <cellStyle name="Percent 2 4 2 2 4 2 2 2" xfId="20099"/>
    <cellStyle name="Percent 2 4 2 2 4 2 2 2 2" xfId="32354"/>
    <cellStyle name="Percent 2 4 2 2 4 2 2 2 3" xfId="44595"/>
    <cellStyle name="Percent 2 4 2 2 4 2 2 3" xfId="26239"/>
    <cellStyle name="Percent 2 4 2 2 4 2 2 4" xfId="38481"/>
    <cellStyle name="Percent 2 4 2 2 4 2 2 5" xfId="50710"/>
    <cellStyle name="Percent 2 4 2 2 4 2 3" xfId="20098"/>
    <cellStyle name="Percent 2 4 2 2 4 2 3 2" xfId="32353"/>
    <cellStyle name="Percent 2 4 2 2 4 2 3 3" xfId="44594"/>
    <cellStyle name="Percent 2 4 2 2 4 2 4" xfId="26238"/>
    <cellStyle name="Percent 2 4 2 2 4 2 5" xfId="38480"/>
    <cellStyle name="Percent 2 4 2 2 4 2 6" xfId="50709"/>
    <cellStyle name="Percent 2 4 2 2 4 3" xfId="12170"/>
    <cellStyle name="Percent 2 4 2 2 4 3 2" xfId="20100"/>
    <cellStyle name="Percent 2 4 2 2 4 3 2 2" xfId="32355"/>
    <cellStyle name="Percent 2 4 2 2 4 3 2 3" xfId="44596"/>
    <cellStyle name="Percent 2 4 2 2 4 3 3" xfId="26240"/>
    <cellStyle name="Percent 2 4 2 2 4 3 4" xfId="38482"/>
    <cellStyle name="Percent 2 4 2 2 4 3 5" xfId="50711"/>
    <cellStyle name="Percent 2 4 2 2 4 4" xfId="20097"/>
    <cellStyle name="Percent 2 4 2 2 4 4 2" xfId="32352"/>
    <cellStyle name="Percent 2 4 2 2 4 4 3" xfId="44593"/>
    <cellStyle name="Percent 2 4 2 2 4 5" xfId="26237"/>
    <cellStyle name="Percent 2 4 2 2 4 6" xfId="38479"/>
    <cellStyle name="Percent 2 4 2 2 4 7" xfId="50708"/>
    <cellStyle name="Percent 2 4 2 2 5" xfId="12171"/>
    <cellStyle name="Percent 2 4 2 2 5 2" xfId="12172"/>
    <cellStyle name="Percent 2 4 2 2 5 2 2" xfId="20102"/>
    <cellStyle name="Percent 2 4 2 2 5 2 2 2" xfId="32357"/>
    <cellStyle name="Percent 2 4 2 2 5 2 2 3" xfId="44598"/>
    <cellStyle name="Percent 2 4 2 2 5 2 3" xfId="26242"/>
    <cellStyle name="Percent 2 4 2 2 5 2 4" xfId="38484"/>
    <cellStyle name="Percent 2 4 2 2 5 2 5" xfId="50713"/>
    <cellStyle name="Percent 2 4 2 2 5 3" xfId="20101"/>
    <cellStyle name="Percent 2 4 2 2 5 3 2" xfId="32356"/>
    <cellStyle name="Percent 2 4 2 2 5 3 3" xfId="44597"/>
    <cellStyle name="Percent 2 4 2 2 5 4" xfId="26241"/>
    <cellStyle name="Percent 2 4 2 2 5 5" xfId="38483"/>
    <cellStyle name="Percent 2 4 2 2 5 6" xfId="50712"/>
    <cellStyle name="Percent 2 4 2 2 6" xfId="12173"/>
    <cellStyle name="Percent 2 4 2 2 6 2" xfId="20103"/>
    <cellStyle name="Percent 2 4 2 2 6 2 2" xfId="32358"/>
    <cellStyle name="Percent 2 4 2 2 6 2 3" xfId="44599"/>
    <cellStyle name="Percent 2 4 2 2 6 3" xfId="26243"/>
    <cellStyle name="Percent 2 4 2 2 6 4" xfId="38485"/>
    <cellStyle name="Percent 2 4 2 2 6 5" xfId="50714"/>
    <cellStyle name="Percent 2 4 2 2 7" xfId="20072"/>
    <cellStyle name="Percent 2 4 2 2 7 2" xfId="32327"/>
    <cellStyle name="Percent 2 4 2 2 7 3" xfId="44568"/>
    <cellStyle name="Percent 2 4 2 2 8" xfId="26212"/>
    <cellStyle name="Percent 2 4 2 2 9" xfId="38454"/>
    <cellStyle name="Percent 2 4 2 3" xfId="12174"/>
    <cellStyle name="Percent 2 4 2 3 2" xfId="12175"/>
    <cellStyle name="Percent 2 4 2 3 2 2" xfId="12176"/>
    <cellStyle name="Percent 2 4 2 3 2 2 2" xfId="12177"/>
    <cellStyle name="Percent 2 4 2 3 2 2 2 2" xfId="12178"/>
    <cellStyle name="Percent 2 4 2 3 2 2 2 2 2" xfId="20108"/>
    <cellStyle name="Percent 2 4 2 3 2 2 2 2 2 2" xfId="32363"/>
    <cellStyle name="Percent 2 4 2 3 2 2 2 2 2 3" xfId="44604"/>
    <cellStyle name="Percent 2 4 2 3 2 2 2 2 3" xfId="26248"/>
    <cellStyle name="Percent 2 4 2 3 2 2 2 2 4" xfId="38490"/>
    <cellStyle name="Percent 2 4 2 3 2 2 2 2 5" xfId="50719"/>
    <cellStyle name="Percent 2 4 2 3 2 2 2 3" xfId="20107"/>
    <cellStyle name="Percent 2 4 2 3 2 2 2 3 2" xfId="32362"/>
    <cellStyle name="Percent 2 4 2 3 2 2 2 3 3" xfId="44603"/>
    <cellStyle name="Percent 2 4 2 3 2 2 2 4" xfId="26247"/>
    <cellStyle name="Percent 2 4 2 3 2 2 2 5" xfId="38489"/>
    <cellStyle name="Percent 2 4 2 3 2 2 2 6" xfId="50718"/>
    <cellStyle name="Percent 2 4 2 3 2 2 3" xfId="12179"/>
    <cellStyle name="Percent 2 4 2 3 2 2 3 2" xfId="20109"/>
    <cellStyle name="Percent 2 4 2 3 2 2 3 2 2" xfId="32364"/>
    <cellStyle name="Percent 2 4 2 3 2 2 3 2 3" xfId="44605"/>
    <cellStyle name="Percent 2 4 2 3 2 2 3 3" xfId="26249"/>
    <cellStyle name="Percent 2 4 2 3 2 2 3 4" xfId="38491"/>
    <cellStyle name="Percent 2 4 2 3 2 2 3 5" xfId="50720"/>
    <cellStyle name="Percent 2 4 2 3 2 2 4" xfId="20106"/>
    <cellStyle name="Percent 2 4 2 3 2 2 4 2" xfId="32361"/>
    <cellStyle name="Percent 2 4 2 3 2 2 4 3" xfId="44602"/>
    <cellStyle name="Percent 2 4 2 3 2 2 5" xfId="26246"/>
    <cellStyle name="Percent 2 4 2 3 2 2 6" xfId="38488"/>
    <cellStyle name="Percent 2 4 2 3 2 2 7" xfId="50717"/>
    <cellStyle name="Percent 2 4 2 3 2 3" xfId="12180"/>
    <cellStyle name="Percent 2 4 2 3 2 3 2" xfId="12181"/>
    <cellStyle name="Percent 2 4 2 3 2 3 2 2" xfId="20111"/>
    <cellStyle name="Percent 2 4 2 3 2 3 2 2 2" xfId="32366"/>
    <cellStyle name="Percent 2 4 2 3 2 3 2 2 3" xfId="44607"/>
    <cellStyle name="Percent 2 4 2 3 2 3 2 3" xfId="26251"/>
    <cellStyle name="Percent 2 4 2 3 2 3 2 4" xfId="38493"/>
    <cellStyle name="Percent 2 4 2 3 2 3 2 5" xfId="50722"/>
    <cellStyle name="Percent 2 4 2 3 2 3 3" xfId="20110"/>
    <cellStyle name="Percent 2 4 2 3 2 3 3 2" xfId="32365"/>
    <cellStyle name="Percent 2 4 2 3 2 3 3 3" xfId="44606"/>
    <cellStyle name="Percent 2 4 2 3 2 3 4" xfId="26250"/>
    <cellStyle name="Percent 2 4 2 3 2 3 5" xfId="38492"/>
    <cellStyle name="Percent 2 4 2 3 2 3 6" xfId="50721"/>
    <cellStyle name="Percent 2 4 2 3 2 4" xfId="12182"/>
    <cellStyle name="Percent 2 4 2 3 2 4 2" xfId="20112"/>
    <cellStyle name="Percent 2 4 2 3 2 4 2 2" xfId="32367"/>
    <cellStyle name="Percent 2 4 2 3 2 4 2 3" xfId="44608"/>
    <cellStyle name="Percent 2 4 2 3 2 4 3" xfId="26252"/>
    <cellStyle name="Percent 2 4 2 3 2 4 4" xfId="38494"/>
    <cellStyle name="Percent 2 4 2 3 2 4 5" xfId="50723"/>
    <cellStyle name="Percent 2 4 2 3 2 5" xfId="20105"/>
    <cellStyle name="Percent 2 4 2 3 2 5 2" xfId="32360"/>
    <cellStyle name="Percent 2 4 2 3 2 5 3" xfId="44601"/>
    <cellStyle name="Percent 2 4 2 3 2 6" xfId="26245"/>
    <cellStyle name="Percent 2 4 2 3 2 7" xfId="38487"/>
    <cellStyle name="Percent 2 4 2 3 2 8" xfId="50716"/>
    <cellStyle name="Percent 2 4 2 3 3" xfId="12183"/>
    <cellStyle name="Percent 2 4 2 3 3 2" xfId="12184"/>
    <cellStyle name="Percent 2 4 2 3 3 2 2" xfId="12185"/>
    <cellStyle name="Percent 2 4 2 3 3 2 2 2" xfId="20115"/>
    <cellStyle name="Percent 2 4 2 3 3 2 2 2 2" xfId="32370"/>
    <cellStyle name="Percent 2 4 2 3 3 2 2 2 3" xfId="44611"/>
    <cellStyle name="Percent 2 4 2 3 3 2 2 3" xfId="26255"/>
    <cellStyle name="Percent 2 4 2 3 3 2 2 4" xfId="38497"/>
    <cellStyle name="Percent 2 4 2 3 3 2 2 5" xfId="50726"/>
    <cellStyle name="Percent 2 4 2 3 3 2 3" xfId="20114"/>
    <cellStyle name="Percent 2 4 2 3 3 2 3 2" xfId="32369"/>
    <cellStyle name="Percent 2 4 2 3 3 2 3 3" xfId="44610"/>
    <cellStyle name="Percent 2 4 2 3 3 2 4" xfId="26254"/>
    <cellStyle name="Percent 2 4 2 3 3 2 5" xfId="38496"/>
    <cellStyle name="Percent 2 4 2 3 3 2 6" xfId="50725"/>
    <cellStyle name="Percent 2 4 2 3 3 3" xfId="12186"/>
    <cellStyle name="Percent 2 4 2 3 3 3 2" xfId="20116"/>
    <cellStyle name="Percent 2 4 2 3 3 3 2 2" xfId="32371"/>
    <cellStyle name="Percent 2 4 2 3 3 3 2 3" xfId="44612"/>
    <cellStyle name="Percent 2 4 2 3 3 3 3" xfId="26256"/>
    <cellStyle name="Percent 2 4 2 3 3 3 4" xfId="38498"/>
    <cellStyle name="Percent 2 4 2 3 3 3 5" xfId="50727"/>
    <cellStyle name="Percent 2 4 2 3 3 4" xfId="20113"/>
    <cellStyle name="Percent 2 4 2 3 3 4 2" xfId="32368"/>
    <cellStyle name="Percent 2 4 2 3 3 4 3" xfId="44609"/>
    <cellStyle name="Percent 2 4 2 3 3 5" xfId="26253"/>
    <cellStyle name="Percent 2 4 2 3 3 6" xfId="38495"/>
    <cellStyle name="Percent 2 4 2 3 3 7" xfId="50724"/>
    <cellStyle name="Percent 2 4 2 3 4" xfId="12187"/>
    <cellStyle name="Percent 2 4 2 3 4 2" xfId="12188"/>
    <cellStyle name="Percent 2 4 2 3 4 2 2" xfId="20118"/>
    <cellStyle name="Percent 2 4 2 3 4 2 2 2" xfId="32373"/>
    <cellStyle name="Percent 2 4 2 3 4 2 2 3" xfId="44614"/>
    <cellStyle name="Percent 2 4 2 3 4 2 3" xfId="26258"/>
    <cellStyle name="Percent 2 4 2 3 4 2 4" xfId="38500"/>
    <cellStyle name="Percent 2 4 2 3 4 2 5" xfId="50729"/>
    <cellStyle name="Percent 2 4 2 3 4 3" xfId="20117"/>
    <cellStyle name="Percent 2 4 2 3 4 3 2" xfId="32372"/>
    <cellStyle name="Percent 2 4 2 3 4 3 3" xfId="44613"/>
    <cellStyle name="Percent 2 4 2 3 4 4" xfId="26257"/>
    <cellStyle name="Percent 2 4 2 3 4 5" xfId="38499"/>
    <cellStyle name="Percent 2 4 2 3 4 6" xfId="50728"/>
    <cellStyle name="Percent 2 4 2 3 5" xfId="12189"/>
    <cellStyle name="Percent 2 4 2 3 5 2" xfId="20119"/>
    <cellStyle name="Percent 2 4 2 3 5 2 2" xfId="32374"/>
    <cellStyle name="Percent 2 4 2 3 5 2 3" xfId="44615"/>
    <cellStyle name="Percent 2 4 2 3 5 3" xfId="26259"/>
    <cellStyle name="Percent 2 4 2 3 5 4" xfId="38501"/>
    <cellStyle name="Percent 2 4 2 3 5 5" xfId="50730"/>
    <cellStyle name="Percent 2 4 2 3 6" xfId="20104"/>
    <cellStyle name="Percent 2 4 2 3 6 2" xfId="32359"/>
    <cellStyle name="Percent 2 4 2 3 6 3" xfId="44600"/>
    <cellStyle name="Percent 2 4 2 3 7" xfId="26244"/>
    <cellStyle name="Percent 2 4 2 3 8" xfId="38486"/>
    <cellStyle name="Percent 2 4 2 3 9" xfId="50715"/>
    <cellStyle name="Percent 2 4 2 4" xfId="12190"/>
    <cellStyle name="Percent 2 4 2 4 2" xfId="12191"/>
    <cellStyle name="Percent 2 4 2 4 2 2" xfId="12192"/>
    <cellStyle name="Percent 2 4 2 4 2 2 2" xfId="12193"/>
    <cellStyle name="Percent 2 4 2 4 2 2 2 2" xfId="20123"/>
    <cellStyle name="Percent 2 4 2 4 2 2 2 2 2" xfId="32378"/>
    <cellStyle name="Percent 2 4 2 4 2 2 2 2 3" xfId="44619"/>
    <cellStyle name="Percent 2 4 2 4 2 2 2 3" xfId="26263"/>
    <cellStyle name="Percent 2 4 2 4 2 2 2 4" xfId="38505"/>
    <cellStyle name="Percent 2 4 2 4 2 2 2 5" xfId="50734"/>
    <cellStyle name="Percent 2 4 2 4 2 2 3" xfId="20122"/>
    <cellStyle name="Percent 2 4 2 4 2 2 3 2" xfId="32377"/>
    <cellStyle name="Percent 2 4 2 4 2 2 3 3" xfId="44618"/>
    <cellStyle name="Percent 2 4 2 4 2 2 4" xfId="26262"/>
    <cellStyle name="Percent 2 4 2 4 2 2 5" xfId="38504"/>
    <cellStyle name="Percent 2 4 2 4 2 2 6" xfId="50733"/>
    <cellStyle name="Percent 2 4 2 4 2 3" xfId="12194"/>
    <cellStyle name="Percent 2 4 2 4 2 3 2" xfId="20124"/>
    <cellStyle name="Percent 2 4 2 4 2 3 2 2" xfId="32379"/>
    <cellStyle name="Percent 2 4 2 4 2 3 2 3" xfId="44620"/>
    <cellStyle name="Percent 2 4 2 4 2 3 3" xfId="26264"/>
    <cellStyle name="Percent 2 4 2 4 2 3 4" xfId="38506"/>
    <cellStyle name="Percent 2 4 2 4 2 3 5" xfId="50735"/>
    <cellStyle name="Percent 2 4 2 4 2 4" xfId="20121"/>
    <cellStyle name="Percent 2 4 2 4 2 4 2" xfId="32376"/>
    <cellStyle name="Percent 2 4 2 4 2 4 3" xfId="44617"/>
    <cellStyle name="Percent 2 4 2 4 2 5" xfId="26261"/>
    <cellStyle name="Percent 2 4 2 4 2 6" xfId="38503"/>
    <cellStyle name="Percent 2 4 2 4 2 7" xfId="50732"/>
    <cellStyle name="Percent 2 4 2 4 3" xfId="12195"/>
    <cellStyle name="Percent 2 4 2 4 3 2" xfId="12196"/>
    <cellStyle name="Percent 2 4 2 4 3 2 2" xfId="20126"/>
    <cellStyle name="Percent 2 4 2 4 3 2 2 2" xfId="32381"/>
    <cellStyle name="Percent 2 4 2 4 3 2 2 3" xfId="44622"/>
    <cellStyle name="Percent 2 4 2 4 3 2 3" xfId="26266"/>
    <cellStyle name="Percent 2 4 2 4 3 2 4" xfId="38508"/>
    <cellStyle name="Percent 2 4 2 4 3 2 5" xfId="50737"/>
    <cellStyle name="Percent 2 4 2 4 3 3" xfId="20125"/>
    <cellStyle name="Percent 2 4 2 4 3 3 2" xfId="32380"/>
    <cellStyle name="Percent 2 4 2 4 3 3 3" xfId="44621"/>
    <cellStyle name="Percent 2 4 2 4 3 4" xfId="26265"/>
    <cellStyle name="Percent 2 4 2 4 3 5" xfId="38507"/>
    <cellStyle name="Percent 2 4 2 4 3 6" xfId="50736"/>
    <cellStyle name="Percent 2 4 2 4 4" xfId="12197"/>
    <cellStyle name="Percent 2 4 2 4 4 2" xfId="20127"/>
    <cellStyle name="Percent 2 4 2 4 4 2 2" xfId="32382"/>
    <cellStyle name="Percent 2 4 2 4 4 2 3" xfId="44623"/>
    <cellStyle name="Percent 2 4 2 4 4 3" xfId="26267"/>
    <cellStyle name="Percent 2 4 2 4 4 4" xfId="38509"/>
    <cellStyle name="Percent 2 4 2 4 4 5" xfId="50738"/>
    <cellStyle name="Percent 2 4 2 4 5" xfId="20120"/>
    <cellStyle name="Percent 2 4 2 4 5 2" xfId="32375"/>
    <cellStyle name="Percent 2 4 2 4 5 3" xfId="44616"/>
    <cellStyle name="Percent 2 4 2 4 6" xfId="26260"/>
    <cellStyle name="Percent 2 4 2 4 7" xfId="38502"/>
    <cellStyle name="Percent 2 4 2 4 8" xfId="50731"/>
    <cellStyle name="Percent 2 4 2 5" xfId="12198"/>
    <cellStyle name="Percent 2 4 2 5 2" xfId="12199"/>
    <cellStyle name="Percent 2 4 2 5 2 2" xfId="12200"/>
    <cellStyle name="Percent 2 4 2 5 2 2 2" xfId="20130"/>
    <cellStyle name="Percent 2 4 2 5 2 2 2 2" xfId="32385"/>
    <cellStyle name="Percent 2 4 2 5 2 2 2 3" xfId="44626"/>
    <cellStyle name="Percent 2 4 2 5 2 2 3" xfId="26270"/>
    <cellStyle name="Percent 2 4 2 5 2 2 4" xfId="38512"/>
    <cellStyle name="Percent 2 4 2 5 2 2 5" xfId="50741"/>
    <cellStyle name="Percent 2 4 2 5 2 3" xfId="20129"/>
    <cellStyle name="Percent 2 4 2 5 2 3 2" xfId="32384"/>
    <cellStyle name="Percent 2 4 2 5 2 3 3" xfId="44625"/>
    <cellStyle name="Percent 2 4 2 5 2 4" xfId="26269"/>
    <cellStyle name="Percent 2 4 2 5 2 5" xfId="38511"/>
    <cellStyle name="Percent 2 4 2 5 2 6" xfId="50740"/>
    <cellStyle name="Percent 2 4 2 5 3" xfId="12201"/>
    <cellStyle name="Percent 2 4 2 5 3 2" xfId="20131"/>
    <cellStyle name="Percent 2 4 2 5 3 2 2" xfId="32386"/>
    <cellStyle name="Percent 2 4 2 5 3 2 3" xfId="44627"/>
    <cellStyle name="Percent 2 4 2 5 3 3" xfId="26271"/>
    <cellStyle name="Percent 2 4 2 5 3 4" xfId="38513"/>
    <cellStyle name="Percent 2 4 2 5 3 5" xfId="50742"/>
    <cellStyle name="Percent 2 4 2 5 4" xfId="20128"/>
    <cellStyle name="Percent 2 4 2 5 4 2" xfId="32383"/>
    <cellStyle name="Percent 2 4 2 5 4 3" xfId="44624"/>
    <cellStyle name="Percent 2 4 2 5 5" xfId="26268"/>
    <cellStyle name="Percent 2 4 2 5 6" xfId="38510"/>
    <cellStyle name="Percent 2 4 2 5 7" xfId="50739"/>
    <cellStyle name="Percent 2 4 2 6" xfId="12202"/>
    <cellStyle name="Percent 2 4 2 6 2" xfId="12203"/>
    <cellStyle name="Percent 2 4 2 6 2 2" xfId="20133"/>
    <cellStyle name="Percent 2 4 2 6 2 2 2" xfId="32388"/>
    <cellStyle name="Percent 2 4 2 6 2 2 3" xfId="44629"/>
    <cellStyle name="Percent 2 4 2 6 2 3" xfId="26273"/>
    <cellStyle name="Percent 2 4 2 6 2 4" xfId="38515"/>
    <cellStyle name="Percent 2 4 2 6 2 5" xfId="50744"/>
    <cellStyle name="Percent 2 4 2 6 3" xfId="20132"/>
    <cellStyle name="Percent 2 4 2 6 3 2" xfId="32387"/>
    <cellStyle name="Percent 2 4 2 6 3 3" xfId="44628"/>
    <cellStyle name="Percent 2 4 2 6 4" xfId="26272"/>
    <cellStyle name="Percent 2 4 2 6 5" xfId="38514"/>
    <cellStyle name="Percent 2 4 2 6 6" xfId="50743"/>
    <cellStyle name="Percent 2 4 2 7" xfId="12204"/>
    <cellStyle name="Percent 2 4 2 7 2" xfId="20134"/>
    <cellStyle name="Percent 2 4 2 7 2 2" xfId="32389"/>
    <cellStyle name="Percent 2 4 2 7 2 3" xfId="44630"/>
    <cellStyle name="Percent 2 4 2 7 3" xfId="26274"/>
    <cellStyle name="Percent 2 4 2 7 4" xfId="38516"/>
    <cellStyle name="Percent 2 4 2 7 5" xfId="50745"/>
    <cellStyle name="Percent 2 4 2 8" xfId="20071"/>
    <cellStyle name="Percent 2 4 2 8 2" xfId="32326"/>
    <cellStyle name="Percent 2 4 2 8 3" xfId="44567"/>
    <cellStyle name="Percent 2 4 2 9" xfId="26211"/>
    <cellStyle name="Percent 2 4 3" xfId="12205"/>
    <cellStyle name="Percent 2 4 3 10" xfId="50746"/>
    <cellStyle name="Percent 2 4 3 2" xfId="12206"/>
    <cellStyle name="Percent 2 4 3 2 2" xfId="12207"/>
    <cellStyle name="Percent 2 4 3 2 2 2" xfId="12208"/>
    <cellStyle name="Percent 2 4 3 2 2 2 2" xfId="12209"/>
    <cellStyle name="Percent 2 4 3 2 2 2 2 2" xfId="12210"/>
    <cellStyle name="Percent 2 4 3 2 2 2 2 2 2" xfId="20140"/>
    <cellStyle name="Percent 2 4 3 2 2 2 2 2 2 2" xfId="32395"/>
    <cellStyle name="Percent 2 4 3 2 2 2 2 2 2 3" xfId="44636"/>
    <cellStyle name="Percent 2 4 3 2 2 2 2 2 3" xfId="26280"/>
    <cellStyle name="Percent 2 4 3 2 2 2 2 2 4" xfId="38522"/>
    <cellStyle name="Percent 2 4 3 2 2 2 2 2 5" xfId="50751"/>
    <cellStyle name="Percent 2 4 3 2 2 2 2 3" xfId="20139"/>
    <cellStyle name="Percent 2 4 3 2 2 2 2 3 2" xfId="32394"/>
    <cellStyle name="Percent 2 4 3 2 2 2 2 3 3" xfId="44635"/>
    <cellStyle name="Percent 2 4 3 2 2 2 2 4" xfId="26279"/>
    <cellStyle name="Percent 2 4 3 2 2 2 2 5" xfId="38521"/>
    <cellStyle name="Percent 2 4 3 2 2 2 2 6" xfId="50750"/>
    <cellStyle name="Percent 2 4 3 2 2 2 3" xfId="12211"/>
    <cellStyle name="Percent 2 4 3 2 2 2 3 2" xfId="20141"/>
    <cellStyle name="Percent 2 4 3 2 2 2 3 2 2" xfId="32396"/>
    <cellStyle name="Percent 2 4 3 2 2 2 3 2 3" xfId="44637"/>
    <cellStyle name="Percent 2 4 3 2 2 2 3 3" xfId="26281"/>
    <cellStyle name="Percent 2 4 3 2 2 2 3 4" xfId="38523"/>
    <cellStyle name="Percent 2 4 3 2 2 2 3 5" xfId="50752"/>
    <cellStyle name="Percent 2 4 3 2 2 2 4" xfId="20138"/>
    <cellStyle name="Percent 2 4 3 2 2 2 4 2" xfId="32393"/>
    <cellStyle name="Percent 2 4 3 2 2 2 4 3" xfId="44634"/>
    <cellStyle name="Percent 2 4 3 2 2 2 5" xfId="26278"/>
    <cellStyle name="Percent 2 4 3 2 2 2 6" xfId="38520"/>
    <cellStyle name="Percent 2 4 3 2 2 2 7" xfId="50749"/>
    <cellStyle name="Percent 2 4 3 2 2 3" xfId="12212"/>
    <cellStyle name="Percent 2 4 3 2 2 3 2" xfId="12213"/>
    <cellStyle name="Percent 2 4 3 2 2 3 2 2" xfId="20143"/>
    <cellStyle name="Percent 2 4 3 2 2 3 2 2 2" xfId="32398"/>
    <cellStyle name="Percent 2 4 3 2 2 3 2 2 3" xfId="44639"/>
    <cellStyle name="Percent 2 4 3 2 2 3 2 3" xfId="26283"/>
    <cellStyle name="Percent 2 4 3 2 2 3 2 4" xfId="38525"/>
    <cellStyle name="Percent 2 4 3 2 2 3 2 5" xfId="50754"/>
    <cellStyle name="Percent 2 4 3 2 2 3 3" xfId="20142"/>
    <cellStyle name="Percent 2 4 3 2 2 3 3 2" xfId="32397"/>
    <cellStyle name="Percent 2 4 3 2 2 3 3 3" xfId="44638"/>
    <cellStyle name="Percent 2 4 3 2 2 3 4" xfId="26282"/>
    <cellStyle name="Percent 2 4 3 2 2 3 5" xfId="38524"/>
    <cellStyle name="Percent 2 4 3 2 2 3 6" xfId="50753"/>
    <cellStyle name="Percent 2 4 3 2 2 4" xfId="12214"/>
    <cellStyle name="Percent 2 4 3 2 2 4 2" xfId="20144"/>
    <cellStyle name="Percent 2 4 3 2 2 4 2 2" xfId="32399"/>
    <cellStyle name="Percent 2 4 3 2 2 4 2 3" xfId="44640"/>
    <cellStyle name="Percent 2 4 3 2 2 4 3" xfId="26284"/>
    <cellStyle name="Percent 2 4 3 2 2 4 4" xfId="38526"/>
    <cellStyle name="Percent 2 4 3 2 2 4 5" xfId="50755"/>
    <cellStyle name="Percent 2 4 3 2 2 5" xfId="20137"/>
    <cellStyle name="Percent 2 4 3 2 2 5 2" xfId="32392"/>
    <cellStyle name="Percent 2 4 3 2 2 5 3" xfId="44633"/>
    <cellStyle name="Percent 2 4 3 2 2 6" xfId="26277"/>
    <cellStyle name="Percent 2 4 3 2 2 7" xfId="38519"/>
    <cellStyle name="Percent 2 4 3 2 2 8" xfId="50748"/>
    <cellStyle name="Percent 2 4 3 2 3" xfId="12215"/>
    <cellStyle name="Percent 2 4 3 2 3 2" xfId="12216"/>
    <cellStyle name="Percent 2 4 3 2 3 2 2" xfId="12217"/>
    <cellStyle name="Percent 2 4 3 2 3 2 2 2" xfId="20147"/>
    <cellStyle name="Percent 2 4 3 2 3 2 2 2 2" xfId="32402"/>
    <cellStyle name="Percent 2 4 3 2 3 2 2 2 3" xfId="44643"/>
    <cellStyle name="Percent 2 4 3 2 3 2 2 3" xfId="26287"/>
    <cellStyle name="Percent 2 4 3 2 3 2 2 4" xfId="38529"/>
    <cellStyle name="Percent 2 4 3 2 3 2 2 5" xfId="50758"/>
    <cellStyle name="Percent 2 4 3 2 3 2 3" xfId="20146"/>
    <cellStyle name="Percent 2 4 3 2 3 2 3 2" xfId="32401"/>
    <cellStyle name="Percent 2 4 3 2 3 2 3 3" xfId="44642"/>
    <cellStyle name="Percent 2 4 3 2 3 2 4" xfId="26286"/>
    <cellStyle name="Percent 2 4 3 2 3 2 5" xfId="38528"/>
    <cellStyle name="Percent 2 4 3 2 3 2 6" xfId="50757"/>
    <cellStyle name="Percent 2 4 3 2 3 3" xfId="12218"/>
    <cellStyle name="Percent 2 4 3 2 3 3 2" xfId="20148"/>
    <cellStyle name="Percent 2 4 3 2 3 3 2 2" xfId="32403"/>
    <cellStyle name="Percent 2 4 3 2 3 3 2 3" xfId="44644"/>
    <cellStyle name="Percent 2 4 3 2 3 3 3" xfId="26288"/>
    <cellStyle name="Percent 2 4 3 2 3 3 4" xfId="38530"/>
    <cellStyle name="Percent 2 4 3 2 3 3 5" xfId="50759"/>
    <cellStyle name="Percent 2 4 3 2 3 4" xfId="20145"/>
    <cellStyle name="Percent 2 4 3 2 3 4 2" xfId="32400"/>
    <cellStyle name="Percent 2 4 3 2 3 4 3" xfId="44641"/>
    <cellStyle name="Percent 2 4 3 2 3 5" xfId="26285"/>
    <cellStyle name="Percent 2 4 3 2 3 6" xfId="38527"/>
    <cellStyle name="Percent 2 4 3 2 3 7" xfId="50756"/>
    <cellStyle name="Percent 2 4 3 2 4" xfId="12219"/>
    <cellStyle name="Percent 2 4 3 2 4 2" xfId="12220"/>
    <cellStyle name="Percent 2 4 3 2 4 2 2" xfId="20150"/>
    <cellStyle name="Percent 2 4 3 2 4 2 2 2" xfId="32405"/>
    <cellStyle name="Percent 2 4 3 2 4 2 2 3" xfId="44646"/>
    <cellStyle name="Percent 2 4 3 2 4 2 3" xfId="26290"/>
    <cellStyle name="Percent 2 4 3 2 4 2 4" xfId="38532"/>
    <cellStyle name="Percent 2 4 3 2 4 2 5" xfId="50761"/>
    <cellStyle name="Percent 2 4 3 2 4 3" xfId="20149"/>
    <cellStyle name="Percent 2 4 3 2 4 3 2" xfId="32404"/>
    <cellStyle name="Percent 2 4 3 2 4 3 3" xfId="44645"/>
    <cellStyle name="Percent 2 4 3 2 4 4" xfId="26289"/>
    <cellStyle name="Percent 2 4 3 2 4 5" xfId="38531"/>
    <cellStyle name="Percent 2 4 3 2 4 6" xfId="50760"/>
    <cellStyle name="Percent 2 4 3 2 5" xfId="12221"/>
    <cellStyle name="Percent 2 4 3 2 5 2" xfId="20151"/>
    <cellStyle name="Percent 2 4 3 2 5 2 2" xfId="32406"/>
    <cellStyle name="Percent 2 4 3 2 5 2 3" xfId="44647"/>
    <cellStyle name="Percent 2 4 3 2 5 3" xfId="26291"/>
    <cellStyle name="Percent 2 4 3 2 5 4" xfId="38533"/>
    <cellStyle name="Percent 2 4 3 2 5 5" xfId="50762"/>
    <cellStyle name="Percent 2 4 3 2 6" xfId="20136"/>
    <cellStyle name="Percent 2 4 3 2 6 2" xfId="32391"/>
    <cellStyle name="Percent 2 4 3 2 6 3" xfId="44632"/>
    <cellStyle name="Percent 2 4 3 2 7" xfId="26276"/>
    <cellStyle name="Percent 2 4 3 2 8" xfId="38518"/>
    <cellStyle name="Percent 2 4 3 2 9" xfId="50747"/>
    <cellStyle name="Percent 2 4 3 3" xfId="12222"/>
    <cellStyle name="Percent 2 4 3 3 2" xfId="12223"/>
    <cellStyle name="Percent 2 4 3 3 2 2" xfId="12224"/>
    <cellStyle name="Percent 2 4 3 3 2 2 2" xfId="12225"/>
    <cellStyle name="Percent 2 4 3 3 2 2 2 2" xfId="20155"/>
    <cellStyle name="Percent 2 4 3 3 2 2 2 2 2" xfId="32410"/>
    <cellStyle name="Percent 2 4 3 3 2 2 2 2 3" xfId="44651"/>
    <cellStyle name="Percent 2 4 3 3 2 2 2 3" xfId="26295"/>
    <cellStyle name="Percent 2 4 3 3 2 2 2 4" xfId="38537"/>
    <cellStyle name="Percent 2 4 3 3 2 2 2 5" xfId="50766"/>
    <cellStyle name="Percent 2 4 3 3 2 2 3" xfId="20154"/>
    <cellStyle name="Percent 2 4 3 3 2 2 3 2" xfId="32409"/>
    <cellStyle name="Percent 2 4 3 3 2 2 3 3" xfId="44650"/>
    <cellStyle name="Percent 2 4 3 3 2 2 4" xfId="26294"/>
    <cellStyle name="Percent 2 4 3 3 2 2 5" xfId="38536"/>
    <cellStyle name="Percent 2 4 3 3 2 2 6" xfId="50765"/>
    <cellStyle name="Percent 2 4 3 3 2 3" xfId="12226"/>
    <cellStyle name="Percent 2 4 3 3 2 3 2" xfId="20156"/>
    <cellStyle name="Percent 2 4 3 3 2 3 2 2" xfId="32411"/>
    <cellStyle name="Percent 2 4 3 3 2 3 2 3" xfId="44652"/>
    <cellStyle name="Percent 2 4 3 3 2 3 3" xfId="26296"/>
    <cellStyle name="Percent 2 4 3 3 2 3 4" xfId="38538"/>
    <cellStyle name="Percent 2 4 3 3 2 3 5" xfId="50767"/>
    <cellStyle name="Percent 2 4 3 3 2 4" xfId="20153"/>
    <cellStyle name="Percent 2 4 3 3 2 4 2" xfId="32408"/>
    <cellStyle name="Percent 2 4 3 3 2 4 3" xfId="44649"/>
    <cellStyle name="Percent 2 4 3 3 2 5" xfId="26293"/>
    <cellStyle name="Percent 2 4 3 3 2 6" xfId="38535"/>
    <cellStyle name="Percent 2 4 3 3 2 7" xfId="50764"/>
    <cellStyle name="Percent 2 4 3 3 3" xfId="12227"/>
    <cellStyle name="Percent 2 4 3 3 3 2" xfId="12228"/>
    <cellStyle name="Percent 2 4 3 3 3 2 2" xfId="20158"/>
    <cellStyle name="Percent 2 4 3 3 3 2 2 2" xfId="32413"/>
    <cellStyle name="Percent 2 4 3 3 3 2 2 3" xfId="44654"/>
    <cellStyle name="Percent 2 4 3 3 3 2 3" xfId="26298"/>
    <cellStyle name="Percent 2 4 3 3 3 2 4" xfId="38540"/>
    <cellStyle name="Percent 2 4 3 3 3 2 5" xfId="50769"/>
    <cellStyle name="Percent 2 4 3 3 3 3" xfId="20157"/>
    <cellStyle name="Percent 2 4 3 3 3 3 2" xfId="32412"/>
    <cellStyle name="Percent 2 4 3 3 3 3 3" xfId="44653"/>
    <cellStyle name="Percent 2 4 3 3 3 4" xfId="26297"/>
    <cellStyle name="Percent 2 4 3 3 3 5" xfId="38539"/>
    <cellStyle name="Percent 2 4 3 3 3 6" xfId="50768"/>
    <cellStyle name="Percent 2 4 3 3 4" xfId="12229"/>
    <cellStyle name="Percent 2 4 3 3 4 2" xfId="20159"/>
    <cellStyle name="Percent 2 4 3 3 4 2 2" xfId="32414"/>
    <cellStyle name="Percent 2 4 3 3 4 2 3" xfId="44655"/>
    <cellStyle name="Percent 2 4 3 3 4 3" xfId="26299"/>
    <cellStyle name="Percent 2 4 3 3 4 4" xfId="38541"/>
    <cellStyle name="Percent 2 4 3 3 4 5" xfId="50770"/>
    <cellStyle name="Percent 2 4 3 3 5" xfId="20152"/>
    <cellStyle name="Percent 2 4 3 3 5 2" xfId="32407"/>
    <cellStyle name="Percent 2 4 3 3 5 3" xfId="44648"/>
    <cellStyle name="Percent 2 4 3 3 6" xfId="26292"/>
    <cellStyle name="Percent 2 4 3 3 7" xfId="38534"/>
    <cellStyle name="Percent 2 4 3 3 8" xfId="50763"/>
    <cellStyle name="Percent 2 4 3 4" xfId="12230"/>
    <cellStyle name="Percent 2 4 3 4 2" xfId="12231"/>
    <cellStyle name="Percent 2 4 3 4 2 2" xfId="12232"/>
    <cellStyle name="Percent 2 4 3 4 2 2 2" xfId="20162"/>
    <cellStyle name="Percent 2 4 3 4 2 2 2 2" xfId="32417"/>
    <cellStyle name="Percent 2 4 3 4 2 2 2 3" xfId="44658"/>
    <cellStyle name="Percent 2 4 3 4 2 2 3" xfId="26302"/>
    <cellStyle name="Percent 2 4 3 4 2 2 4" xfId="38544"/>
    <cellStyle name="Percent 2 4 3 4 2 2 5" xfId="50773"/>
    <cellStyle name="Percent 2 4 3 4 2 3" xfId="20161"/>
    <cellStyle name="Percent 2 4 3 4 2 3 2" xfId="32416"/>
    <cellStyle name="Percent 2 4 3 4 2 3 3" xfId="44657"/>
    <cellStyle name="Percent 2 4 3 4 2 4" xfId="26301"/>
    <cellStyle name="Percent 2 4 3 4 2 5" xfId="38543"/>
    <cellStyle name="Percent 2 4 3 4 2 6" xfId="50772"/>
    <cellStyle name="Percent 2 4 3 4 3" xfId="12233"/>
    <cellStyle name="Percent 2 4 3 4 3 2" xfId="20163"/>
    <cellStyle name="Percent 2 4 3 4 3 2 2" xfId="32418"/>
    <cellStyle name="Percent 2 4 3 4 3 2 3" xfId="44659"/>
    <cellStyle name="Percent 2 4 3 4 3 3" xfId="26303"/>
    <cellStyle name="Percent 2 4 3 4 3 4" xfId="38545"/>
    <cellStyle name="Percent 2 4 3 4 3 5" xfId="50774"/>
    <cellStyle name="Percent 2 4 3 4 4" xfId="20160"/>
    <cellStyle name="Percent 2 4 3 4 4 2" xfId="32415"/>
    <cellStyle name="Percent 2 4 3 4 4 3" xfId="44656"/>
    <cellStyle name="Percent 2 4 3 4 5" xfId="26300"/>
    <cellStyle name="Percent 2 4 3 4 6" xfId="38542"/>
    <cellStyle name="Percent 2 4 3 4 7" xfId="50771"/>
    <cellStyle name="Percent 2 4 3 5" xfId="12234"/>
    <cellStyle name="Percent 2 4 3 5 2" xfId="12235"/>
    <cellStyle name="Percent 2 4 3 5 2 2" xfId="20165"/>
    <cellStyle name="Percent 2 4 3 5 2 2 2" xfId="32420"/>
    <cellStyle name="Percent 2 4 3 5 2 2 3" xfId="44661"/>
    <cellStyle name="Percent 2 4 3 5 2 3" xfId="26305"/>
    <cellStyle name="Percent 2 4 3 5 2 4" xfId="38547"/>
    <cellStyle name="Percent 2 4 3 5 2 5" xfId="50776"/>
    <cellStyle name="Percent 2 4 3 5 3" xfId="20164"/>
    <cellStyle name="Percent 2 4 3 5 3 2" xfId="32419"/>
    <cellStyle name="Percent 2 4 3 5 3 3" xfId="44660"/>
    <cellStyle name="Percent 2 4 3 5 4" xfId="26304"/>
    <cellStyle name="Percent 2 4 3 5 5" xfId="38546"/>
    <cellStyle name="Percent 2 4 3 5 6" xfId="50775"/>
    <cellStyle name="Percent 2 4 3 6" xfId="12236"/>
    <cellStyle name="Percent 2 4 3 6 2" xfId="20166"/>
    <cellStyle name="Percent 2 4 3 6 2 2" xfId="32421"/>
    <cellStyle name="Percent 2 4 3 6 2 3" xfId="44662"/>
    <cellStyle name="Percent 2 4 3 6 3" xfId="26306"/>
    <cellStyle name="Percent 2 4 3 6 4" xfId="38548"/>
    <cellStyle name="Percent 2 4 3 6 5" xfId="50777"/>
    <cellStyle name="Percent 2 4 3 7" xfId="20135"/>
    <cellStyle name="Percent 2 4 3 7 2" xfId="32390"/>
    <cellStyle name="Percent 2 4 3 7 3" xfId="44631"/>
    <cellStyle name="Percent 2 4 3 8" xfId="26275"/>
    <cellStyle name="Percent 2 4 3 9" xfId="38517"/>
    <cellStyle name="Percent 2 4 4" xfId="12237"/>
    <cellStyle name="Percent 2 4 4 2" xfId="12238"/>
    <cellStyle name="Percent 2 4 4 2 2" xfId="12239"/>
    <cellStyle name="Percent 2 4 4 2 2 2" xfId="12240"/>
    <cellStyle name="Percent 2 4 4 2 2 2 2" xfId="12241"/>
    <cellStyle name="Percent 2 4 4 2 2 2 2 2" xfId="20171"/>
    <cellStyle name="Percent 2 4 4 2 2 2 2 2 2" xfId="32426"/>
    <cellStyle name="Percent 2 4 4 2 2 2 2 2 3" xfId="44667"/>
    <cellStyle name="Percent 2 4 4 2 2 2 2 3" xfId="26311"/>
    <cellStyle name="Percent 2 4 4 2 2 2 2 4" xfId="38553"/>
    <cellStyle name="Percent 2 4 4 2 2 2 2 5" xfId="50782"/>
    <cellStyle name="Percent 2 4 4 2 2 2 3" xfId="20170"/>
    <cellStyle name="Percent 2 4 4 2 2 2 3 2" xfId="32425"/>
    <cellStyle name="Percent 2 4 4 2 2 2 3 3" xfId="44666"/>
    <cellStyle name="Percent 2 4 4 2 2 2 4" xfId="26310"/>
    <cellStyle name="Percent 2 4 4 2 2 2 5" xfId="38552"/>
    <cellStyle name="Percent 2 4 4 2 2 2 6" xfId="50781"/>
    <cellStyle name="Percent 2 4 4 2 2 3" xfId="12242"/>
    <cellStyle name="Percent 2 4 4 2 2 3 2" xfId="20172"/>
    <cellStyle name="Percent 2 4 4 2 2 3 2 2" xfId="32427"/>
    <cellStyle name="Percent 2 4 4 2 2 3 2 3" xfId="44668"/>
    <cellStyle name="Percent 2 4 4 2 2 3 3" xfId="26312"/>
    <cellStyle name="Percent 2 4 4 2 2 3 4" xfId="38554"/>
    <cellStyle name="Percent 2 4 4 2 2 3 5" xfId="50783"/>
    <cellStyle name="Percent 2 4 4 2 2 4" xfId="20169"/>
    <cellStyle name="Percent 2 4 4 2 2 4 2" xfId="32424"/>
    <cellStyle name="Percent 2 4 4 2 2 4 3" xfId="44665"/>
    <cellStyle name="Percent 2 4 4 2 2 5" xfId="26309"/>
    <cellStyle name="Percent 2 4 4 2 2 6" xfId="38551"/>
    <cellStyle name="Percent 2 4 4 2 2 7" xfId="50780"/>
    <cellStyle name="Percent 2 4 4 2 3" xfId="12243"/>
    <cellStyle name="Percent 2 4 4 2 3 2" xfId="12244"/>
    <cellStyle name="Percent 2 4 4 2 3 2 2" xfId="20174"/>
    <cellStyle name="Percent 2 4 4 2 3 2 2 2" xfId="32429"/>
    <cellStyle name="Percent 2 4 4 2 3 2 2 3" xfId="44670"/>
    <cellStyle name="Percent 2 4 4 2 3 2 3" xfId="26314"/>
    <cellStyle name="Percent 2 4 4 2 3 2 4" xfId="38556"/>
    <cellStyle name="Percent 2 4 4 2 3 2 5" xfId="50785"/>
    <cellStyle name="Percent 2 4 4 2 3 3" xfId="20173"/>
    <cellStyle name="Percent 2 4 4 2 3 3 2" xfId="32428"/>
    <cellStyle name="Percent 2 4 4 2 3 3 3" xfId="44669"/>
    <cellStyle name="Percent 2 4 4 2 3 4" xfId="26313"/>
    <cellStyle name="Percent 2 4 4 2 3 5" xfId="38555"/>
    <cellStyle name="Percent 2 4 4 2 3 6" xfId="50784"/>
    <cellStyle name="Percent 2 4 4 2 4" xfId="12245"/>
    <cellStyle name="Percent 2 4 4 2 4 2" xfId="20175"/>
    <cellStyle name="Percent 2 4 4 2 4 2 2" xfId="32430"/>
    <cellStyle name="Percent 2 4 4 2 4 2 3" xfId="44671"/>
    <cellStyle name="Percent 2 4 4 2 4 3" xfId="26315"/>
    <cellStyle name="Percent 2 4 4 2 4 4" xfId="38557"/>
    <cellStyle name="Percent 2 4 4 2 4 5" xfId="50786"/>
    <cellStyle name="Percent 2 4 4 2 5" xfId="20168"/>
    <cellStyle name="Percent 2 4 4 2 5 2" xfId="32423"/>
    <cellStyle name="Percent 2 4 4 2 5 3" xfId="44664"/>
    <cellStyle name="Percent 2 4 4 2 6" xfId="26308"/>
    <cellStyle name="Percent 2 4 4 2 7" xfId="38550"/>
    <cellStyle name="Percent 2 4 4 2 8" xfId="50779"/>
    <cellStyle name="Percent 2 4 4 3" xfId="12246"/>
    <cellStyle name="Percent 2 4 4 3 2" xfId="12247"/>
    <cellStyle name="Percent 2 4 4 3 2 2" xfId="12248"/>
    <cellStyle name="Percent 2 4 4 3 2 2 2" xfId="20178"/>
    <cellStyle name="Percent 2 4 4 3 2 2 2 2" xfId="32433"/>
    <cellStyle name="Percent 2 4 4 3 2 2 2 3" xfId="44674"/>
    <cellStyle name="Percent 2 4 4 3 2 2 3" xfId="26318"/>
    <cellStyle name="Percent 2 4 4 3 2 2 4" xfId="38560"/>
    <cellStyle name="Percent 2 4 4 3 2 2 5" xfId="50789"/>
    <cellStyle name="Percent 2 4 4 3 2 3" xfId="20177"/>
    <cellStyle name="Percent 2 4 4 3 2 3 2" xfId="32432"/>
    <cellStyle name="Percent 2 4 4 3 2 3 3" xfId="44673"/>
    <cellStyle name="Percent 2 4 4 3 2 4" xfId="26317"/>
    <cellStyle name="Percent 2 4 4 3 2 5" xfId="38559"/>
    <cellStyle name="Percent 2 4 4 3 2 6" xfId="50788"/>
    <cellStyle name="Percent 2 4 4 3 3" xfId="12249"/>
    <cellStyle name="Percent 2 4 4 3 3 2" xfId="20179"/>
    <cellStyle name="Percent 2 4 4 3 3 2 2" xfId="32434"/>
    <cellStyle name="Percent 2 4 4 3 3 2 3" xfId="44675"/>
    <cellStyle name="Percent 2 4 4 3 3 3" xfId="26319"/>
    <cellStyle name="Percent 2 4 4 3 3 4" xfId="38561"/>
    <cellStyle name="Percent 2 4 4 3 3 5" xfId="50790"/>
    <cellStyle name="Percent 2 4 4 3 4" xfId="20176"/>
    <cellStyle name="Percent 2 4 4 3 4 2" xfId="32431"/>
    <cellStyle name="Percent 2 4 4 3 4 3" xfId="44672"/>
    <cellStyle name="Percent 2 4 4 3 5" xfId="26316"/>
    <cellStyle name="Percent 2 4 4 3 6" xfId="38558"/>
    <cellStyle name="Percent 2 4 4 3 7" xfId="50787"/>
    <cellStyle name="Percent 2 4 4 4" xfId="12250"/>
    <cellStyle name="Percent 2 4 4 4 2" xfId="12251"/>
    <cellStyle name="Percent 2 4 4 4 2 2" xfId="20181"/>
    <cellStyle name="Percent 2 4 4 4 2 2 2" xfId="32436"/>
    <cellStyle name="Percent 2 4 4 4 2 2 3" xfId="44677"/>
    <cellStyle name="Percent 2 4 4 4 2 3" xfId="26321"/>
    <cellStyle name="Percent 2 4 4 4 2 4" xfId="38563"/>
    <cellStyle name="Percent 2 4 4 4 2 5" xfId="50792"/>
    <cellStyle name="Percent 2 4 4 4 3" xfId="20180"/>
    <cellStyle name="Percent 2 4 4 4 3 2" xfId="32435"/>
    <cellStyle name="Percent 2 4 4 4 3 3" xfId="44676"/>
    <cellStyle name="Percent 2 4 4 4 4" xfId="26320"/>
    <cellStyle name="Percent 2 4 4 4 5" xfId="38562"/>
    <cellStyle name="Percent 2 4 4 4 6" xfId="50791"/>
    <cellStyle name="Percent 2 4 4 5" xfId="12252"/>
    <cellStyle name="Percent 2 4 4 5 2" xfId="20182"/>
    <cellStyle name="Percent 2 4 4 5 2 2" xfId="32437"/>
    <cellStyle name="Percent 2 4 4 5 2 3" xfId="44678"/>
    <cellStyle name="Percent 2 4 4 5 3" xfId="26322"/>
    <cellStyle name="Percent 2 4 4 5 4" xfId="38564"/>
    <cellStyle name="Percent 2 4 4 5 5" xfId="50793"/>
    <cellStyle name="Percent 2 4 4 6" xfId="20167"/>
    <cellStyle name="Percent 2 4 4 6 2" xfId="32422"/>
    <cellStyle name="Percent 2 4 4 6 3" xfId="44663"/>
    <cellStyle name="Percent 2 4 4 7" xfId="26307"/>
    <cellStyle name="Percent 2 4 4 8" xfId="38549"/>
    <cellStyle name="Percent 2 4 4 9" xfId="50778"/>
    <cellStyle name="Percent 2 4 5" xfId="12253"/>
    <cellStyle name="Percent 2 4 5 2" xfId="12254"/>
    <cellStyle name="Percent 2 4 5 2 2" xfId="12255"/>
    <cellStyle name="Percent 2 4 5 2 2 2" xfId="12256"/>
    <cellStyle name="Percent 2 4 5 2 2 2 2" xfId="20186"/>
    <cellStyle name="Percent 2 4 5 2 2 2 2 2" xfId="32441"/>
    <cellStyle name="Percent 2 4 5 2 2 2 2 3" xfId="44682"/>
    <cellStyle name="Percent 2 4 5 2 2 2 3" xfId="26326"/>
    <cellStyle name="Percent 2 4 5 2 2 2 4" xfId="38568"/>
    <cellStyle name="Percent 2 4 5 2 2 2 5" xfId="50797"/>
    <cellStyle name="Percent 2 4 5 2 2 3" xfId="20185"/>
    <cellStyle name="Percent 2 4 5 2 2 3 2" xfId="32440"/>
    <cellStyle name="Percent 2 4 5 2 2 3 3" xfId="44681"/>
    <cellStyle name="Percent 2 4 5 2 2 4" xfId="26325"/>
    <cellStyle name="Percent 2 4 5 2 2 5" xfId="38567"/>
    <cellStyle name="Percent 2 4 5 2 2 6" xfId="50796"/>
    <cellStyle name="Percent 2 4 5 2 3" xfId="12257"/>
    <cellStyle name="Percent 2 4 5 2 3 2" xfId="20187"/>
    <cellStyle name="Percent 2 4 5 2 3 2 2" xfId="32442"/>
    <cellStyle name="Percent 2 4 5 2 3 2 3" xfId="44683"/>
    <cellStyle name="Percent 2 4 5 2 3 3" xfId="26327"/>
    <cellStyle name="Percent 2 4 5 2 3 4" xfId="38569"/>
    <cellStyle name="Percent 2 4 5 2 3 5" xfId="50798"/>
    <cellStyle name="Percent 2 4 5 2 4" xfId="20184"/>
    <cellStyle name="Percent 2 4 5 2 4 2" xfId="32439"/>
    <cellStyle name="Percent 2 4 5 2 4 3" xfId="44680"/>
    <cellStyle name="Percent 2 4 5 2 5" xfId="26324"/>
    <cellStyle name="Percent 2 4 5 2 6" xfId="38566"/>
    <cellStyle name="Percent 2 4 5 2 7" xfId="50795"/>
    <cellStyle name="Percent 2 4 5 3" xfId="12258"/>
    <cellStyle name="Percent 2 4 5 3 2" xfId="12259"/>
    <cellStyle name="Percent 2 4 5 3 2 2" xfId="20189"/>
    <cellStyle name="Percent 2 4 5 3 2 2 2" xfId="32444"/>
    <cellStyle name="Percent 2 4 5 3 2 2 3" xfId="44685"/>
    <cellStyle name="Percent 2 4 5 3 2 3" xfId="26329"/>
    <cellStyle name="Percent 2 4 5 3 2 4" xfId="38571"/>
    <cellStyle name="Percent 2 4 5 3 2 5" xfId="50800"/>
    <cellStyle name="Percent 2 4 5 3 3" xfId="20188"/>
    <cellStyle name="Percent 2 4 5 3 3 2" xfId="32443"/>
    <cellStyle name="Percent 2 4 5 3 3 3" xfId="44684"/>
    <cellStyle name="Percent 2 4 5 3 4" xfId="26328"/>
    <cellStyle name="Percent 2 4 5 3 5" xfId="38570"/>
    <cellStyle name="Percent 2 4 5 3 6" xfId="50799"/>
    <cellStyle name="Percent 2 4 5 4" xfId="12260"/>
    <cellStyle name="Percent 2 4 5 4 2" xfId="20190"/>
    <cellStyle name="Percent 2 4 5 4 2 2" xfId="32445"/>
    <cellStyle name="Percent 2 4 5 4 2 3" xfId="44686"/>
    <cellStyle name="Percent 2 4 5 4 3" xfId="26330"/>
    <cellStyle name="Percent 2 4 5 4 4" xfId="38572"/>
    <cellStyle name="Percent 2 4 5 4 5" xfId="50801"/>
    <cellStyle name="Percent 2 4 5 5" xfId="20183"/>
    <cellStyle name="Percent 2 4 5 5 2" xfId="32438"/>
    <cellStyle name="Percent 2 4 5 5 3" xfId="44679"/>
    <cellStyle name="Percent 2 4 5 6" xfId="26323"/>
    <cellStyle name="Percent 2 4 5 7" xfId="38565"/>
    <cellStyle name="Percent 2 4 5 8" xfId="50794"/>
    <cellStyle name="Percent 2 4 6" xfId="12261"/>
    <cellStyle name="Percent 2 4 6 2" xfId="12262"/>
    <cellStyle name="Percent 2 4 6 2 2" xfId="12263"/>
    <cellStyle name="Percent 2 4 6 2 2 2" xfId="20193"/>
    <cellStyle name="Percent 2 4 6 2 2 2 2" xfId="32448"/>
    <cellStyle name="Percent 2 4 6 2 2 2 3" xfId="44689"/>
    <cellStyle name="Percent 2 4 6 2 2 3" xfId="26333"/>
    <cellStyle name="Percent 2 4 6 2 2 4" xfId="38575"/>
    <cellStyle name="Percent 2 4 6 2 2 5" xfId="50804"/>
    <cellStyle name="Percent 2 4 6 2 3" xfId="20192"/>
    <cellStyle name="Percent 2 4 6 2 3 2" xfId="32447"/>
    <cellStyle name="Percent 2 4 6 2 3 3" xfId="44688"/>
    <cellStyle name="Percent 2 4 6 2 4" xfId="26332"/>
    <cellStyle name="Percent 2 4 6 2 5" xfId="38574"/>
    <cellStyle name="Percent 2 4 6 2 6" xfId="50803"/>
    <cellStyle name="Percent 2 4 6 3" xfId="12264"/>
    <cellStyle name="Percent 2 4 6 3 2" xfId="20194"/>
    <cellStyle name="Percent 2 4 6 3 2 2" xfId="32449"/>
    <cellStyle name="Percent 2 4 6 3 2 3" xfId="44690"/>
    <cellStyle name="Percent 2 4 6 3 3" xfId="26334"/>
    <cellStyle name="Percent 2 4 6 3 4" xfId="38576"/>
    <cellStyle name="Percent 2 4 6 3 5" xfId="50805"/>
    <cellStyle name="Percent 2 4 6 4" xfId="20191"/>
    <cellStyle name="Percent 2 4 6 4 2" xfId="32446"/>
    <cellStyle name="Percent 2 4 6 4 3" xfId="44687"/>
    <cellStyle name="Percent 2 4 6 5" xfId="26331"/>
    <cellStyle name="Percent 2 4 6 6" xfId="38573"/>
    <cellStyle name="Percent 2 4 6 7" xfId="50802"/>
    <cellStyle name="Percent 2 4 7" xfId="12265"/>
    <cellStyle name="Percent 2 4 7 2" xfId="12266"/>
    <cellStyle name="Percent 2 4 7 2 2" xfId="20196"/>
    <cellStyle name="Percent 2 4 7 2 2 2" xfId="32451"/>
    <cellStyle name="Percent 2 4 7 2 2 3" xfId="44692"/>
    <cellStyle name="Percent 2 4 7 2 3" xfId="26336"/>
    <cellStyle name="Percent 2 4 7 2 4" xfId="38578"/>
    <cellStyle name="Percent 2 4 7 2 5" xfId="50807"/>
    <cellStyle name="Percent 2 4 7 3" xfId="20195"/>
    <cellStyle name="Percent 2 4 7 3 2" xfId="32450"/>
    <cellStyle name="Percent 2 4 7 3 3" xfId="44691"/>
    <cellStyle name="Percent 2 4 7 4" xfId="26335"/>
    <cellStyle name="Percent 2 4 7 5" xfId="38577"/>
    <cellStyle name="Percent 2 4 7 6" xfId="50806"/>
    <cellStyle name="Percent 2 4 8" xfId="12267"/>
    <cellStyle name="Percent 2 4 8 2" xfId="20197"/>
    <cellStyle name="Percent 2 4 8 2 2" xfId="32452"/>
    <cellStyle name="Percent 2 4 8 2 3" xfId="44693"/>
    <cellStyle name="Percent 2 4 8 3" xfId="26337"/>
    <cellStyle name="Percent 2 4 8 4" xfId="38579"/>
    <cellStyle name="Percent 2 4 8 5" xfId="50808"/>
    <cellStyle name="Percent 2 4 9" xfId="20070"/>
    <cellStyle name="Percent 2 4 9 2" xfId="32325"/>
    <cellStyle name="Percent 2 4 9 3" xfId="44566"/>
    <cellStyle name="Percent 2 5" xfId="12268"/>
    <cellStyle name="Percent 2 5 10" xfId="38580"/>
    <cellStyle name="Percent 2 5 11" xfId="50809"/>
    <cellStyle name="Percent 2 5 2" xfId="12269"/>
    <cellStyle name="Percent 2 5 2 10" xfId="50810"/>
    <cellStyle name="Percent 2 5 2 2" xfId="12270"/>
    <cellStyle name="Percent 2 5 2 2 2" xfId="12271"/>
    <cellStyle name="Percent 2 5 2 2 2 2" xfId="12272"/>
    <cellStyle name="Percent 2 5 2 2 2 2 2" xfId="12273"/>
    <cellStyle name="Percent 2 5 2 2 2 2 2 2" xfId="12274"/>
    <cellStyle name="Percent 2 5 2 2 2 2 2 2 2" xfId="20204"/>
    <cellStyle name="Percent 2 5 2 2 2 2 2 2 2 2" xfId="32459"/>
    <cellStyle name="Percent 2 5 2 2 2 2 2 2 2 3" xfId="44700"/>
    <cellStyle name="Percent 2 5 2 2 2 2 2 2 3" xfId="26344"/>
    <cellStyle name="Percent 2 5 2 2 2 2 2 2 4" xfId="38586"/>
    <cellStyle name="Percent 2 5 2 2 2 2 2 2 5" xfId="50815"/>
    <cellStyle name="Percent 2 5 2 2 2 2 2 3" xfId="20203"/>
    <cellStyle name="Percent 2 5 2 2 2 2 2 3 2" xfId="32458"/>
    <cellStyle name="Percent 2 5 2 2 2 2 2 3 3" xfId="44699"/>
    <cellStyle name="Percent 2 5 2 2 2 2 2 4" xfId="26343"/>
    <cellStyle name="Percent 2 5 2 2 2 2 2 5" xfId="38585"/>
    <cellStyle name="Percent 2 5 2 2 2 2 2 6" xfId="50814"/>
    <cellStyle name="Percent 2 5 2 2 2 2 3" xfId="12275"/>
    <cellStyle name="Percent 2 5 2 2 2 2 3 2" xfId="20205"/>
    <cellStyle name="Percent 2 5 2 2 2 2 3 2 2" xfId="32460"/>
    <cellStyle name="Percent 2 5 2 2 2 2 3 2 3" xfId="44701"/>
    <cellStyle name="Percent 2 5 2 2 2 2 3 3" xfId="26345"/>
    <cellStyle name="Percent 2 5 2 2 2 2 3 4" xfId="38587"/>
    <cellStyle name="Percent 2 5 2 2 2 2 3 5" xfId="50816"/>
    <cellStyle name="Percent 2 5 2 2 2 2 4" xfId="20202"/>
    <cellStyle name="Percent 2 5 2 2 2 2 4 2" xfId="32457"/>
    <cellStyle name="Percent 2 5 2 2 2 2 4 3" xfId="44698"/>
    <cellStyle name="Percent 2 5 2 2 2 2 5" xfId="26342"/>
    <cellStyle name="Percent 2 5 2 2 2 2 6" xfId="38584"/>
    <cellStyle name="Percent 2 5 2 2 2 2 7" xfId="50813"/>
    <cellStyle name="Percent 2 5 2 2 2 3" xfId="12276"/>
    <cellStyle name="Percent 2 5 2 2 2 3 2" xfId="12277"/>
    <cellStyle name="Percent 2 5 2 2 2 3 2 2" xfId="20207"/>
    <cellStyle name="Percent 2 5 2 2 2 3 2 2 2" xfId="32462"/>
    <cellStyle name="Percent 2 5 2 2 2 3 2 2 3" xfId="44703"/>
    <cellStyle name="Percent 2 5 2 2 2 3 2 3" xfId="26347"/>
    <cellStyle name="Percent 2 5 2 2 2 3 2 4" xfId="38589"/>
    <cellStyle name="Percent 2 5 2 2 2 3 2 5" xfId="50818"/>
    <cellStyle name="Percent 2 5 2 2 2 3 3" xfId="20206"/>
    <cellStyle name="Percent 2 5 2 2 2 3 3 2" xfId="32461"/>
    <cellStyle name="Percent 2 5 2 2 2 3 3 3" xfId="44702"/>
    <cellStyle name="Percent 2 5 2 2 2 3 4" xfId="26346"/>
    <cellStyle name="Percent 2 5 2 2 2 3 5" xfId="38588"/>
    <cellStyle name="Percent 2 5 2 2 2 3 6" xfId="50817"/>
    <cellStyle name="Percent 2 5 2 2 2 4" xfId="12278"/>
    <cellStyle name="Percent 2 5 2 2 2 4 2" xfId="20208"/>
    <cellStyle name="Percent 2 5 2 2 2 4 2 2" xfId="32463"/>
    <cellStyle name="Percent 2 5 2 2 2 4 2 3" xfId="44704"/>
    <cellStyle name="Percent 2 5 2 2 2 4 3" xfId="26348"/>
    <cellStyle name="Percent 2 5 2 2 2 4 4" xfId="38590"/>
    <cellStyle name="Percent 2 5 2 2 2 4 5" xfId="50819"/>
    <cellStyle name="Percent 2 5 2 2 2 5" xfId="20201"/>
    <cellStyle name="Percent 2 5 2 2 2 5 2" xfId="32456"/>
    <cellStyle name="Percent 2 5 2 2 2 5 3" xfId="44697"/>
    <cellStyle name="Percent 2 5 2 2 2 6" xfId="26341"/>
    <cellStyle name="Percent 2 5 2 2 2 7" xfId="38583"/>
    <cellStyle name="Percent 2 5 2 2 2 8" xfId="50812"/>
    <cellStyle name="Percent 2 5 2 2 3" xfId="12279"/>
    <cellStyle name="Percent 2 5 2 2 3 2" xfId="12280"/>
    <cellStyle name="Percent 2 5 2 2 3 2 2" xfId="12281"/>
    <cellStyle name="Percent 2 5 2 2 3 2 2 2" xfId="20211"/>
    <cellStyle name="Percent 2 5 2 2 3 2 2 2 2" xfId="32466"/>
    <cellStyle name="Percent 2 5 2 2 3 2 2 2 3" xfId="44707"/>
    <cellStyle name="Percent 2 5 2 2 3 2 2 3" xfId="26351"/>
    <cellStyle name="Percent 2 5 2 2 3 2 2 4" xfId="38593"/>
    <cellStyle name="Percent 2 5 2 2 3 2 2 5" xfId="50822"/>
    <cellStyle name="Percent 2 5 2 2 3 2 3" xfId="20210"/>
    <cellStyle name="Percent 2 5 2 2 3 2 3 2" xfId="32465"/>
    <cellStyle name="Percent 2 5 2 2 3 2 3 3" xfId="44706"/>
    <cellStyle name="Percent 2 5 2 2 3 2 4" xfId="26350"/>
    <cellStyle name="Percent 2 5 2 2 3 2 5" xfId="38592"/>
    <cellStyle name="Percent 2 5 2 2 3 2 6" xfId="50821"/>
    <cellStyle name="Percent 2 5 2 2 3 3" xfId="12282"/>
    <cellStyle name="Percent 2 5 2 2 3 3 2" xfId="20212"/>
    <cellStyle name="Percent 2 5 2 2 3 3 2 2" xfId="32467"/>
    <cellStyle name="Percent 2 5 2 2 3 3 2 3" xfId="44708"/>
    <cellStyle name="Percent 2 5 2 2 3 3 3" xfId="26352"/>
    <cellStyle name="Percent 2 5 2 2 3 3 4" xfId="38594"/>
    <cellStyle name="Percent 2 5 2 2 3 3 5" xfId="50823"/>
    <cellStyle name="Percent 2 5 2 2 3 4" xfId="20209"/>
    <cellStyle name="Percent 2 5 2 2 3 4 2" xfId="32464"/>
    <cellStyle name="Percent 2 5 2 2 3 4 3" xfId="44705"/>
    <cellStyle name="Percent 2 5 2 2 3 5" xfId="26349"/>
    <cellStyle name="Percent 2 5 2 2 3 6" xfId="38591"/>
    <cellStyle name="Percent 2 5 2 2 3 7" xfId="50820"/>
    <cellStyle name="Percent 2 5 2 2 4" xfId="12283"/>
    <cellStyle name="Percent 2 5 2 2 4 2" xfId="12284"/>
    <cellStyle name="Percent 2 5 2 2 4 2 2" xfId="20214"/>
    <cellStyle name="Percent 2 5 2 2 4 2 2 2" xfId="32469"/>
    <cellStyle name="Percent 2 5 2 2 4 2 2 3" xfId="44710"/>
    <cellStyle name="Percent 2 5 2 2 4 2 3" xfId="26354"/>
    <cellStyle name="Percent 2 5 2 2 4 2 4" xfId="38596"/>
    <cellStyle name="Percent 2 5 2 2 4 2 5" xfId="50825"/>
    <cellStyle name="Percent 2 5 2 2 4 3" xfId="20213"/>
    <cellStyle name="Percent 2 5 2 2 4 3 2" xfId="32468"/>
    <cellStyle name="Percent 2 5 2 2 4 3 3" xfId="44709"/>
    <cellStyle name="Percent 2 5 2 2 4 4" xfId="26353"/>
    <cellStyle name="Percent 2 5 2 2 4 5" xfId="38595"/>
    <cellStyle name="Percent 2 5 2 2 4 6" xfId="50824"/>
    <cellStyle name="Percent 2 5 2 2 5" xfId="12285"/>
    <cellStyle name="Percent 2 5 2 2 5 2" xfId="20215"/>
    <cellStyle name="Percent 2 5 2 2 5 2 2" xfId="32470"/>
    <cellStyle name="Percent 2 5 2 2 5 2 3" xfId="44711"/>
    <cellStyle name="Percent 2 5 2 2 5 3" xfId="26355"/>
    <cellStyle name="Percent 2 5 2 2 5 4" xfId="38597"/>
    <cellStyle name="Percent 2 5 2 2 5 5" xfId="50826"/>
    <cellStyle name="Percent 2 5 2 2 6" xfId="20200"/>
    <cellStyle name="Percent 2 5 2 2 6 2" xfId="32455"/>
    <cellStyle name="Percent 2 5 2 2 6 3" xfId="44696"/>
    <cellStyle name="Percent 2 5 2 2 7" xfId="26340"/>
    <cellStyle name="Percent 2 5 2 2 8" xfId="38582"/>
    <cellStyle name="Percent 2 5 2 2 9" xfId="50811"/>
    <cellStyle name="Percent 2 5 2 3" xfId="12286"/>
    <cellStyle name="Percent 2 5 2 3 2" xfId="12287"/>
    <cellStyle name="Percent 2 5 2 3 2 2" xfId="12288"/>
    <cellStyle name="Percent 2 5 2 3 2 2 2" xfId="12289"/>
    <cellStyle name="Percent 2 5 2 3 2 2 2 2" xfId="20219"/>
    <cellStyle name="Percent 2 5 2 3 2 2 2 2 2" xfId="32474"/>
    <cellStyle name="Percent 2 5 2 3 2 2 2 2 3" xfId="44715"/>
    <cellStyle name="Percent 2 5 2 3 2 2 2 3" xfId="26359"/>
    <cellStyle name="Percent 2 5 2 3 2 2 2 4" xfId="38601"/>
    <cellStyle name="Percent 2 5 2 3 2 2 2 5" xfId="50830"/>
    <cellStyle name="Percent 2 5 2 3 2 2 3" xfId="20218"/>
    <cellStyle name="Percent 2 5 2 3 2 2 3 2" xfId="32473"/>
    <cellStyle name="Percent 2 5 2 3 2 2 3 3" xfId="44714"/>
    <cellStyle name="Percent 2 5 2 3 2 2 4" xfId="26358"/>
    <cellStyle name="Percent 2 5 2 3 2 2 5" xfId="38600"/>
    <cellStyle name="Percent 2 5 2 3 2 2 6" xfId="50829"/>
    <cellStyle name="Percent 2 5 2 3 2 3" xfId="12290"/>
    <cellStyle name="Percent 2 5 2 3 2 3 2" xfId="20220"/>
    <cellStyle name="Percent 2 5 2 3 2 3 2 2" xfId="32475"/>
    <cellStyle name="Percent 2 5 2 3 2 3 2 3" xfId="44716"/>
    <cellStyle name="Percent 2 5 2 3 2 3 3" xfId="26360"/>
    <cellStyle name="Percent 2 5 2 3 2 3 4" xfId="38602"/>
    <cellStyle name="Percent 2 5 2 3 2 3 5" xfId="50831"/>
    <cellStyle name="Percent 2 5 2 3 2 4" xfId="20217"/>
    <cellStyle name="Percent 2 5 2 3 2 4 2" xfId="32472"/>
    <cellStyle name="Percent 2 5 2 3 2 4 3" xfId="44713"/>
    <cellStyle name="Percent 2 5 2 3 2 5" xfId="26357"/>
    <cellStyle name="Percent 2 5 2 3 2 6" xfId="38599"/>
    <cellStyle name="Percent 2 5 2 3 2 7" xfId="50828"/>
    <cellStyle name="Percent 2 5 2 3 3" xfId="12291"/>
    <cellStyle name="Percent 2 5 2 3 3 2" xfId="12292"/>
    <cellStyle name="Percent 2 5 2 3 3 2 2" xfId="20222"/>
    <cellStyle name="Percent 2 5 2 3 3 2 2 2" xfId="32477"/>
    <cellStyle name="Percent 2 5 2 3 3 2 2 3" xfId="44718"/>
    <cellStyle name="Percent 2 5 2 3 3 2 3" xfId="26362"/>
    <cellStyle name="Percent 2 5 2 3 3 2 4" xfId="38604"/>
    <cellStyle name="Percent 2 5 2 3 3 2 5" xfId="50833"/>
    <cellStyle name="Percent 2 5 2 3 3 3" xfId="20221"/>
    <cellStyle name="Percent 2 5 2 3 3 3 2" xfId="32476"/>
    <cellStyle name="Percent 2 5 2 3 3 3 3" xfId="44717"/>
    <cellStyle name="Percent 2 5 2 3 3 4" xfId="26361"/>
    <cellStyle name="Percent 2 5 2 3 3 5" xfId="38603"/>
    <cellStyle name="Percent 2 5 2 3 3 6" xfId="50832"/>
    <cellStyle name="Percent 2 5 2 3 4" xfId="12293"/>
    <cellStyle name="Percent 2 5 2 3 4 2" xfId="20223"/>
    <cellStyle name="Percent 2 5 2 3 4 2 2" xfId="32478"/>
    <cellStyle name="Percent 2 5 2 3 4 2 3" xfId="44719"/>
    <cellStyle name="Percent 2 5 2 3 4 3" xfId="26363"/>
    <cellStyle name="Percent 2 5 2 3 4 4" xfId="38605"/>
    <cellStyle name="Percent 2 5 2 3 4 5" xfId="50834"/>
    <cellStyle name="Percent 2 5 2 3 5" xfId="20216"/>
    <cellStyle name="Percent 2 5 2 3 5 2" xfId="32471"/>
    <cellStyle name="Percent 2 5 2 3 5 3" xfId="44712"/>
    <cellStyle name="Percent 2 5 2 3 6" xfId="26356"/>
    <cellStyle name="Percent 2 5 2 3 7" xfId="38598"/>
    <cellStyle name="Percent 2 5 2 3 8" xfId="50827"/>
    <cellStyle name="Percent 2 5 2 4" xfId="12294"/>
    <cellStyle name="Percent 2 5 2 4 2" xfId="12295"/>
    <cellStyle name="Percent 2 5 2 4 2 2" xfId="12296"/>
    <cellStyle name="Percent 2 5 2 4 2 2 2" xfId="20226"/>
    <cellStyle name="Percent 2 5 2 4 2 2 2 2" xfId="32481"/>
    <cellStyle name="Percent 2 5 2 4 2 2 2 3" xfId="44722"/>
    <cellStyle name="Percent 2 5 2 4 2 2 3" xfId="26366"/>
    <cellStyle name="Percent 2 5 2 4 2 2 4" xfId="38608"/>
    <cellStyle name="Percent 2 5 2 4 2 2 5" xfId="50837"/>
    <cellStyle name="Percent 2 5 2 4 2 3" xfId="20225"/>
    <cellStyle name="Percent 2 5 2 4 2 3 2" xfId="32480"/>
    <cellStyle name="Percent 2 5 2 4 2 3 3" xfId="44721"/>
    <cellStyle name="Percent 2 5 2 4 2 4" xfId="26365"/>
    <cellStyle name="Percent 2 5 2 4 2 5" xfId="38607"/>
    <cellStyle name="Percent 2 5 2 4 2 6" xfId="50836"/>
    <cellStyle name="Percent 2 5 2 4 3" xfId="12297"/>
    <cellStyle name="Percent 2 5 2 4 3 2" xfId="20227"/>
    <cellStyle name="Percent 2 5 2 4 3 2 2" xfId="32482"/>
    <cellStyle name="Percent 2 5 2 4 3 2 3" xfId="44723"/>
    <cellStyle name="Percent 2 5 2 4 3 3" xfId="26367"/>
    <cellStyle name="Percent 2 5 2 4 3 4" xfId="38609"/>
    <cellStyle name="Percent 2 5 2 4 3 5" xfId="50838"/>
    <cellStyle name="Percent 2 5 2 4 4" xfId="20224"/>
    <cellStyle name="Percent 2 5 2 4 4 2" xfId="32479"/>
    <cellStyle name="Percent 2 5 2 4 4 3" xfId="44720"/>
    <cellStyle name="Percent 2 5 2 4 5" xfId="26364"/>
    <cellStyle name="Percent 2 5 2 4 6" xfId="38606"/>
    <cellStyle name="Percent 2 5 2 4 7" xfId="50835"/>
    <cellStyle name="Percent 2 5 2 5" xfId="12298"/>
    <cellStyle name="Percent 2 5 2 5 2" xfId="12299"/>
    <cellStyle name="Percent 2 5 2 5 2 2" xfId="20229"/>
    <cellStyle name="Percent 2 5 2 5 2 2 2" xfId="32484"/>
    <cellStyle name="Percent 2 5 2 5 2 2 3" xfId="44725"/>
    <cellStyle name="Percent 2 5 2 5 2 3" xfId="26369"/>
    <cellStyle name="Percent 2 5 2 5 2 4" xfId="38611"/>
    <cellStyle name="Percent 2 5 2 5 2 5" xfId="50840"/>
    <cellStyle name="Percent 2 5 2 5 3" xfId="20228"/>
    <cellStyle name="Percent 2 5 2 5 3 2" xfId="32483"/>
    <cellStyle name="Percent 2 5 2 5 3 3" xfId="44724"/>
    <cellStyle name="Percent 2 5 2 5 4" xfId="26368"/>
    <cellStyle name="Percent 2 5 2 5 5" xfId="38610"/>
    <cellStyle name="Percent 2 5 2 5 6" xfId="50839"/>
    <cellStyle name="Percent 2 5 2 6" xfId="12300"/>
    <cellStyle name="Percent 2 5 2 6 2" xfId="20230"/>
    <cellStyle name="Percent 2 5 2 6 2 2" xfId="32485"/>
    <cellStyle name="Percent 2 5 2 6 2 3" xfId="44726"/>
    <cellStyle name="Percent 2 5 2 6 3" xfId="26370"/>
    <cellStyle name="Percent 2 5 2 6 4" xfId="38612"/>
    <cellStyle name="Percent 2 5 2 6 5" xfId="50841"/>
    <cellStyle name="Percent 2 5 2 7" xfId="20199"/>
    <cellStyle name="Percent 2 5 2 7 2" xfId="32454"/>
    <cellStyle name="Percent 2 5 2 7 3" xfId="44695"/>
    <cellStyle name="Percent 2 5 2 8" xfId="26339"/>
    <cellStyle name="Percent 2 5 2 9" xfId="38581"/>
    <cellStyle name="Percent 2 5 3" xfId="12301"/>
    <cellStyle name="Percent 2 5 3 2" xfId="12302"/>
    <cellStyle name="Percent 2 5 3 2 2" xfId="12303"/>
    <cellStyle name="Percent 2 5 3 2 2 2" xfId="12304"/>
    <cellStyle name="Percent 2 5 3 2 2 2 2" xfId="12305"/>
    <cellStyle name="Percent 2 5 3 2 2 2 2 2" xfId="20235"/>
    <cellStyle name="Percent 2 5 3 2 2 2 2 2 2" xfId="32490"/>
    <cellStyle name="Percent 2 5 3 2 2 2 2 2 3" xfId="44731"/>
    <cellStyle name="Percent 2 5 3 2 2 2 2 3" xfId="26375"/>
    <cellStyle name="Percent 2 5 3 2 2 2 2 4" xfId="38617"/>
    <cellStyle name="Percent 2 5 3 2 2 2 2 5" xfId="50846"/>
    <cellStyle name="Percent 2 5 3 2 2 2 3" xfId="20234"/>
    <cellStyle name="Percent 2 5 3 2 2 2 3 2" xfId="32489"/>
    <cellStyle name="Percent 2 5 3 2 2 2 3 3" xfId="44730"/>
    <cellStyle name="Percent 2 5 3 2 2 2 4" xfId="26374"/>
    <cellStyle name="Percent 2 5 3 2 2 2 5" xfId="38616"/>
    <cellStyle name="Percent 2 5 3 2 2 2 6" xfId="50845"/>
    <cellStyle name="Percent 2 5 3 2 2 3" xfId="12306"/>
    <cellStyle name="Percent 2 5 3 2 2 3 2" xfId="20236"/>
    <cellStyle name="Percent 2 5 3 2 2 3 2 2" xfId="32491"/>
    <cellStyle name="Percent 2 5 3 2 2 3 2 3" xfId="44732"/>
    <cellStyle name="Percent 2 5 3 2 2 3 3" xfId="26376"/>
    <cellStyle name="Percent 2 5 3 2 2 3 4" xfId="38618"/>
    <cellStyle name="Percent 2 5 3 2 2 3 5" xfId="50847"/>
    <cellStyle name="Percent 2 5 3 2 2 4" xfId="20233"/>
    <cellStyle name="Percent 2 5 3 2 2 4 2" xfId="32488"/>
    <cellStyle name="Percent 2 5 3 2 2 4 3" xfId="44729"/>
    <cellStyle name="Percent 2 5 3 2 2 5" xfId="26373"/>
    <cellStyle name="Percent 2 5 3 2 2 6" xfId="38615"/>
    <cellStyle name="Percent 2 5 3 2 2 7" xfId="50844"/>
    <cellStyle name="Percent 2 5 3 2 3" xfId="12307"/>
    <cellStyle name="Percent 2 5 3 2 3 2" xfId="12308"/>
    <cellStyle name="Percent 2 5 3 2 3 2 2" xfId="20238"/>
    <cellStyle name="Percent 2 5 3 2 3 2 2 2" xfId="32493"/>
    <cellStyle name="Percent 2 5 3 2 3 2 2 3" xfId="44734"/>
    <cellStyle name="Percent 2 5 3 2 3 2 3" xfId="26378"/>
    <cellStyle name="Percent 2 5 3 2 3 2 4" xfId="38620"/>
    <cellStyle name="Percent 2 5 3 2 3 2 5" xfId="50849"/>
    <cellStyle name="Percent 2 5 3 2 3 3" xfId="20237"/>
    <cellStyle name="Percent 2 5 3 2 3 3 2" xfId="32492"/>
    <cellStyle name="Percent 2 5 3 2 3 3 3" xfId="44733"/>
    <cellStyle name="Percent 2 5 3 2 3 4" xfId="26377"/>
    <cellStyle name="Percent 2 5 3 2 3 5" xfId="38619"/>
    <cellStyle name="Percent 2 5 3 2 3 6" xfId="50848"/>
    <cellStyle name="Percent 2 5 3 2 4" xfId="12309"/>
    <cellStyle name="Percent 2 5 3 2 4 2" xfId="20239"/>
    <cellStyle name="Percent 2 5 3 2 4 2 2" xfId="32494"/>
    <cellStyle name="Percent 2 5 3 2 4 2 3" xfId="44735"/>
    <cellStyle name="Percent 2 5 3 2 4 3" xfId="26379"/>
    <cellStyle name="Percent 2 5 3 2 4 4" xfId="38621"/>
    <cellStyle name="Percent 2 5 3 2 4 5" xfId="50850"/>
    <cellStyle name="Percent 2 5 3 2 5" xfId="20232"/>
    <cellStyle name="Percent 2 5 3 2 5 2" xfId="32487"/>
    <cellStyle name="Percent 2 5 3 2 5 3" xfId="44728"/>
    <cellStyle name="Percent 2 5 3 2 6" xfId="26372"/>
    <cellStyle name="Percent 2 5 3 2 7" xfId="38614"/>
    <cellStyle name="Percent 2 5 3 2 8" xfId="50843"/>
    <cellStyle name="Percent 2 5 3 3" xfId="12310"/>
    <cellStyle name="Percent 2 5 3 3 2" xfId="12311"/>
    <cellStyle name="Percent 2 5 3 3 2 2" xfId="12312"/>
    <cellStyle name="Percent 2 5 3 3 2 2 2" xfId="20242"/>
    <cellStyle name="Percent 2 5 3 3 2 2 2 2" xfId="32497"/>
    <cellStyle name="Percent 2 5 3 3 2 2 2 3" xfId="44738"/>
    <cellStyle name="Percent 2 5 3 3 2 2 3" xfId="26382"/>
    <cellStyle name="Percent 2 5 3 3 2 2 4" xfId="38624"/>
    <cellStyle name="Percent 2 5 3 3 2 2 5" xfId="50853"/>
    <cellStyle name="Percent 2 5 3 3 2 3" xfId="20241"/>
    <cellStyle name="Percent 2 5 3 3 2 3 2" xfId="32496"/>
    <cellStyle name="Percent 2 5 3 3 2 3 3" xfId="44737"/>
    <cellStyle name="Percent 2 5 3 3 2 4" xfId="26381"/>
    <cellStyle name="Percent 2 5 3 3 2 5" xfId="38623"/>
    <cellStyle name="Percent 2 5 3 3 2 6" xfId="50852"/>
    <cellStyle name="Percent 2 5 3 3 3" xfId="12313"/>
    <cellStyle name="Percent 2 5 3 3 3 2" xfId="20243"/>
    <cellStyle name="Percent 2 5 3 3 3 2 2" xfId="32498"/>
    <cellStyle name="Percent 2 5 3 3 3 2 3" xfId="44739"/>
    <cellStyle name="Percent 2 5 3 3 3 3" xfId="26383"/>
    <cellStyle name="Percent 2 5 3 3 3 4" xfId="38625"/>
    <cellStyle name="Percent 2 5 3 3 3 5" xfId="50854"/>
    <cellStyle name="Percent 2 5 3 3 4" xfId="20240"/>
    <cellStyle name="Percent 2 5 3 3 4 2" xfId="32495"/>
    <cellStyle name="Percent 2 5 3 3 4 3" xfId="44736"/>
    <cellStyle name="Percent 2 5 3 3 5" xfId="26380"/>
    <cellStyle name="Percent 2 5 3 3 6" xfId="38622"/>
    <cellStyle name="Percent 2 5 3 3 7" xfId="50851"/>
    <cellStyle name="Percent 2 5 3 4" xfId="12314"/>
    <cellStyle name="Percent 2 5 3 4 2" xfId="12315"/>
    <cellStyle name="Percent 2 5 3 4 2 2" xfId="20245"/>
    <cellStyle name="Percent 2 5 3 4 2 2 2" xfId="32500"/>
    <cellStyle name="Percent 2 5 3 4 2 2 3" xfId="44741"/>
    <cellStyle name="Percent 2 5 3 4 2 3" xfId="26385"/>
    <cellStyle name="Percent 2 5 3 4 2 4" xfId="38627"/>
    <cellStyle name="Percent 2 5 3 4 2 5" xfId="50856"/>
    <cellStyle name="Percent 2 5 3 4 3" xfId="20244"/>
    <cellStyle name="Percent 2 5 3 4 3 2" xfId="32499"/>
    <cellStyle name="Percent 2 5 3 4 3 3" xfId="44740"/>
    <cellStyle name="Percent 2 5 3 4 4" xfId="26384"/>
    <cellStyle name="Percent 2 5 3 4 5" xfId="38626"/>
    <cellStyle name="Percent 2 5 3 4 6" xfId="50855"/>
    <cellStyle name="Percent 2 5 3 5" xfId="12316"/>
    <cellStyle name="Percent 2 5 3 5 2" xfId="20246"/>
    <cellStyle name="Percent 2 5 3 5 2 2" xfId="32501"/>
    <cellStyle name="Percent 2 5 3 5 2 3" xfId="44742"/>
    <cellStyle name="Percent 2 5 3 5 3" xfId="26386"/>
    <cellStyle name="Percent 2 5 3 5 4" xfId="38628"/>
    <cellStyle name="Percent 2 5 3 5 5" xfId="50857"/>
    <cellStyle name="Percent 2 5 3 6" xfId="20231"/>
    <cellStyle name="Percent 2 5 3 6 2" xfId="32486"/>
    <cellStyle name="Percent 2 5 3 6 3" xfId="44727"/>
    <cellStyle name="Percent 2 5 3 7" xfId="26371"/>
    <cellStyle name="Percent 2 5 3 8" xfId="38613"/>
    <cellStyle name="Percent 2 5 3 9" xfId="50842"/>
    <cellStyle name="Percent 2 5 4" xfId="12317"/>
    <cellStyle name="Percent 2 5 4 2" xfId="12318"/>
    <cellStyle name="Percent 2 5 4 2 2" xfId="12319"/>
    <cellStyle name="Percent 2 5 4 2 2 2" xfId="12320"/>
    <cellStyle name="Percent 2 5 4 2 2 2 2" xfId="20250"/>
    <cellStyle name="Percent 2 5 4 2 2 2 2 2" xfId="32505"/>
    <cellStyle name="Percent 2 5 4 2 2 2 2 3" xfId="44746"/>
    <cellStyle name="Percent 2 5 4 2 2 2 3" xfId="26390"/>
    <cellStyle name="Percent 2 5 4 2 2 2 4" xfId="38632"/>
    <cellStyle name="Percent 2 5 4 2 2 2 5" xfId="50861"/>
    <cellStyle name="Percent 2 5 4 2 2 3" xfId="20249"/>
    <cellStyle name="Percent 2 5 4 2 2 3 2" xfId="32504"/>
    <cellStyle name="Percent 2 5 4 2 2 3 3" xfId="44745"/>
    <cellStyle name="Percent 2 5 4 2 2 4" xfId="26389"/>
    <cellStyle name="Percent 2 5 4 2 2 5" xfId="38631"/>
    <cellStyle name="Percent 2 5 4 2 2 6" xfId="50860"/>
    <cellStyle name="Percent 2 5 4 2 3" xfId="12321"/>
    <cellStyle name="Percent 2 5 4 2 3 2" xfId="20251"/>
    <cellStyle name="Percent 2 5 4 2 3 2 2" xfId="32506"/>
    <cellStyle name="Percent 2 5 4 2 3 2 3" xfId="44747"/>
    <cellStyle name="Percent 2 5 4 2 3 3" xfId="26391"/>
    <cellStyle name="Percent 2 5 4 2 3 4" xfId="38633"/>
    <cellStyle name="Percent 2 5 4 2 3 5" xfId="50862"/>
    <cellStyle name="Percent 2 5 4 2 4" xfId="20248"/>
    <cellStyle name="Percent 2 5 4 2 4 2" xfId="32503"/>
    <cellStyle name="Percent 2 5 4 2 4 3" xfId="44744"/>
    <cellStyle name="Percent 2 5 4 2 5" xfId="26388"/>
    <cellStyle name="Percent 2 5 4 2 6" xfId="38630"/>
    <cellStyle name="Percent 2 5 4 2 7" xfId="50859"/>
    <cellStyle name="Percent 2 5 4 3" xfId="12322"/>
    <cellStyle name="Percent 2 5 4 3 2" xfId="12323"/>
    <cellStyle name="Percent 2 5 4 3 2 2" xfId="20253"/>
    <cellStyle name="Percent 2 5 4 3 2 2 2" xfId="32508"/>
    <cellStyle name="Percent 2 5 4 3 2 2 3" xfId="44749"/>
    <cellStyle name="Percent 2 5 4 3 2 3" xfId="26393"/>
    <cellStyle name="Percent 2 5 4 3 2 4" xfId="38635"/>
    <cellStyle name="Percent 2 5 4 3 2 5" xfId="50864"/>
    <cellStyle name="Percent 2 5 4 3 3" xfId="20252"/>
    <cellStyle name="Percent 2 5 4 3 3 2" xfId="32507"/>
    <cellStyle name="Percent 2 5 4 3 3 3" xfId="44748"/>
    <cellStyle name="Percent 2 5 4 3 4" xfId="26392"/>
    <cellStyle name="Percent 2 5 4 3 5" xfId="38634"/>
    <cellStyle name="Percent 2 5 4 3 6" xfId="50863"/>
    <cellStyle name="Percent 2 5 4 4" xfId="12324"/>
    <cellStyle name="Percent 2 5 4 4 2" xfId="20254"/>
    <cellStyle name="Percent 2 5 4 4 2 2" xfId="32509"/>
    <cellStyle name="Percent 2 5 4 4 2 3" xfId="44750"/>
    <cellStyle name="Percent 2 5 4 4 3" xfId="26394"/>
    <cellStyle name="Percent 2 5 4 4 4" xfId="38636"/>
    <cellStyle name="Percent 2 5 4 4 5" xfId="50865"/>
    <cellStyle name="Percent 2 5 4 5" xfId="20247"/>
    <cellStyle name="Percent 2 5 4 5 2" xfId="32502"/>
    <cellStyle name="Percent 2 5 4 5 3" xfId="44743"/>
    <cellStyle name="Percent 2 5 4 6" xfId="26387"/>
    <cellStyle name="Percent 2 5 4 7" xfId="38629"/>
    <cellStyle name="Percent 2 5 4 8" xfId="50858"/>
    <cellStyle name="Percent 2 5 5" xfId="12325"/>
    <cellStyle name="Percent 2 5 5 2" xfId="12326"/>
    <cellStyle name="Percent 2 5 5 2 2" xfId="12327"/>
    <cellStyle name="Percent 2 5 5 2 2 2" xfId="20257"/>
    <cellStyle name="Percent 2 5 5 2 2 2 2" xfId="32512"/>
    <cellStyle name="Percent 2 5 5 2 2 2 3" xfId="44753"/>
    <cellStyle name="Percent 2 5 5 2 2 3" xfId="26397"/>
    <cellStyle name="Percent 2 5 5 2 2 4" xfId="38639"/>
    <cellStyle name="Percent 2 5 5 2 2 5" xfId="50868"/>
    <cellStyle name="Percent 2 5 5 2 3" xfId="20256"/>
    <cellStyle name="Percent 2 5 5 2 3 2" xfId="32511"/>
    <cellStyle name="Percent 2 5 5 2 3 3" xfId="44752"/>
    <cellStyle name="Percent 2 5 5 2 4" xfId="26396"/>
    <cellStyle name="Percent 2 5 5 2 5" xfId="38638"/>
    <cellStyle name="Percent 2 5 5 2 6" xfId="50867"/>
    <cellStyle name="Percent 2 5 5 3" xfId="12328"/>
    <cellStyle name="Percent 2 5 5 3 2" xfId="20258"/>
    <cellStyle name="Percent 2 5 5 3 2 2" xfId="32513"/>
    <cellStyle name="Percent 2 5 5 3 2 3" xfId="44754"/>
    <cellStyle name="Percent 2 5 5 3 3" xfId="26398"/>
    <cellStyle name="Percent 2 5 5 3 4" xfId="38640"/>
    <cellStyle name="Percent 2 5 5 3 5" xfId="50869"/>
    <cellStyle name="Percent 2 5 5 4" xfId="20255"/>
    <cellStyle name="Percent 2 5 5 4 2" xfId="32510"/>
    <cellStyle name="Percent 2 5 5 4 3" xfId="44751"/>
    <cellStyle name="Percent 2 5 5 5" xfId="26395"/>
    <cellStyle name="Percent 2 5 5 6" xfId="38637"/>
    <cellStyle name="Percent 2 5 5 7" xfId="50866"/>
    <cellStyle name="Percent 2 5 6" xfId="12329"/>
    <cellStyle name="Percent 2 5 6 2" xfId="12330"/>
    <cellStyle name="Percent 2 5 6 2 2" xfId="20260"/>
    <cellStyle name="Percent 2 5 6 2 2 2" xfId="32515"/>
    <cellStyle name="Percent 2 5 6 2 2 3" xfId="44756"/>
    <cellStyle name="Percent 2 5 6 2 3" xfId="26400"/>
    <cellStyle name="Percent 2 5 6 2 4" xfId="38642"/>
    <cellStyle name="Percent 2 5 6 2 5" xfId="50871"/>
    <cellStyle name="Percent 2 5 6 3" xfId="20259"/>
    <cellStyle name="Percent 2 5 6 3 2" xfId="32514"/>
    <cellStyle name="Percent 2 5 6 3 3" xfId="44755"/>
    <cellStyle name="Percent 2 5 6 4" xfId="26399"/>
    <cellStyle name="Percent 2 5 6 5" xfId="38641"/>
    <cellStyle name="Percent 2 5 6 6" xfId="50870"/>
    <cellStyle name="Percent 2 5 7" xfId="12331"/>
    <cellStyle name="Percent 2 5 7 2" xfId="20261"/>
    <cellStyle name="Percent 2 5 7 2 2" xfId="32516"/>
    <cellStyle name="Percent 2 5 7 2 3" xfId="44757"/>
    <cellStyle name="Percent 2 5 7 3" xfId="26401"/>
    <cellStyle name="Percent 2 5 7 4" xfId="38643"/>
    <cellStyle name="Percent 2 5 7 5" xfId="50872"/>
    <cellStyle name="Percent 2 5 8" xfId="20198"/>
    <cellStyle name="Percent 2 5 8 2" xfId="32453"/>
    <cellStyle name="Percent 2 5 8 3" xfId="44694"/>
    <cellStyle name="Percent 2 5 9" xfId="26338"/>
    <cellStyle name="Percent 2 6" xfId="12332"/>
    <cellStyle name="Percent 2 6 10" xfId="50873"/>
    <cellStyle name="Percent 2 6 2" xfId="12333"/>
    <cellStyle name="Percent 2 6 2 2" xfId="12334"/>
    <cellStyle name="Percent 2 6 2 2 2" xfId="12335"/>
    <cellStyle name="Percent 2 6 2 2 2 2" xfId="12336"/>
    <cellStyle name="Percent 2 6 2 2 2 2 2" xfId="12337"/>
    <cellStyle name="Percent 2 6 2 2 2 2 2 2" xfId="20267"/>
    <cellStyle name="Percent 2 6 2 2 2 2 2 2 2" xfId="32522"/>
    <cellStyle name="Percent 2 6 2 2 2 2 2 2 3" xfId="44763"/>
    <cellStyle name="Percent 2 6 2 2 2 2 2 3" xfId="26407"/>
    <cellStyle name="Percent 2 6 2 2 2 2 2 4" xfId="38649"/>
    <cellStyle name="Percent 2 6 2 2 2 2 2 5" xfId="50878"/>
    <cellStyle name="Percent 2 6 2 2 2 2 3" xfId="20266"/>
    <cellStyle name="Percent 2 6 2 2 2 2 3 2" xfId="32521"/>
    <cellStyle name="Percent 2 6 2 2 2 2 3 3" xfId="44762"/>
    <cellStyle name="Percent 2 6 2 2 2 2 4" xfId="26406"/>
    <cellStyle name="Percent 2 6 2 2 2 2 5" xfId="38648"/>
    <cellStyle name="Percent 2 6 2 2 2 2 6" xfId="50877"/>
    <cellStyle name="Percent 2 6 2 2 2 3" xfId="12338"/>
    <cellStyle name="Percent 2 6 2 2 2 3 2" xfId="20268"/>
    <cellStyle name="Percent 2 6 2 2 2 3 2 2" xfId="32523"/>
    <cellStyle name="Percent 2 6 2 2 2 3 2 3" xfId="44764"/>
    <cellStyle name="Percent 2 6 2 2 2 3 3" xfId="26408"/>
    <cellStyle name="Percent 2 6 2 2 2 3 4" xfId="38650"/>
    <cellStyle name="Percent 2 6 2 2 2 3 5" xfId="50879"/>
    <cellStyle name="Percent 2 6 2 2 2 4" xfId="20265"/>
    <cellStyle name="Percent 2 6 2 2 2 4 2" xfId="32520"/>
    <cellStyle name="Percent 2 6 2 2 2 4 3" xfId="44761"/>
    <cellStyle name="Percent 2 6 2 2 2 5" xfId="26405"/>
    <cellStyle name="Percent 2 6 2 2 2 6" xfId="38647"/>
    <cellStyle name="Percent 2 6 2 2 2 7" xfId="50876"/>
    <cellStyle name="Percent 2 6 2 2 3" xfId="12339"/>
    <cellStyle name="Percent 2 6 2 2 3 2" xfId="12340"/>
    <cellStyle name="Percent 2 6 2 2 3 2 2" xfId="20270"/>
    <cellStyle name="Percent 2 6 2 2 3 2 2 2" xfId="32525"/>
    <cellStyle name="Percent 2 6 2 2 3 2 2 3" xfId="44766"/>
    <cellStyle name="Percent 2 6 2 2 3 2 3" xfId="26410"/>
    <cellStyle name="Percent 2 6 2 2 3 2 4" xfId="38652"/>
    <cellStyle name="Percent 2 6 2 2 3 2 5" xfId="50881"/>
    <cellStyle name="Percent 2 6 2 2 3 3" xfId="20269"/>
    <cellStyle name="Percent 2 6 2 2 3 3 2" xfId="32524"/>
    <cellStyle name="Percent 2 6 2 2 3 3 3" xfId="44765"/>
    <cellStyle name="Percent 2 6 2 2 3 4" xfId="26409"/>
    <cellStyle name="Percent 2 6 2 2 3 5" xfId="38651"/>
    <cellStyle name="Percent 2 6 2 2 3 6" xfId="50880"/>
    <cellStyle name="Percent 2 6 2 2 4" xfId="12341"/>
    <cellStyle name="Percent 2 6 2 2 4 2" xfId="20271"/>
    <cellStyle name="Percent 2 6 2 2 4 2 2" xfId="32526"/>
    <cellStyle name="Percent 2 6 2 2 4 2 3" xfId="44767"/>
    <cellStyle name="Percent 2 6 2 2 4 3" xfId="26411"/>
    <cellStyle name="Percent 2 6 2 2 4 4" xfId="38653"/>
    <cellStyle name="Percent 2 6 2 2 4 5" xfId="50882"/>
    <cellStyle name="Percent 2 6 2 2 5" xfId="20264"/>
    <cellStyle name="Percent 2 6 2 2 5 2" xfId="32519"/>
    <cellStyle name="Percent 2 6 2 2 5 3" xfId="44760"/>
    <cellStyle name="Percent 2 6 2 2 6" xfId="26404"/>
    <cellStyle name="Percent 2 6 2 2 7" xfId="38646"/>
    <cellStyle name="Percent 2 6 2 2 8" xfId="50875"/>
    <cellStyle name="Percent 2 6 2 3" xfId="12342"/>
    <cellStyle name="Percent 2 6 2 3 2" xfId="12343"/>
    <cellStyle name="Percent 2 6 2 3 2 2" xfId="12344"/>
    <cellStyle name="Percent 2 6 2 3 2 2 2" xfId="20274"/>
    <cellStyle name="Percent 2 6 2 3 2 2 2 2" xfId="32529"/>
    <cellStyle name="Percent 2 6 2 3 2 2 2 3" xfId="44770"/>
    <cellStyle name="Percent 2 6 2 3 2 2 3" xfId="26414"/>
    <cellStyle name="Percent 2 6 2 3 2 2 4" xfId="38656"/>
    <cellStyle name="Percent 2 6 2 3 2 2 5" xfId="50885"/>
    <cellStyle name="Percent 2 6 2 3 2 3" xfId="20273"/>
    <cellStyle name="Percent 2 6 2 3 2 3 2" xfId="32528"/>
    <cellStyle name="Percent 2 6 2 3 2 3 3" xfId="44769"/>
    <cellStyle name="Percent 2 6 2 3 2 4" xfId="26413"/>
    <cellStyle name="Percent 2 6 2 3 2 5" xfId="38655"/>
    <cellStyle name="Percent 2 6 2 3 2 6" xfId="50884"/>
    <cellStyle name="Percent 2 6 2 3 3" xfId="12345"/>
    <cellStyle name="Percent 2 6 2 3 3 2" xfId="20275"/>
    <cellStyle name="Percent 2 6 2 3 3 2 2" xfId="32530"/>
    <cellStyle name="Percent 2 6 2 3 3 2 3" xfId="44771"/>
    <cellStyle name="Percent 2 6 2 3 3 3" xfId="26415"/>
    <cellStyle name="Percent 2 6 2 3 3 4" xfId="38657"/>
    <cellStyle name="Percent 2 6 2 3 3 5" xfId="50886"/>
    <cellStyle name="Percent 2 6 2 3 4" xfId="20272"/>
    <cellStyle name="Percent 2 6 2 3 4 2" xfId="32527"/>
    <cellStyle name="Percent 2 6 2 3 4 3" xfId="44768"/>
    <cellStyle name="Percent 2 6 2 3 5" xfId="26412"/>
    <cellStyle name="Percent 2 6 2 3 6" xfId="38654"/>
    <cellStyle name="Percent 2 6 2 3 7" xfId="50883"/>
    <cellStyle name="Percent 2 6 2 4" xfId="12346"/>
    <cellStyle name="Percent 2 6 2 4 2" xfId="12347"/>
    <cellStyle name="Percent 2 6 2 4 2 2" xfId="20277"/>
    <cellStyle name="Percent 2 6 2 4 2 2 2" xfId="32532"/>
    <cellStyle name="Percent 2 6 2 4 2 2 3" xfId="44773"/>
    <cellStyle name="Percent 2 6 2 4 2 3" xfId="26417"/>
    <cellStyle name="Percent 2 6 2 4 2 4" xfId="38659"/>
    <cellStyle name="Percent 2 6 2 4 2 5" xfId="50888"/>
    <cellStyle name="Percent 2 6 2 4 3" xfId="20276"/>
    <cellStyle name="Percent 2 6 2 4 3 2" xfId="32531"/>
    <cellStyle name="Percent 2 6 2 4 3 3" xfId="44772"/>
    <cellStyle name="Percent 2 6 2 4 4" xfId="26416"/>
    <cellStyle name="Percent 2 6 2 4 5" xfId="38658"/>
    <cellStyle name="Percent 2 6 2 4 6" xfId="50887"/>
    <cellStyle name="Percent 2 6 2 5" xfId="12348"/>
    <cellStyle name="Percent 2 6 2 5 2" xfId="20278"/>
    <cellStyle name="Percent 2 6 2 5 2 2" xfId="32533"/>
    <cellStyle name="Percent 2 6 2 5 2 3" xfId="44774"/>
    <cellStyle name="Percent 2 6 2 5 3" xfId="26418"/>
    <cellStyle name="Percent 2 6 2 5 4" xfId="38660"/>
    <cellStyle name="Percent 2 6 2 5 5" xfId="50889"/>
    <cellStyle name="Percent 2 6 2 6" xfId="20263"/>
    <cellStyle name="Percent 2 6 2 6 2" xfId="32518"/>
    <cellStyle name="Percent 2 6 2 6 3" xfId="44759"/>
    <cellStyle name="Percent 2 6 2 7" xfId="26403"/>
    <cellStyle name="Percent 2 6 2 8" xfId="38645"/>
    <cellStyle name="Percent 2 6 2 9" xfId="50874"/>
    <cellStyle name="Percent 2 6 3" xfId="12349"/>
    <cellStyle name="Percent 2 6 3 2" xfId="12350"/>
    <cellStyle name="Percent 2 6 3 2 2" xfId="12351"/>
    <cellStyle name="Percent 2 6 3 2 2 2" xfId="12352"/>
    <cellStyle name="Percent 2 6 3 2 2 2 2" xfId="20282"/>
    <cellStyle name="Percent 2 6 3 2 2 2 2 2" xfId="32537"/>
    <cellStyle name="Percent 2 6 3 2 2 2 2 3" xfId="44778"/>
    <cellStyle name="Percent 2 6 3 2 2 2 3" xfId="26422"/>
    <cellStyle name="Percent 2 6 3 2 2 2 4" xfId="38664"/>
    <cellStyle name="Percent 2 6 3 2 2 2 5" xfId="50893"/>
    <cellStyle name="Percent 2 6 3 2 2 3" xfId="20281"/>
    <cellStyle name="Percent 2 6 3 2 2 3 2" xfId="32536"/>
    <cellStyle name="Percent 2 6 3 2 2 3 3" xfId="44777"/>
    <cellStyle name="Percent 2 6 3 2 2 4" xfId="26421"/>
    <cellStyle name="Percent 2 6 3 2 2 5" xfId="38663"/>
    <cellStyle name="Percent 2 6 3 2 2 6" xfId="50892"/>
    <cellStyle name="Percent 2 6 3 2 3" xfId="12353"/>
    <cellStyle name="Percent 2 6 3 2 3 2" xfId="20283"/>
    <cellStyle name="Percent 2 6 3 2 3 2 2" xfId="32538"/>
    <cellStyle name="Percent 2 6 3 2 3 2 3" xfId="44779"/>
    <cellStyle name="Percent 2 6 3 2 3 3" xfId="26423"/>
    <cellStyle name="Percent 2 6 3 2 3 4" xfId="38665"/>
    <cellStyle name="Percent 2 6 3 2 3 5" xfId="50894"/>
    <cellStyle name="Percent 2 6 3 2 4" xfId="20280"/>
    <cellStyle name="Percent 2 6 3 2 4 2" xfId="32535"/>
    <cellStyle name="Percent 2 6 3 2 4 3" xfId="44776"/>
    <cellStyle name="Percent 2 6 3 2 5" xfId="26420"/>
    <cellStyle name="Percent 2 6 3 2 6" xfId="38662"/>
    <cellStyle name="Percent 2 6 3 2 7" xfId="50891"/>
    <cellStyle name="Percent 2 6 3 3" xfId="12354"/>
    <cellStyle name="Percent 2 6 3 3 2" xfId="12355"/>
    <cellStyle name="Percent 2 6 3 3 2 2" xfId="20285"/>
    <cellStyle name="Percent 2 6 3 3 2 2 2" xfId="32540"/>
    <cellStyle name="Percent 2 6 3 3 2 2 3" xfId="44781"/>
    <cellStyle name="Percent 2 6 3 3 2 3" xfId="26425"/>
    <cellStyle name="Percent 2 6 3 3 2 4" xfId="38667"/>
    <cellStyle name="Percent 2 6 3 3 2 5" xfId="50896"/>
    <cellStyle name="Percent 2 6 3 3 3" xfId="20284"/>
    <cellStyle name="Percent 2 6 3 3 3 2" xfId="32539"/>
    <cellStyle name="Percent 2 6 3 3 3 3" xfId="44780"/>
    <cellStyle name="Percent 2 6 3 3 4" xfId="26424"/>
    <cellStyle name="Percent 2 6 3 3 5" xfId="38666"/>
    <cellStyle name="Percent 2 6 3 3 6" xfId="50895"/>
    <cellStyle name="Percent 2 6 3 4" xfId="12356"/>
    <cellStyle name="Percent 2 6 3 4 2" xfId="20286"/>
    <cellStyle name="Percent 2 6 3 4 2 2" xfId="32541"/>
    <cellStyle name="Percent 2 6 3 4 2 3" xfId="44782"/>
    <cellStyle name="Percent 2 6 3 4 3" xfId="26426"/>
    <cellStyle name="Percent 2 6 3 4 4" xfId="38668"/>
    <cellStyle name="Percent 2 6 3 4 5" xfId="50897"/>
    <cellStyle name="Percent 2 6 3 5" xfId="20279"/>
    <cellStyle name="Percent 2 6 3 5 2" xfId="32534"/>
    <cellStyle name="Percent 2 6 3 5 3" xfId="44775"/>
    <cellStyle name="Percent 2 6 3 6" xfId="26419"/>
    <cellStyle name="Percent 2 6 3 7" xfId="38661"/>
    <cellStyle name="Percent 2 6 3 8" xfId="50890"/>
    <cellStyle name="Percent 2 6 4" xfId="12357"/>
    <cellStyle name="Percent 2 6 4 2" xfId="12358"/>
    <cellStyle name="Percent 2 6 4 2 2" xfId="12359"/>
    <cellStyle name="Percent 2 6 4 2 2 2" xfId="20289"/>
    <cellStyle name="Percent 2 6 4 2 2 2 2" xfId="32544"/>
    <cellStyle name="Percent 2 6 4 2 2 2 3" xfId="44785"/>
    <cellStyle name="Percent 2 6 4 2 2 3" xfId="26429"/>
    <cellStyle name="Percent 2 6 4 2 2 4" xfId="38671"/>
    <cellStyle name="Percent 2 6 4 2 2 5" xfId="50900"/>
    <cellStyle name="Percent 2 6 4 2 3" xfId="20288"/>
    <cellStyle name="Percent 2 6 4 2 3 2" xfId="32543"/>
    <cellStyle name="Percent 2 6 4 2 3 3" xfId="44784"/>
    <cellStyle name="Percent 2 6 4 2 4" xfId="26428"/>
    <cellStyle name="Percent 2 6 4 2 5" xfId="38670"/>
    <cellStyle name="Percent 2 6 4 2 6" xfId="50899"/>
    <cellStyle name="Percent 2 6 4 3" xfId="12360"/>
    <cellStyle name="Percent 2 6 4 3 2" xfId="20290"/>
    <cellStyle name="Percent 2 6 4 3 2 2" xfId="32545"/>
    <cellStyle name="Percent 2 6 4 3 2 3" xfId="44786"/>
    <cellStyle name="Percent 2 6 4 3 3" xfId="26430"/>
    <cellStyle name="Percent 2 6 4 3 4" xfId="38672"/>
    <cellStyle name="Percent 2 6 4 3 5" xfId="50901"/>
    <cellStyle name="Percent 2 6 4 4" xfId="20287"/>
    <cellStyle name="Percent 2 6 4 4 2" xfId="32542"/>
    <cellStyle name="Percent 2 6 4 4 3" xfId="44783"/>
    <cellStyle name="Percent 2 6 4 5" xfId="26427"/>
    <cellStyle name="Percent 2 6 4 6" xfId="38669"/>
    <cellStyle name="Percent 2 6 4 7" xfId="50898"/>
    <cellStyle name="Percent 2 6 5" xfId="12361"/>
    <cellStyle name="Percent 2 6 5 2" xfId="12362"/>
    <cellStyle name="Percent 2 6 5 2 2" xfId="20292"/>
    <cellStyle name="Percent 2 6 5 2 2 2" xfId="32547"/>
    <cellStyle name="Percent 2 6 5 2 2 3" xfId="44788"/>
    <cellStyle name="Percent 2 6 5 2 3" xfId="26432"/>
    <cellStyle name="Percent 2 6 5 2 4" xfId="38674"/>
    <cellStyle name="Percent 2 6 5 2 5" xfId="50903"/>
    <cellStyle name="Percent 2 6 5 3" xfId="20291"/>
    <cellStyle name="Percent 2 6 5 3 2" xfId="32546"/>
    <cellStyle name="Percent 2 6 5 3 3" xfId="44787"/>
    <cellStyle name="Percent 2 6 5 4" xfId="26431"/>
    <cellStyle name="Percent 2 6 5 5" xfId="38673"/>
    <cellStyle name="Percent 2 6 5 6" xfId="50902"/>
    <cellStyle name="Percent 2 6 6" xfId="12363"/>
    <cellStyle name="Percent 2 6 6 2" xfId="20293"/>
    <cellStyle name="Percent 2 6 6 2 2" xfId="32548"/>
    <cellStyle name="Percent 2 6 6 2 3" xfId="44789"/>
    <cellStyle name="Percent 2 6 6 3" xfId="26433"/>
    <cellStyle name="Percent 2 6 6 4" xfId="38675"/>
    <cellStyle name="Percent 2 6 6 5" xfId="50904"/>
    <cellStyle name="Percent 2 6 7" xfId="20262"/>
    <cellStyle name="Percent 2 6 7 2" xfId="32517"/>
    <cellStyle name="Percent 2 6 7 3" xfId="44758"/>
    <cellStyle name="Percent 2 6 8" xfId="26402"/>
    <cellStyle name="Percent 2 6 9" xfId="38644"/>
    <cellStyle name="Percent 2 7" xfId="12364"/>
    <cellStyle name="Percent 2 7 2" xfId="12365"/>
    <cellStyle name="Percent 2 7 2 2" xfId="12366"/>
    <cellStyle name="Percent 2 7 2 2 2" xfId="12367"/>
    <cellStyle name="Percent 2 7 2 2 2 2" xfId="12368"/>
    <cellStyle name="Percent 2 7 2 2 2 2 2" xfId="20298"/>
    <cellStyle name="Percent 2 7 2 2 2 2 2 2" xfId="32553"/>
    <cellStyle name="Percent 2 7 2 2 2 2 2 3" xfId="44794"/>
    <cellStyle name="Percent 2 7 2 2 2 2 3" xfId="26438"/>
    <cellStyle name="Percent 2 7 2 2 2 2 4" xfId="38680"/>
    <cellStyle name="Percent 2 7 2 2 2 2 5" xfId="50909"/>
    <cellStyle name="Percent 2 7 2 2 2 3" xfId="20297"/>
    <cellStyle name="Percent 2 7 2 2 2 3 2" xfId="32552"/>
    <cellStyle name="Percent 2 7 2 2 2 3 3" xfId="44793"/>
    <cellStyle name="Percent 2 7 2 2 2 4" xfId="26437"/>
    <cellStyle name="Percent 2 7 2 2 2 5" xfId="38679"/>
    <cellStyle name="Percent 2 7 2 2 2 6" xfId="50908"/>
    <cellStyle name="Percent 2 7 2 2 3" xfId="12369"/>
    <cellStyle name="Percent 2 7 2 2 3 2" xfId="20299"/>
    <cellStyle name="Percent 2 7 2 2 3 2 2" xfId="32554"/>
    <cellStyle name="Percent 2 7 2 2 3 2 3" xfId="44795"/>
    <cellStyle name="Percent 2 7 2 2 3 3" xfId="26439"/>
    <cellStyle name="Percent 2 7 2 2 3 4" xfId="38681"/>
    <cellStyle name="Percent 2 7 2 2 3 5" xfId="50910"/>
    <cellStyle name="Percent 2 7 2 2 4" xfId="20296"/>
    <cellStyle name="Percent 2 7 2 2 4 2" xfId="32551"/>
    <cellStyle name="Percent 2 7 2 2 4 3" xfId="44792"/>
    <cellStyle name="Percent 2 7 2 2 5" xfId="26436"/>
    <cellStyle name="Percent 2 7 2 2 6" xfId="38678"/>
    <cellStyle name="Percent 2 7 2 2 7" xfId="50907"/>
    <cellStyle name="Percent 2 7 2 3" xfId="12370"/>
    <cellStyle name="Percent 2 7 2 3 2" xfId="12371"/>
    <cellStyle name="Percent 2 7 2 3 2 2" xfId="20301"/>
    <cellStyle name="Percent 2 7 2 3 2 2 2" xfId="32556"/>
    <cellStyle name="Percent 2 7 2 3 2 2 3" xfId="44797"/>
    <cellStyle name="Percent 2 7 2 3 2 3" xfId="26441"/>
    <cellStyle name="Percent 2 7 2 3 2 4" xfId="38683"/>
    <cellStyle name="Percent 2 7 2 3 2 5" xfId="50912"/>
    <cellStyle name="Percent 2 7 2 3 3" xfId="20300"/>
    <cellStyle name="Percent 2 7 2 3 3 2" xfId="32555"/>
    <cellStyle name="Percent 2 7 2 3 3 3" xfId="44796"/>
    <cellStyle name="Percent 2 7 2 3 4" xfId="26440"/>
    <cellStyle name="Percent 2 7 2 3 5" xfId="38682"/>
    <cellStyle name="Percent 2 7 2 3 6" xfId="50911"/>
    <cellStyle name="Percent 2 7 2 4" xfId="12372"/>
    <cellStyle name="Percent 2 7 2 4 2" xfId="20302"/>
    <cellStyle name="Percent 2 7 2 4 2 2" xfId="32557"/>
    <cellStyle name="Percent 2 7 2 4 2 3" xfId="44798"/>
    <cellStyle name="Percent 2 7 2 4 3" xfId="26442"/>
    <cellStyle name="Percent 2 7 2 4 4" xfId="38684"/>
    <cellStyle name="Percent 2 7 2 4 5" xfId="50913"/>
    <cellStyle name="Percent 2 7 2 5" xfId="20295"/>
    <cellStyle name="Percent 2 7 2 5 2" xfId="32550"/>
    <cellStyle name="Percent 2 7 2 5 3" xfId="44791"/>
    <cellStyle name="Percent 2 7 2 6" xfId="26435"/>
    <cellStyle name="Percent 2 7 2 7" xfId="38677"/>
    <cellStyle name="Percent 2 7 2 8" xfId="50906"/>
    <cellStyle name="Percent 2 7 3" xfId="12373"/>
    <cellStyle name="Percent 2 7 3 2" xfId="12374"/>
    <cellStyle name="Percent 2 7 3 2 2" xfId="12375"/>
    <cellStyle name="Percent 2 7 3 2 2 2" xfId="20305"/>
    <cellStyle name="Percent 2 7 3 2 2 2 2" xfId="32560"/>
    <cellStyle name="Percent 2 7 3 2 2 2 3" xfId="44801"/>
    <cellStyle name="Percent 2 7 3 2 2 3" xfId="26445"/>
    <cellStyle name="Percent 2 7 3 2 2 4" xfId="38687"/>
    <cellStyle name="Percent 2 7 3 2 2 5" xfId="50916"/>
    <cellStyle name="Percent 2 7 3 2 3" xfId="20304"/>
    <cellStyle name="Percent 2 7 3 2 3 2" xfId="32559"/>
    <cellStyle name="Percent 2 7 3 2 3 3" xfId="44800"/>
    <cellStyle name="Percent 2 7 3 2 4" xfId="26444"/>
    <cellStyle name="Percent 2 7 3 2 5" xfId="38686"/>
    <cellStyle name="Percent 2 7 3 2 6" xfId="50915"/>
    <cellStyle name="Percent 2 7 3 3" xfId="12376"/>
    <cellStyle name="Percent 2 7 3 3 2" xfId="20306"/>
    <cellStyle name="Percent 2 7 3 3 2 2" xfId="32561"/>
    <cellStyle name="Percent 2 7 3 3 2 3" xfId="44802"/>
    <cellStyle name="Percent 2 7 3 3 3" xfId="26446"/>
    <cellStyle name="Percent 2 7 3 3 4" xfId="38688"/>
    <cellStyle name="Percent 2 7 3 3 5" xfId="50917"/>
    <cellStyle name="Percent 2 7 3 4" xfId="20303"/>
    <cellStyle name="Percent 2 7 3 4 2" xfId="32558"/>
    <cellStyle name="Percent 2 7 3 4 3" xfId="44799"/>
    <cellStyle name="Percent 2 7 3 5" xfId="26443"/>
    <cellStyle name="Percent 2 7 3 6" xfId="38685"/>
    <cellStyle name="Percent 2 7 3 7" xfId="50914"/>
    <cellStyle name="Percent 2 7 4" xfId="12377"/>
    <cellStyle name="Percent 2 7 4 2" xfId="12378"/>
    <cellStyle name="Percent 2 7 4 2 2" xfId="20308"/>
    <cellStyle name="Percent 2 7 4 2 2 2" xfId="32563"/>
    <cellStyle name="Percent 2 7 4 2 2 3" xfId="44804"/>
    <cellStyle name="Percent 2 7 4 2 3" xfId="26448"/>
    <cellStyle name="Percent 2 7 4 2 4" xfId="38690"/>
    <cellStyle name="Percent 2 7 4 2 5" xfId="50919"/>
    <cellStyle name="Percent 2 7 4 3" xfId="20307"/>
    <cellStyle name="Percent 2 7 4 3 2" xfId="32562"/>
    <cellStyle name="Percent 2 7 4 3 3" xfId="44803"/>
    <cellStyle name="Percent 2 7 4 4" xfId="26447"/>
    <cellStyle name="Percent 2 7 4 5" xfId="38689"/>
    <cellStyle name="Percent 2 7 4 6" xfId="50918"/>
    <cellStyle name="Percent 2 7 5" xfId="12379"/>
    <cellStyle name="Percent 2 7 5 2" xfId="20309"/>
    <cellStyle name="Percent 2 7 5 2 2" xfId="32564"/>
    <cellStyle name="Percent 2 7 5 2 3" xfId="44805"/>
    <cellStyle name="Percent 2 7 5 3" xfId="26449"/>
    <cellStyle name="Percent 2 7 5 4" xfId="38691"/>
    <cellStyle name="Percent 2 7 5 5" xfId="50920"/>
    <cellStyle name="Percent 2 7 6" xfId="20294"/>
    <cellStyle name="Percent 2 7 6 2" xfId="32549"/>
    <cellStyle name="Percent 2 7 6 3" xfId="44790"/>
    <cellStyle name="Percent 2 7 7" xfId="26434"/>
    <cellStyle name="Percent 2 7 8" xfId="38676"/>
    <cellStyle name="Percent 2 7 9" xfId="50905"/>
    <cellStyle name="Percent 2 8" xfId="12380"/>
    <cellStyle name="Percent 2 8 2" xfId="12381"/>
    <cellStyle name="Percent 2 8 2 2" xfId="12382"/>
    <cellStyle name="Percent 2 8 2 2 2" xfId="12383"/>
    <cellStyle name="Percent 2 8 2 2 2 2" xfId="20313"/>
    <cellStyle name="Percent 2 8 2 2 2 2 2" xfId="32568"/>
    <cellStyle name="Percent 2 8 2 2 2 2 3" xfId="44809"/>
    <cellStyle name="Percent 2 8 2 2 2 3" xfId="26453"/>
    <cellStyle name="Percent 2 8 2 2 2 4" xfId="38695"/>
    <cellStyle name="Percent 2 8 2 2 2 5" xfId="50924"/>
    <cellStyle name="Percent 2 8 2 2 3" xfId="20312"/>
    <cellStyle name="Percent 2 8 2 2 3 2" xfId="32567"/>
    <cellStyle name="Percent 2 8 2 2 3 3" xfId="44808"/>
    <cellStyle name="Percent 2 8 2 2 4" xfId="26452"/>
    <cellStyle name="Percent 2 8 2 2 5" xfId="38694"/>
    <cellStyle name="Percent 2 8 2 2 6" xfId="50923"/>
    <cellStyle name="Percent 2 8 2 3" xfId="12384"/>
    <cellStyle name="Percent 2 8 2 3 2" xfId="20314"/>
    <cellStyle name="Percent 2 8 2 3 2 2" xfId="32569"/>
    <cellStyle name="Percent 2 8 2 3 2 3" xfId="44810"/>
    <cellStyle name="Percent 2 8 2 3 3" xfId="26454"/>
    <cellStyle name="Percent 2 8 2 3 4" xfId="38696"/>
    <cellStyle name="Percent 2 8 2 3 5" xfId="50925"/>
    <cellStyle name="Percent 2 8 2 4" xfId="20311"/>
    <cellStyle name="Percent 2 8 2 4 2" xfId="32566"/>
    <cellStyle name="Percent 2 8 2 4 3" xfId="44807"/>
    <cellStyle name="Percent 2 8 2 5" xfId="26451"/>
    <cellStyle name="Percent 2 8 2 6" xfId="38693"/>
    <cellStyle name="Percent 2 8 2 7" xfId="50922"/>
    <cellStyle name="Percent 2 8 3" xfId="12385"/>
    <cellStyle name="Percent 2 8 3 2" xfId="12386"/>
    <cellStyle name="Percent 2 8 3 2 2" xfId="20316"/>
    <cellStyle name="Percent 2 8 3 2 2 2" xfId="32571"/>
    <cellStyle name="Percent 2 8 3 2 2 3" xfId="44812"/>
    <cellStyle name="Percent 2 8 3 2 3" xfId="26456"/>
    <cellStyle name="Percent 2 8 3 2 4" xfId="38698"/>
    <cellStyle name="Percent 2 8 3 2 5" xfId="50927"/>
    <cellStyle name="Percent 2 8 3 3" xfId="20315"/>
    <cellStyle name="Percent 2 8 3 3 2" xfId="32570"/>
    <cellStyle name="Percent 2 8 3 3 3" xfId="44811"/>
    <cellStyle name="Percent 2 8 3 4" xfId="26455"/>
    <cellStyle name="Percent 2 8 3 5" xfId="38697"/>
    <cellStyle name="Percent 2 8 3 6" xfId="50926"/>
    <cellStyle name="Percent 2 8 4" xfId="12387"/>
    <cellStyle name="Percent 2 8 4 2" xfId="20317"/>
    <cellStyle name="Percent 2 8 4 2 2" xfId="32572"/>
    <cellStyle name="Percent 2 8 4 2 3" xfId="44813"/>
    <cellStyle name="Percent 2 8 4 3" xfId="26457"/>
    <cellStyle name="Percent 2 8 4 4" xfId="38699"/>
    <cellStyle name="Percent 2 8 4 5" xfId="50928"/>
    <cellStyle name="Percent 2 8 5" xfId="20310"/>
    <cellStyle name="Percent 2 8 5 2" xfId="32565"/>
    <cellStyle name="Percent 2 8 5 3" xfId="44806"/>
    <cellStyle name="Percent 2 8 6" xfId="26450"/>
    <cellStyle name="Percent 2 8 7" xfId="38692"/>
    <cellStyle name="Percent 2 8 8" xfId="50921"/>
    <cellStyle name="Percent 2 9" xfId="12388"/>
    <cellStyle name="Percent 2 9 2" xfId="12389"/>
    <cellStyle name="Percent 2 9 2 2" xfId="12390"/>
    <cellStyle name="Percent 2 9 2 2 2" xfId="20320"/>
    <cellStyle name="Percent 2 9 2 2 2 2" xfId="32575"/>
    <cellStyle name="Percent 2 9 2 2 2 3" xfId="44816"/>
    <cellStyle name="Percent 2 9 2 2 3" xfId="26460"/>
    <cellStyle name="Percent 2 9 2 2 4" xfId="38702"/>
    <cellStyle name="Percent 2 9 2 2 5" xfId="50931"/>
    <cellStyle name="Percent 2 9 2 3" xfId="20319"/>
    <cellStyle name="Percent 2 9 2 3 2" xfId="32574"/>
    <cellStyle name="Percent 2 9 2 3 3" xfId="44815"/>
    <cellStyle name="Percent 2 9 2 4" xfId="26459"/>
    <cellStyle name="Percent 2 9 2 5" xfId="38701"/>
    <cellStyle name="Percent 2 9 2 6" xfId="50930"/>
    <cellStyle name="Percent 2 9 3" xfId="12391"/>
    <cellStyle name="Percent 2 9 3 2" xfId="20321"/>
    <cellStyle name="Percent 2 9 3 2 2" xfId="32576"/>
    <cellStyle name="Percent 2 9 3 2 3" xfId="44817"/>
    <cellStyle name="Percent 2 9 3 3" xfId="26461"/>
    <cellStyle name="Percent 2 9 3 4" xfId="38703"/>
    <cellStyle name="Percent 2 9 3 5" xfId="50932"/>
    <cellStyle name="Percent 2 9 4" xfId="20318"/>
    <cellStyle name="Percent 2 9 4 2" xfId="32573"/>
    <cellStyle name="Percent 2 9 4 3" xfId="44814"/>
    <cellStyle name="Percent 2 9 5" xfId="26458"/>
    <cellStyle name="Percent 2 9 6" xfId="38700"/>
    <cellStyle name="Percent 2 9 7" xfId="50929"/>
    <cellStyle name="Percent 3" xfId="12392"/>
    <cellStyle name="Percent 3 2" xfId="12393"/>
    <cellStyle name="Percent 3 3" xfId="26462"/>
    <cellStyle name="Percent 3 4" xfId="20357"/>
    <cellStyle name="Percent 3 5" xfId="32607"/>
    <cellStyle name="Percent 4" xfId="14207"/>
    <cellStyle name="Percent 4 2" xfId="20323"/>
    <cellStyle name="Percent 4 2 2" xfId="32578"/>
    <cellStyle name="Percent 4 2 3" xfId="44819"/>
    <cellStyle name="Percent 4 3" xfId="26464"/>
    <cellStyle name="Percent 4 4" xfId="38705"/>
    <cellStyle name="Percent 5" xfId="14214"/>
    <cellStyle name="Percent 5 2" xfId="20329"/>
    <cellStyle name="Percent 5 2 2" xfId="32583"/>
    <cellStyle name="Percent 5 2 3" xfId="44824"/>
    <cellStyle name="Percent 5 3" xfId="26469"/>
    <cellStyle name="Percent 5 4" xfId="38710"/>
    <cellStyle name="Percent 6" xfId="14217"/>
    <cellStyle name="Percent 6 2" xfId="20332"/>
    <cellStyle name="Percent 6 2 2" xfId="32586"/>
    <cellStyle name="Percent 6 2 3" xfId="44827"/>
    <cellStyle name="Percent 6 3" xfId="26472"/>
    <cellStyle name="Percent 6 4" xfId="38713"/>
    <cellStyle name="Percent 7" xfId="14220"/>
    <cellStyle name="Percent 7 2" xfId="20335"/>
    <cellStyle name="Percent 7 2 2" xfId="32589"/>
    <cellStyle name="Percent 7 2 3" xfId="44830"/>
    <cellStyle name="Percent 7 3" xfId="26475"/>
    <cellStyle name="Percent 7 4" xfId="38716"/>
    <cellStyle name="Percent 8" xfId="14223"/>
    <cellStyle name="Percent 8 2" xfId="20338"/>
    <cellStyle name="Percent 8 2 2" xfId="32592"/>
    <cellStyle name="Percent 8 2 3" xfId="44833"/>
    <cellStyle name="Percent 8 3" xfId="26478"/>
    <cellStyle name="Percent 8 4" xfId="38719"/>
    <cellStyle name="Percent 9" xfId="14226"/>
    <cellStyle name="Percent 9 2" xfId="20341"/>
    <cellStyle name="Percent 9 2 2" xfId="32595"/>
    <cellStyle name="Percent 9 2 3" xfId="44836"/>
    <cellStyle name="Percent 9 3" xfId="26481"/>
    <cellStyle name="Percent 9 4" xfId="38722"/>
    <cellStyle name="PSChar" xfId="4"/>
    <cellStyle name="PSChar 2" xfId="12394"/>
    <cellStyle name="PSChar 2 2" xfId="12395"/>
    <cellStyle name="PSDate" xfId="5"/>
    <cellStyle name="PSDate 2" xfId="12396"/>
    <cellStyle name="PSDate 2 2" xfId="12397"/>
    <cellStyle name="PSDec" xfId="6"/>
    <cellStyle name="PSDec 2" xfId="12398"/>
    <cellStyle name="PSDec 2 2" xfId="12399"/>
    <cellStyle name="PSHeading" xfId="7"/>
    <cellStyle name="PSHeading 2" xfId="12400"/>
    <cellStyle name="PSHeading 2 2" xfId="12401"/>
    <cellStyle name="PSInt" xfId="8"/>
    <cellStyle name="PSInt 2" xfId="12402"/>
    <cellStyle name="PSInt 2 2" xfId="12403"/>
    <cellStyle name="PSSpacer" xfId="9"/>
    <cellStyle name="PSSpacer 2" xfId="12404"/>
    <cellStyle name="PSSpacer 2 2" xfId="12405"/>
    <cellStyle name="Style 1" xfId="10"/>
    <cellStyle name="Title 10" xfId="12406"/>
    <cellStyle name="Title 11" xfId="12407"/>
    <cellStyle name="Title 2" xfId="12408"/>
    <cellStyle name="Title 3" xfId="12409"/>
    <cellStyle name="Title 4" xfId="12410"/>
    <cellStyle name="Title 5" xfId="12411"/>
    <cellStyle name="Title 6" xfId="12412"/>
    <cellStyle name="Title 7" xfId="12413"/>
    <cellStyle name="Title 8" xfId="12414"/>
    <cellStyle name="Title 9" xfId="12415"/>
    <cellStyle name="Total 10" xfId="12416"/>
    <cellStyle name="Total 10 2" xfId="12417"/>
    <cellStyle name="Total 10 2 2" xfId="12418"/>
    <cellStyle name="Total 10 2 2 2" xfId="12419"/>
    <cellStyle name="Total 10 2 2 3" xfId="12420"/>
    <cellStyle name="Total 10 2 2 4" xfId="12421"/>
    <cellStyle name="Total 10 2 3" xfId="12422"/>
    <cellStyle name="Total 10 2 3 2" xfId="12423"/>
    <cellStyle name="Total 10 2 3 3" xfId="12424"/>
    <cellStyle name="Total 10 2 3 4" xfId="12425"/>
    <cellStyle name="Total 10 2 4" xfId="12426"/>
    <cellStyle name="Total 10 2 4 2" xfId="12427"/>
    <cellStyle name="Total 10 2 4 3" xfId="12428"/>
    <cellStyle name="Total 10 2 5" xfId="12429"/>
    <cellStyle name="Total 10 2 5 2" xfId="12430"/>
    <cellStyle name="Total 10 2 5 3" xfId="12431"/>
    <cellStyle name="Total 10 2 6" xfId="12432"/>
    <cellStyle name="Total 10 3" xfId="12433"/>
    <cellStyle name="Total 10 3 2" xfId="12434"/>
    <cellStyle name="Total 10 3 3" xfId="12435"/>
    <cellStyle name="Total 10 3 4" xfId="12436"/>
    <cellStyle name="Total 10 4" xfId="12437"/>
    <cellStyle name="Total 10 4 2" xfId="12438"/>
    <cellStyle name="Total 10 4 3" xfId="12439"/>
    <cellStyle name="Total 10 4 4" xfId="12440"/>
    <cellStyle name="Total 10 5" xfId="12441"/>
    <cellStyle name="Total 10 5 2" xfId="12442"/>
    <cellStyle name="Total 10 5 3" xfId="12443"/>
    <cellStyle name="Total 10 6" xfId="12444"/>
    <cellStyle name="Total 10 6 2" xfId="12445"/>
    <cellStyle name="Total 10 6 3" xfId="12446"/>
    <cellStyle name="Total 10 7" xfId="12447"/>
    <cellStyle name="Total 11" xfId="12448"/>
    <cellStyle name="Total 11 2" xfId="12449"/>
    <cellStyle name="Total 11 2 2" xfId="12450"/>
    <cellStyle name="Total 11 2 3" xfId="12451"/>
    <cellStyle name="Total 11 2 4" xfId="12452"/>
    <cellStyle name="Total 11 3" xfId="12453"/>
    <cellStyle name="Total 11 3 2" xfId="12454"/>
    <cellStyle name="Total 11 3 3" xfId="12455"/>
    <cellStyle name="Total 11 3 4" xfId="12456"/>
    <cellStyle name="Total 11 4" xfId="12457"/>
    <cellStyle name="Total 11 4 2" xfId="12458"/>
    <cellStyle name="Total 11 4 3" xfId="12459"/>
    <cellStyle name="Total 11 5" xfId="12460"/>
    <cellStyle name="Total 11 5 2" xfId="12461"/>
    <cellStyle name="Total 11 5 3" xfId="12462"/>
    <cellStyle name="Total 11 6" xfId="12463"/>
    <cellStyle name="Total 12" xfId="12464"/>
    <cellStyle name="Total 12 2" xfId="12465"/>
    <cellStyle name="Total 12 3" xfId="12466"/>
    <cellStyle name="Total 12 4" xfId="12467"/>
    <cellStyle name="Total 13" xfId="12468"/>
    <cellStyle name="Total 13 2" xfId="12469"/>
    <cellStyle name="Total 13 3" xfId="12470"/>
    <cellStyle name="Total 13 4" xfId="12471"/>
    <cellStyle name="Total 14" xfId="12472"/>
    <cellStyle name="Total 14 2" xfId="12473"/>
    <cellStyle name="Total 14 3" xfId="12474"/>
    <cellStyle name="Total 14 4" xfId="12475"/>
    <cellStyle name="Total 15" xfId="12476"/>
    <cellStyle name="Total 15 2" xfId="12477"/>
    <cellStyle name="Total 15 3" xfId="12478"/>
    <cellStyle name="Total 16" xfId="12479"/>
    <cellStyle name="Total 16 2" xfId="12480"/>
    <cellStyle name="Total 16 3" xfId="12481"/>
    <cellStyle name="Total 2" xfId="12482"/>
    <cellStyle name="Total 2 2" xfId="12483"/>
    <cellStyle name="Total 2 2 2" xfId="12484"/>
    <cellStyle name="Total 2 2 2 2" xfId="12485"/>
    <cellStyle name="Total 2 2 2 2 2" xfId="12486"/>
    <cellStyle name="Total 2 2 2 2 2 2" xfId="12487"/>
    <cellStyle name="Total 2 2 2 2 2 2 2" xfId="12488"/>
    <cellStyle name="Total 2 2 2 2 2 2 2 2" xfId="12489"/>
    <cellStyle name="Total 2 2 2 2 2 2 2 3" xfId="12490"/>
    <cellStyle name="Total 2 2 2 2 2 2 2 4" xfId="12491"/>
    <cellStyle name="Total 2 2 2 2 2 2 3" xfId="12492"/>
    <cellStyle name="Total 2 2 2 2 2 2 3 2" xfId="12493"/>
    <cellStyle name="Total 2 2 2 2 2 2 3 3" xfId="12494"/>
    <cellStyle name="Total 2 2 2 2 2 2 3 4" xfId="12495"/>
    <cellStyle name="Total 2 2 2 2 2 2 4" xfId="12496"/>
    <cellStyle name="Total 2 2 2 2 2 2 4 2" xfId="12497"/>
    <cellStyle name="Total 2 2 2 2 2 2 4 3" xfId="12498"/>
    <cellStyle name="Total 2 2 2 2 2 2 5" xfId="12499"/>
    <cellStyle name="Total 2 2 2 2 2 2 5 2" xfId="12500"/>
    <cellStyle name="Total 2 2 2 2 2 2 5 3" xfId="12501"/>
    <cellStyle name="Total 2 2 2 2 2 2 6" xfId="12502"/>
    <cellStyle name="Total 2 2 2 2 2 3" xfId="12503"/>
    <cellStyle name="Total 2 2 2 2 2 3 2" xfId="12504"/>
    <cellStyle name="Total 2 2 2 2 2 3 3" xfId="12505"/>
    <cellStyle name="Total 2 2 2 2 2 3 4" xfId="12506"/>
    <cellStyle name="Total 2 2 2 2 2 4" xfId="12507"/>
    <cellStyle name="Total 2 2 2 2 2 4 2" xfId="12508"/>
    <cellStyle name="Total 2 2 2 2 2 4 3" xfId="12509"/>
    <cellStyle name="Total 2 2 2 2 2 4 4" xfId="12510"/>
    <cellStyle name="Total 2 2 2 2 2 5" xfId="12511"/>
    <cellStyle name="Total 2 2 2 2 2 5 2" xfId="12512"/>
    <cellStyle name="Total 2 2 2 2 2 5 3" xfId="12513"/>
    <cellStyle name="Total 2 2 2 2 2 6" xfId="12514"/>
    <cellStyle name="Total 2 2 2 2 2 6 2" xfId="12515"/>
    <cellStyle name="Total 2 2 2 2 2 6 3" xfId="12516"/>
    <cellStyle name="Total 2 2 2 2 2 7" xfId="12517"/>
    <cellStyle name="Total 2 2 2 2 3" xfId="12518"/>
    <cellStyle name="Total 2 2 2 2 3 2" xfId="12519"/>
    <cellStyle name="Total 2 2 2 2 3 2 2" xfId="12520"/>
    <cellStyle name="Total 2 2 2 2 3 2 3" xfId="12521"/>
    <cellStyle name="Total 2 2 2 2 3 2 4" xfId="12522"/>
    <cellStyle name="Total 2 2 2 2 3 3" xfId="12523"/>
    <cellStyle name="Total 2 2 2 2 3 3 2" xfId="12524"/>
    <cellStyle name="Total 2 2 2 2 3 3 3" xfId="12525"/>
    <cellStyle name="Total 2 2 2 2 3 3 4" xfId="12526"/>
    <cellStyle name="Total 2 2 2 2 3 4" xfId="12527"/>
    <cellStyle name="Total 2 2 2 2 3 4 2" xfId="12528"/>
    <cellStyle name="Total 2 2 2 2 3 4 3" xfId="12529"/>
    <cellStyle name="Total 2 2 2 2 3 5" xfId="12530"/>
    <cellStyle name="Total 2 2 2 2 3 5 2" xfId="12531"/>
    <cellStyle name="Total 2 2 2 2 3 5 3" xfId="12532"/>
    <cellStyle name="Total 2 2 2 2 3 6" xfId="12533"/>
    <cellStyle name="Total 2 2 2 2 4" xfId="12534"/>
    <cellStyle name="Total 2 2 2 2 4 2" xfId="12535"/>
    <cellStyle name="Total 2 2 2 2 4 3" xfId="12536"/>
    <cellStyle name="Total 2 2 2 2 4 4" xfId="12537"/>
    <cellStyle name="Total 2 2 2 2 5" xfId="12538"/>
    <cellStyle name="Total 2 2 2 2 5 2" xfId="12539"/>
    <cellStyle name="Total 2 2 2 2 5 3" xfId="12540"/>
    <cellStyle name="Total 2 2 2 2 5 4" xfId="12541"/>
    <cellStyle name="Total 2 2 2 2 6" xfId="12542"/>
    <cellStyle name="Total 2 2 2 2 6 2" xfId="12543"/>
    <cellStyle name="Total 2 2 2 2 6 3" xfId="12544"/>
    <cellStyle name="Total 2 2 2 2 7" xfId="12545"/>
    <cellStyle name="Total 2 2 2 2 7 2" xfId="12546"/>
    <cellStyle name="Total 2 2 2 2 7 3" xfId="12547"/>
    <cellStyle name="Total 2 2 2 2 8" xfId="12548"/>
    <cellStyle name="Total 2 2 2 3" xfId="12549"/>
    <cellStyle name="Total 2 2 2 3 2" xfId="12550"/>
    <cellStyle name="Total 2 2 2 3 2 2" xfId="12551"/>
    <cellStyle name="Total 2 2 2 3 2 2 2" xfId="12552"/>
    <cellStyle name="Total 2 2 2 3 2 2 3" xfId="12553"/>
    <cellStyle name="Total 2 2 2 3 2 2 4" xfId="12554"/>
    <cellStyle name="Total 2 2 2 3 2 3" xfId="12555"/>
    <cellStyle name="Total 2 2 2 3 2 3 2" xfId="12556"/>
    <cellStyle name="Total 2 2 2 3 2 3 3" xfId="12557"/>
    <cellStyle name="Total 2 2 2 3 2 3 4" xfId="12558"/>
    <cellStyle name="Total 2 2 2 3 2 4" xfId="12559"/>
    <cellStyle name="Total 2 2 2 3 2 4 2" xfId="12560"/>
    <cellStyle name="Total 2 2 2 3 2 4 3" xfId="12561"/>
    <cellStyle name="Total 2 2 2 3 2 5" xfId="12562"/>
    <cellStyle name="Total 2 2 2 3 2 5 2" xfId="12563"/>
    <cellStyle name="Total 2 2 2 3 2 5 3" xfId="12564"/>
    <cellStyle name="Total 2 2 2 3 2 6" xfId="12565"/>
    <cellStyle name="Total 2 2 2 3 3" xfId="12566"/>
    <cellStyle name="Total 2 2 2 3 3 2" xfId="12567"/>
    <cellStyle name="Total 2 2 2 3 3 3" xfId="12568"/>
    <cellStyle name="Total 2 2 2 3 3 4" xfId="12569"/>
    <cellStyle name="Total 2 2 2 3 4" xfId="12570"/>
    <cellStyle name="Total 2 2 2 3 4 2" xfId="12571"/>
    <cellStyle name="Total 2 2 2 3 4 3" xfId="12572"/>
    <cellStyle name="Total 2 2 2 3 4 4" xfId="12573"/>
    <cellStyle name="Total 2 2 2 3 5" xfId="12574"/>
    <cellStyle name="Total 2 2 2 3 5 2" xfId="12575"/>
    <cellStyle name="Total 2 2 2 3 5 3" xfId="12576"/>
    <cellStyle name="Total 2 2 2 3 6" xfId="12577"/>
    <cellStyle name="Total 2 2 2 3 6 2" xfId="12578"/>
    <cellStyle name="Total 2 2 2 3 6 3" xfId="12579"/>
    <cellStyle name="Total 2 2 2 3 7" xfId="12580"/>
    <cellStyle name="Total 2 2 2 4" xfId="12581"/>
    <cellStyle name="Total 2 2 2 4 2" xfId="12582"/>
    <cellStyle name="Total 2 2 2 4 2 2" xfId="12583"/>
    <cellStyle name="Total 2 2 2 4 2 3" xfId="12584"/>
    <cellStyle name="Total 2 2 2 4 2 4" xfId="12585"/>
    <cellStyle name="Total 2 2 2 4 3" xfId="12586"/>
    <cellStyle name="Total 2 2 2 4 3 2" xfId="12587"/>
    <cellStyle name="Total 2 2 2 4 3 3" xfId="12588"/>
    <cellStyle name="Total 2 2 2 4 3 4" xfId="12589"/>
    <cellStyle name="Total 2 2 2 4 4" xfId="12590"/>
    <cellStyle name="Total 2 2 2 4 4 2" xfId="12591"/>
    <cellStyle name="Total 2 2 2 4 4 3" xfId="12592"/>
    <cellStyle name="Total 2 2 2 4 5" xfId="12593"/>
    <cellStyle name="Total 2 2 2 4 5 2" xfId="12594"/>
    <cellStyle name="Total 2 2 2 4 5 3" xfId="12595"/>
    <cellStyle name="Total 2 2 2 4 6" xfId="12596"/>
    <cellStyle name="Total 2 2 2 5" xfId="12597"/>
    <cellStyle name="Total 2 2 2 5 2" xfId="12598"/>
    <cellStyle name="Total 2 2 2 5 3" xfId="12599"/>
    <cellStyle name="Total 2 2 2 5 4" xfId="12600"/>
    <cellStyle name="Total 2 2 2 6" xfId="12601"/>
    <cellStyle name="Total 2 2 2 6 2" xfId="12602"/>
    <cellStyle name="Total 2 2 2 6 3" xfId="12603"/>
    <cellStyle name="Total 2 2 2 6 4" xfId="12604"/>
    <cellStyle name="Total 2 2 2 7" xfId="12605"/>
    <cellStyle name="Total 2 2 2 7 2" xfId="12606"/>
    <cellStyle name="Total 2 2 2 7 3" xfId="12607"/>
    <cellStyle name="Total 2 2 2 8" xfId="12608"/>
    <cellStyle name="Total 2 2 2 8 2" xfId="12609"/>
    <cellStyle name="Total 2 2 2 8 3" xfId="12610"/>
    <cellStyle name="Total 2 2 2 9" xfId="12611"/>
    <cellStyle name="Total 2 2 3" xfId="12612"/>
    <cellStyle name="Total 2 2 3 2" xfId="12613"/>
    <cellStyle name="Total 2 2 3 3" xfId="12614"/>
    <cellStyle name="Total 2 2 3 4" xfId="12615"/>
    <cellStyle name="Total 2 2 4" xfId="12616"/>
    <cellStyle name="Total 2 2 4 2" xfId="12617"/>
    <cellStyle name="Total 2 2 4 3" xfId="12618"/>
    <cellStyle name="Total 2 2 4 4" xfId="12619"/>
    <cellStyle name="Total 2 2 5" xfId="12620"/>
    <cellStyle name="Total 2 2 5 2" xfId="12621"/>
    <cellStyle name="Total 2 2 5 3" xfId="12622"/>
    <cellStyle name="Total 2 2 6" xfId="12623"/>
    <cellStyle name="Total 2 2 6 2" xfId="12624"/>
    <cellStyle name="Total 2 2 6 3" xfId="12625"/>
    <cellStyle name="Total 2 2 7" xfId="12626"/>
    <cellStyle name="Total 2 3" xfId="12627"/>
    <cellStyle name="Total 2 3 2" xfId="12628"/>
    <cellStyle name="Total 2 3 2 2" xfId="12629"/>
    <cellStyle name="Total 2 3 2 2 2" xfId="12630"/>
    <cellStyle name="Total 2 3 2 2 2 2" xfId="12631"/>
    <cellStyle name="Total 2 3 2 2 2 2 2" xfId="12632"/>
    <cellStyle name="Total 2 3 2 2 2 2 3" xfId="12633"/>
    <cellStyle name="Total 2 3 2 2 2 2 4" xfId="12634"/>
    <cellStyle name="Total 2 3 2 2 2 3" xfId="12635"/>
    <cellStyle name="Total 2 3 2 2 2 3 2" xfId="12636"/>
    <cellStyle name="Total 2 3 2 2 2 3 3" xfId="12637"/>
    <cellStyle name="Total 2 3 2 2 2 3 4" xfId="12638"/>
    <cellStyle name="Total 2 3 2 2 2 4" xfId="12639"/>
    <cellStyle name="Total 2 3 2 2 2 4 2" xfId="12640"/>
    <cellStyle name="Total 2 3 2 2 2 4 3" xfId="12641"/>
    <cellStyle name="Total 2 3 2 2 2 5" xfId="12642"/>
    <cellStyle name="Total 2 3 2 2 2 5 2" xfId="12643"/>
    <cellStyle name="Total 2 3 2 2 2 5 3" xfId="12644"/>
    <cellStyle name="Total 2 3 2 2 2 6" xfId="12645"/>
    <cellStyle name="Total 2 3 2 2 3" xfId="12646"/>
    <cellStyle name="Total 2 3 2 2 3 2" xfId="12647"/>
    <cellStyle name="Total 2 3 2 2 3 3" xfId="12648"/>
    <cellStyle name="Total 2 3 2 2 3 4" xfId="12649"/>
    <cellStyle name="Total 2 3 2 2 4" xfId="12650"/>
    <cellStyle name="Total 2 3 2 2 4 2" xfId="12651"/>
    <cellStyle name="Total 2 3 2 2 4 3" xfId="12652"/>
    <cellStyle name="Total 2 3 2 2 4 4" xfId="12653"/>
    <cellStyle name="Total 2 3 2 2 5" xfId="12654"/>
    <cellStyle name="Total 2 3 2 2 5 2" xfId="12655"/>
    <cellStyle name="Total 2 3 2 2 5 3" xfId="12656"/>
    <cellStyle name="Total 2 3 2 2 6" xfId="12657"/>
    <cellStyle name="Total 2 3 2 2 6 2" xfId="12658"/>
    <cellStyle name="Total 2 3 2 2 6 3" xfId="12659"/>
    <cellStyle name="Total 2 3 2 2 7" xfId="12660"/>
    <cellStyle name="Total 2 3 2 3" xfId="12661"/>
    <cellStyle name="Total 2 3 2 3 2" xfId="12662"/>
    <cellStyle name="Total 2 3 2 3 2 2" xfId="12663"/>
    <cellStyle name="Total 2 3 2 3 2 3" xfId="12664"/>
    <cellStyle name="Total 2 3 2 3 2 4" xfId="12665"/>
    <cellStyle name="Total 2 3 2 3 3" xfId="12666"/>
    <cellStyle name="Total 2 3 2 3 3 2" xfId="12667"/>
    <cellStyle name="Total 2 3 2 3 3 3" xfId="12668"/>
    <cellStyle name="Total 2 3 2 3 3 4" xfId="12669"/>
    <cellStyle name="Total 2 3 2 3 4" xfId="12670"/>
    <cellStyle name="Total 2 3 2 3 4 2" xfId="12671"/>
    <cellStyle name="Total 2 3 2 3 4 3" xfId="12672"/>
    <cellStyle name="Total 2 3 2 3 5" xfId="12673"/>
    <cellStyle name="Total 2 3 2 3 5 2" xfId="12674"/>
    <cellStyle name="Total 2 3 2 3 5 3" xfId="12675"/>
    <cellStyle name="Total 2 3 2 3 6" xfId="12676"/>
    <cellStyle name="Total 2 3 2 4" xfId="12677"/>
    <cellStyle name="Total 2 3 2 4 2" xfId="12678"/>
    <cellStyle name="Total 2 3 2 4 3" xfId="12679"/>
    <cellStyle name="Total 2 3 2 4 4" xfId="12680"/>
    <cellStyle name="Total 2 3 2 5" xfId="12681"/>
    <cellStyle name="Total 2 3 2 5 2" xfId="12682"/>
    <cellStyle name="Total 2 3 2 5 3" xfId="12683"/>
    <cellStyle name="Total 2 3 2 5 4" xfId="12684"/>
    <cellStyle name="Total 2 3 2 6" xfId="12685"/>
    <cellStyle name="Total 2 3 2 6 2" xfId="12686"/>
    <cellStyle name="Total 2 3 2 6 3" xfId="12687"/>
    <cellStyle name="Total 2 3 2 7" xfId="12688"/>
    <cellStyle name="Total 2 3 2 7 2" xfId="12689"/>
    <cellStyle name="Total 2 3 2 7 3" xfId="12690"/>
    <cellStyle name="Total 2 3 2 8" xfId="12691"/>
    <cellStyle name="Total 2 3 3" xfId="12692"/>
    <cellStyle name="Total 2 3 3 2" xfId="12693"/>
    <cellStyle name="Total 2 3 3 2 2" xfId="12694"/>
    <cellStyle name="Total 2 3 3 2 2 2" xfId="12695"/>
    <cellStyle name="Total 2 3 3 2 2 3" xfId="12696"/>
    <cellStyle name="Total 2 3 3 2 2 4" xfId="12697"/>
    <cellStyle name="Total 2 3 3 2 3" xfId="12698"/>
    <cellStyle name="Total 2 3 3 2 3 2" xfId="12699"/>
    <cellStyle name="Total 2 3 3 2 3 3" xfId="12700"/>
    <cellStyle name="Total 2 3 3 2 3 4" xfId="12701"/>
    <cellStyle name="Total 2 3 3 2 4" xfId="12702"/>
    <cellStyle name="Total 2 3 3 2 4 2" xfId="12703"/>
    <cellStyle name="Total 2 3 3 2 4 3" xfId="12704"/>
    <cellStyle name="Total 2 3 3 2 5" xfId="12705"/>
    <cellStyle name="Total 2 3 3 2 5 2" xfId="12706"/>
    <cellStyle name="Total 2 3 3 2 5 3" xfId="12707"/>
    <cellStyle name="Total 2 3 3 2 6" xfId="12708"/>
    <cellStyle name="Total 2 3 3 3" xfId="12709"/>
    <cellStyle name="Total 2 3 3 3 2" xfId="12710"/>
    <cellStyle name="Total 2 3 3 3 3" xfId="12711"/>
    <cellStyle name="Total 2 3 3 3 4" xfId="12712"/>
    <cellStyle name="Total 2 3 3 4" xfId="12713"/>
    <cellStyle name="Total 2 3 3 4 2" xfId="12714"/>
    <cellStyle name="Total 2 3 3 4 3" xfId="12715"/>
    <cellStyle name="Total 2 3 3 4 4" xfId="12716"/>
    <cellStyle name="Total 2 3 3 5" xfId="12717"/>
    <cellStyle name="Total 2 3 3 5 2" xfId="12718"/>
    <cellStyle name="Total 2 3 3 5 3" xfId="12719"/>
    <cellStyle name="Total 2 3 3 6" xfId="12720"/>
    <cellStyle name="Total 2 3 3 6 2" xfId="12721"/>
    <cellStyle name="Total 2 3 3 6 3" xfId="12722"/>
    <cellStyle name="Total 2 3 3 7" xfId="12723"/>
    <cellStyle name="Total 2 3 4" xfId="12724"/>
    <cellStyle name="Total 2 3 4 2" xfId="12725"/>
    <cellStyle name="Total 2 3 4 2 2" xfId="12726"/>
    <cellStyle name="Total 2 3 4 2 3" xfId="12727"/>
    <cellStyle name="Total 2 3 4 2 4" xfId="12728"/>
    <cellStyle name="Total 2 3 4 3" xfId="12729"/>
    <cellStyle name="Total 2 3 4 3 2" xfId="12730"/>
    <cellStyle name="Total 2 3 4 3 3" xfId="12731"/>
    <cellStyle name="Total 2 3 4 3 4" xfId="12732"/>
    <cellStyle name="Total 2 3 4 4" xfId="12733"/>
    <cellStyle name="Total 2 3 4 4 2" xfId="12734"/>
    <cellStyle name="Total 2 3 4 4 3" xfId="12735"/>
    <cellStyle name="Total 2 3 4 5" xfId="12736"/>
    <cellStyle name="Total 2 3 4 5 2" xfId="12737"/>
    <cellStyle name="Total 2 3 4 5 3" xfId="12738"/>
    <cellStyle name="Total 2 3 4 6" xfId="12739"/>
    <cellStyle name="Total 2 3 5" xfId="12740"/>
    <cellStyle name="Total 2 3 5 2" xfId="12741"/>
    <cellStyle name="Total 2 3 5 3" xfId="12742"/>
    <cellStyle name="Total 2 3 5 4" xfId="12743"/>
    <cellStyle name="Total 2 3 6" xfId="12744"/>
    <cellStyle name="Total 2 3 6 2" xfId="12745"/>
    <cellStyle name="Total 2 3 6 3" xfId="12746"/>
    <cellStyle name="Total 2 3 6 4" xfId="12747"/>
    <cellStyle name="Total 2 3 7" xfId="12748"/>
    <cellStyle name="Total 2 3 7 2" xfId="12749"/>
    <cellStyle name="Total 2 3 7 3" xfId="12750"/>
    <cellStyle name="Total 2 3 8" xfId="12751"/>
    <cellStyle name="Total 2 3 8 2" xfId="12752"/>
    <cellStyle name="Total 2 3 8 3" xfId="12753"/>
    <cellStyle name="Total 2 3 9" xfId="12754"/>
    <cellStyle name="Total 2 4" xfId="12755"/>
    <cellStyle name="Total 2 4 2" xfId="12756"/>
    <cellStyle name="Total 2 4 3" xfId="12757"/>
    <cellStyle name="Total 2 4 4" xfId="12758"/>
    <cellStyle name="Total 2 5" xfId="12759"/>
    <cellStyle name="Total 2 5 2" xfId="12760"/>
    <cellStyle name="Total 2 5 3" xfId="12761"/>
    <cellStyle name="Total 2 5 4" xfId="12762"/>
    <cellStyle name="Total 2 6" xfId="12763"/>
    <cellStyle name="Total 2 6 2" xfId="12764"/>
    <cellStyle name="Total 2 6 3" xfId="12765"/>
    <cellStyle name="Total 2 7" xfId="12766"/>
    <cellStyle name="Total 2 7 2" xfId="12767"/>
    <cellStyle name="Total 2 7 3" xfId="12768"/>
    <cellStyle name="Total 2 8" xfId="12769"/>
    <cellStyle name="Total 3" xfId="12770"/>
    <cellStyle name="Total 3 2" xfId="12771"/>
    <cellStyle name="Total 3 2 2" xfId="12772"/>
    <cellStyle name="Total 3 2 2 2" xfId="12773"/>
    <cellStyle name="Total 3 2 2 2 2" xfId="12774"/>
    <cellStyle name="Total 3 2 2 2 2 2" xfId="12775"/>
    <cellStyle name="Total 3 2 2 2 2 2 2" xfId="12776"/>
    <cellStyle name="Total 3 2 2 2 2 2 2 2" xfId="12777"/>
    <cellStyle name="Total 3 2 2 2 2 2 2 3" xfId="12778"/>
    <cellStyle name="Total 3 2 2 2 2 2 2 4" xfId="12779"/>
    <cellStyle name="Total 3 2 2 2 2 2 3" xfId="12780"/>
    <cellStyle name="Total 3 2 2 2 2 2 3 2" xfId="12781"/>
    <cellStyle name="Total 3 2 2 2 2 2 3 3" xfId="12782"/>
    <cellStyle name="Total 3 2 2 2 2 2 3 4" xfId="12783"/>
    <cellStyle name="Total 3 2 2 2 2 2 4" xfId="12784"/>
    <cellStyle name="Total 3 2 2 2 2 2 4 2" xfId="12785"/>
    <cellStyle name="Total 3 2 2 2 2 2 4 3" xfId="12786"/>
    <cellStyle name="Total 3 2 2 2 2 2 5" xfId="12787"/>
    <cellStyle name="Total 3 2 2 2 2 2 5 2" xfId="12788"/>
    <cellStyle name="Total 3 2 2 2 2 2 5 3" xfId="12789"/>
    <cellStyle name="Total 3 2 2 2 2 2 6" xfId="12790"/>
    <cellStyle name="Total 3 2 2 2 2 3" xfId="12791"/>
    <cellStyle name="Total 3 2 2 2 2 3 2" xfId="12792"/>
    <cellStyle name="Total 3 2 2 2 2 3 3" xfId="12793"/>
    <cellStyle name="Total 3 2 2 2 2 3 4" xfId="12794"/>
    <cellStyle name="Total 3 2 2 2 2 4" xfId="12795"/>
    <cellStyle name="Total 3 2 2 2 2 4 2" xfId="12796"/>
    <cellStyle name="Total 3 2 2 2 2 4 3" xfId="12797"/>
    <cellStyle name="Total 3 2 2 2 2 4 4" xfId="12798"/>
    <cellStyle name="Total 3 2 2 2 2 5" xfId="12799"/>
    <cellStyle name="Total 3 2 2 2 2 5 2" xfId="12800"/>
    <cellStyle name="Total 3 2 2 2 2 5 3" xfId="12801"/>
    <cellStyle name="Total 3 2 2 2 2 6" xfId="12802"/>
    <cellStyle name="Total 3 2 2 2 2 6 2" xfId="12803"/>
    <cellStyle name="Total 3 2 2 2 2 6 3" xfId="12804"/>
    <cellStyle name="Total 3 2 2 2 2 7" xfId="12805"/>
    <cellStyle name="Total 3 2 2 2 3" xfId="12806"/>
    <cellStyle name="Total 3 2 2 2 3 2" xfId="12807"/>
    <cellStyle name="Total 3 2 2 2 3 2 2" xfId="12808"/>
    <cellStyle name="Total 3 2 2 2 3 2 3" xfId="12809"/>
    <cellStyle name="Total 3 2 2 2 3 2 4" xfId="12810"/>
    <cellStyle name="Total 3 2 2 2 3 3" xfId="12811"/>
    <cellStyle name="Total 3 2 2 2 3 3 2" xfId="12812"/>
    <cellStyle name="Total 3 2 2 2 3 3 3" xfId="12813"/>
    <cellStyle name="Total 3 2 2 2 3 3 4" xfId="12814"/>
    <cellStyle name="Total 3 2 2 2 3 4" xfId="12815"/>
    <cellStyle name="Total 3 2 2 2 3 4 2" xfId="12816"/>
    <cellStyle name="Total 3 2 2 2 3 4 3" xfId="12817"/>
    <cellStyle name="Total 3 2 2 2 3 5" xfId="12818"/>
    <cellStyle name="Total 3 2 2 2 3 5 2" xfId="12819"/>
    <cellStyle name="Total 3 2 2 2 3 5 3" xfId="12820"/>
    <cellStyle name="Total 3 2 2 2 3 6" xfId="12821"/>
    <cellStyle name="Total 3 2 2 2 4" xfId="12822"/>
    <cellStyle name="Total 3 2 2 2 4 2" xfId="12823"/>
    <cellStyle name="Total 3 2 2 2 4 3" xfId="12824"/>
    <cellStyle name="Total 3 2 2 2 4 4" xfId="12825"/>
    <cellStyle name="Total 3 2 2 2 5" xfId="12826"/>
    <cellStyle name="Total 3 2 2 2 5 2" xfId="12827"/>
    <cellStyle name="Total 3 2 2 2 5 3" xfId="12828"/>
    <cellStyle name="Total 3 2 2 2 5 4" xfId="12829"/>
    <cellStyle name="Total 3 2 2 2 6" xfId="12830"/>
    <cellStyle name="Total 3 2 2 2 6 2" xfId="12831"/>
    <cellStyle name="Total 3 2 2 2 6 3" xfId="12832"/>
    <cellStyle name="Total 3 2 2 2 7" xfId="12833"/>
    <cellStyle name="Total 3 2 2 2 7 2" xfId="12834"/>
    <cellStyle name="Total 3 2 2 2 7 3" xfId="12835"/>
    <cellStyle name="Total 3 2 2 2 8" xfId="12836"/>
    <cellStyle name="Total 3 2 2 3" xfId="12837"/>
    <cellStyle name="Total 3 2 2 3 2" xfId="12838"/>
    <cellStyle name="Total 3 2 2 3 2 2" xfId="12839"/>
    <cellStyle name="Total 3 2 2 3 2 2 2" xfId="12840"/>
    <cellStyle name="Total 3 2 2 3 2 2 3" xfId="12841"/>
    <cellStyle name="Total 3 2 2 3 2 2 4" xfId="12842"/>
    <cellStyle name="Total 3 2 2 3 2 3" xfId="12843"/>
    <cellStyle name="Total 3 2 2 3 2 3 2" xfId="12844"/>
    <cellStyle name="Total 3 2 2 3 2 3 3" xfId="12845"/>
    <cellStyle name="Total 3 2 2 3 2 3 4" xfId="12846"/>
    <cellStyle name="Total 3 2 2 3 2 4" xfId="12847"/>
    <cellStyle name="Total 3 2 2 3 2 4 2" xfId="12848"/>
    <cellStyle name="Total 3 2 2 3 2 4 3" xfId="12849"/>
    <cellStyle name="Total 3 2 2 3 2 5" xfId="12850"/>
    <cellStyle name="Total 3 2 2 3 2 5 2" xfId="12851"/>
    <cellStyle name="Total 3 2 2 3 2 5 3" xfId="12852"/>
    <cellStyle name="Total 3 2 2 3 2 6" xfId="12853"/>
    <cellStyle name="Total 3 2 2 3 3" xfId="12854"/>
    <cellStyle name="Total 3 2 2 3 3 2" xfId="12855"/>
    <cellStyle name="Total 3 2 2 3 3 3" xfId="12856"/>
    <cellStyle name="Total 3 2 2 3 3 4" xfId="12857"/>
    <cellStyle name="Total 3 2 2 3 4" xfId="12858"/>
    <cellStyle name="Total 3 2 2 3 4 2" xfId="12859"/>
    <cellStyle name="Total 3 2 2 3 4 3" xfId="12860"/>
    <cellStyle name="Total 3 2 2 3 4 4" xfId="12861"/>
    <cellStyle name="Total 3 2 2 3 5" xfId="12862"/>
    <cellStyle name="Total 3 2 2 3 5 2" xfId="12863"/>
    <cellStyle name="Total 3 2 2 3 5 3" xfId="12864"/>
    <cellStyle name="Total 3 2 2 3 6" xfId="12865"/>
    <cellStyle name="Total 3 2 2 3 6 2" xfId="12866"/>
    <cellStyle name="Total 3 2 2 3 6 3" xfId="12867"/>
    <cellStyle name="Total 3 2 2 3 7" xfId="12868"/>
    <cellStyle name="Total 3 2 2 4" xfId="12869"/>
    <cellStyle name="Total 3 2 2 4 2" xfId="12870"/>
    <cellStyle name="Total 3 2 2 4 2 2" xfId="12871"/>
    <cellStyle name="Total 3 2 2 4 2 3" xfId="12872"/>
    <cellStyle name="Total 3 2 2 4 2 4" xfId="12873"/>
    <cellStyle name="Total 3 2 2 4 3" xfId="12874"/>
    <cellStyle name="Total 3 2 2 4 3 2" xfId="12875"/>
    <cellStyle name="Total 3 2 2 4 3 3" xfId="12876"/>
    <cellStyle name="Total 3 2 2 4 3 4" xfId="12877"/>
    <cellStyle name="Total 3 2 2 4 4" xfId="12878"/>
    <cellStyle name="Total 3 2 2 4 4 2" xfId="12879"/>
    <cellStyle name="Total 3 2 2 4 4 3" xfId="12880"/>
    <cellStyle name="Total 3 2 2 4 5" xfId="12881"/>
    <cellStyle name="Total 3 2 2 4 5 2" xfId="12882"/>
    <cellStyle name="Total 3 2 2 4 5 3" xfId="12883"/>
    <cellStyle name="Total 3 2 2 4 6" xfId="12884"/>
    <cellStyle name="Total 3 2 2 5" xfId="12885"/>
    <cellStyle name="Total 3 2 2 5 2" xfId="12886"/>
    <cellStyle name="Total 3 2 2 5 3" xfId="12887"/>
    <cellStyle name="Total 3 2 2 5 4" xfId="12888"/>
    <cellStyle name="Total 3 2 2 6" xfId="12889"/>
    <cellStyle name="Total 3 2 2 6 2" xfId="12890"/>
    <cellStyle name="Total 3 2 2 6 3" xfId="12891"/>
    <cellStyle name="Total 3 2 2 6 4" xfId="12892"/>
    <cellStyle name="Total 3 2 2 7" xfId="12893"/>
    <cellStyle name="Total 3 2 2 7 2" xfId="12894"/>
    <cellStyle name="Total 3 2 2 7 3" xfId="12895"/>
    <cellStyle name="Total 3 2 2 8" xfId="12896"/>
    <cellStyle name="Total 3 2 2 8 2" xfId="12897"/>
    <cellStyle name="Total 3 2 2 8 3" xfId="12898"/>
    <cellStyle name="Total 3 2 2 9" xfId="12899"/>
    <cellStyle name="Total 3 2 3" xfId="12900"/>
    <cellStyle name="Total 3 2 3 2" xfId="12901"/>
    <cellStyle name="Total 3 2 3 3" xfId="12902"/>
    <cellStyle name="Total 3 2 3 4" xfId="12903"/>
    <cellStyle name="Total 3 2 4" xfId="12904"/>
    <cellStyle name="Total 3 2 4 2" xfId="12905"/>
    <cellStyle name="Total 3 2 4 3" xfId="12906"/>
    <cellStyle name="Total 3 2 4 4" xfId="12907"/>
    <cellStyle name="Total 3 2 5" xfId="12908"/>
    <cellStyle name="Total 3 2 5 2" xfId="12909"/>
    <cellStyle name="Total 3 2 5 3" xfId="12910"/>
    <cellStyle name="Total 3 2 6" xfId="12911"/>
    <cellStyle name="Total 3 2 6 2" xfId="12912"/>
    <cellStyle name="Total 3 2 6 3" xfId="12913"/>
    <cellStyle name="Total 3 2 7" xfId="12914"/>
    <cellStyle name="Total 3 3" xfId="12915"/>
    <cellStyle name="Total 3 3 2" xfId="12916"/>
    <cellStyle name="Total 3 3 2 2" xfId="12917"/>
    <cellStyle name="Total 3 3 2 2 2" xfId="12918"/>
    <cellStyle name="Total 3 3 2 2 2 2" xfId="12919"/>
    <cellStyle name="Total 3 3 2 2 2 2 2" xfId="12920"/>
    <cellStyle name="Total 3 3 2 2 2 2 3" xfId="12921"/>
    <cellStyle name="Total 3 3 2 2 2 2 4" xfId="12922"/>
    <cellStyle name="Total 3 3 2 2 2 3" xfId="12923"/>
    <cellStyle name="Total 3 3 2 2 2 3 2" xfId="12924"/>
    <cellStyle name="Total 3 3 2 2 2 3 3" xfId="12925"/>
    <cellStyle name="Total 3 3 2 2 2 3 4" xfId="12926"/>
    <cellStyle name="Total 3 3 2 2 2 4" xfId="12927"/>
    <cellStyle name="Total 3 3 2 2 2 4 2" xfId="12928"/>
    <cellStyle name="Total 3 3 2 2 2 4 3" xfId="12929"/>
    <cellStyle name="Total 3 3 2 2 2 5" xfId="12930"/>
    <cellStyle name="Total 3 3 2 2 2 5 2" xfId="12931"/>
    <cellStyle name="Total 3 3 2 2 2 5 3" xfId="12932"/>
    <cellStyle name="Total 3 3 2 2 2 6" xfId="12933"/>
    <cellStyle name="Total 3 3 2 2 3" xfId="12934"/>
    <cellStyle name="Total 3 3 2 2 3 2" xfId="12935"/>
    <cellStyle name="Total 3 3 2 2 3 3" xfId="12936"/>
    <cellStyle name="Total 3 3 2 2 3 4" xfId="12937"/>
    <cellStyle name="Total 3 3 2 2 4" xfId="12938"/>
    <cellStyle name="Total 3 3 2 2 4 2" xfId="12939"/>
    <cellStyle name="Total 3 3 2 2 4 3" xfId="12940"/>
    <cellStyle name="Total 3 3 2 2 4 4" xfId="12941"/>
    <cellStyle name="Total 3 3 2 2 5" xfId="12942"/>
    <cellStyle name="Total 3 3 2 2 5 2" xfId="12943"/>
    <cellStyle name="Total 3 3 2 2 5 3" xfId="12944"/>
    <cellStyle name="Total 3 3 2 2 6" xfId="12945"/>
    <cellStyle name="Total 3 3 2 2 6 2" xfId="12946"/>
    <cellStyle name="Total 3 3 2 2 6 3" xfId="12947"/>
    <cellStyle name="Total 3 3 2 2 7" xfId="12948"/>
    <cellStyle name="Total 3 3 2 3" xfId="12949"/>
    <cellStyle name="Total 3 3 2 3 2" xfId="12950"/>
    <cellStyle name="Total 3 3 2 3 2 2" xfId="12951"/>
    <cellStyle name="Total 3 3 2 3 2 3" xfId="12952"/>
    <cellStyle name="Total 3 3 2 3 2 4" xfId="12953"/>
    <cellStyle name="Total 3 3 2 3 3" xfId="12954"/>
    <cellStyle name="Total 3 3 2 3 3 2" xfId="12955"/>
    <cellStyle name="Total 3 3 2 3 3 3" xfId="12956"/>
    <cellStyle name="Total 3 3 2 3 3 4" xfId="12957"/>
    <cellStyle name="Total 3 3 2 3 4" xfId="12958"/>
    <cellStyle name="Total 3 3 2 3 4 2" xfId="12959"/>
    <cellStyle name="Total 3 3 2 3 4 3" xfId="12960"/>
    <cellStyle name="Total 3 3 2 3 5" xfId="12961"/>
    <cellStyle name="Total 3 3 2 3 5 2" xfId="12962"/>
    <cellStyle name="Total 3 3 2 3 5 3" xfId="12963"/>
    <cellStyle name="Total 3 3 2 3 6" xfId="12964"/>
    <cellStyle name="Total 3 3 2 4" xfId="12965"/>
    <cellStyle name="Total 3 3 2 4 2" xfId="12966"/>
    <cellStyle name="Total 3 3 2 4 3" xfId="12967"/>
    <cellStyle name="Total 3 3 2 4 4" xfId="12968"/>
    <cellStyle name="Total 3 3 2 5" xfId="12969"/>
    <cellStyle name="Total 3 3 2 5 2" xfId="12970"/>
    <cellStyle name="Total 3 3 2 5 3" xfId="12971"/>
    <cellStyle name="Total 3 3 2 5 4" xfId="12972"/>
    <cellStyle name="Total 3 3 2 6" xfId="12973"/>
    <cellStyle name="Total 3 3 2 6 2" xfId="12974"/>
    <cellStyle name="Total 3 3 2 6 3" xfId="12975"/>
    <cellStyle name="Total 3 3 2 7" xfId="12976"/>
    <cellStyle name="Total 3 3 2 7 2" xfId="12977"/>
    <cellStyle name="Total 3 3 2 7 3" xfId="12978"/>
    <cellStyle name="Total 3 3 2 8" xfId="12979"/>
    <cellStyle name="Total 3 3 3" xfId="12980"/>
    <cellStyle name="Total 3 3 3 2" xfId="12981"/>
    <cellStyle name="Total 3 3 3 2 2" xfId="12982"/>
    <cellStyle name="Total 3 3 3 2 2 2" xfId="12983"/>
    <cellStyle name="Total 3 3 3 2 2 3" xfId="12984"/>
    <cellStyle name="Total 3 3 3 2 2 4" xfId="12985"/>
    <cellStyle name="Total 3 3 3 2 3" xfId="12986"/>
    <cellStyle name="Total 3 3 3 2 3 2" xfId="12987"/>
    <cellStyle name="Total 3 3 3 2 3 3" xfId="12988"/>
    <cellStyle name="Total 3 3 3 2 3 4" xfId="12989"/>
    <cellStyle name="Total 3 3 3 2 4" xfId="12990"/>
    <cellStyle name="Total 3 3 3 2 4 2" xfId="12991"/>
    <cellStyle name="Total 3 3 3 2 4 3" xfId="12992"/>
    <cellStyle name="Total 3 3 3 2 5" xfId="12993"/>
    <cellStyle name="Total 3 3 3 2 5 2" xfId="12994"/>
    <cellStyle name="Total 3 3 3 2 5 3" xfId="12995"/>
    <cellStyle name="Total 3 3 3 2 6" xfId="12996"/>
    <cellStyle name="Total 3 3 3 3" xfId="12997"/>
    <cellStyle name="Total 3 3 3 3 2" xfId="12998"/>
    <cellStyle name="Total 3 3 3 3 3" xfId="12999"/>
    <cellStyle name="Total 3 3 3 3 4" xfId="13000"/>
    <cellStyle name="Total 3 3 3 4" xfId="13001"/>
    <cellStyle name="Total 3 3 3 4 2" xfId="13002"/>
    <cellStyle name="Total 3 3 3 4 3" xfId="13003"/>
    <cellStyle name="Total 3 3 3 4 4" xfId="13004"/>
    <cellStyle name="Total 3 3 3 5" xfId="13005"/>
    <cellStyle name="Total 3 3 3 5 2" xfId="13006"/>
    <cellStyle name="Total 3 3 3 5 3" xfId="13007"/>
    <cellStyle name="Total 3 3 3 6" xfId="13008"/>
    <cellStyle name="Total 3 3 3 6 2" xfId="13009"/>
    <cellStyle name="Total 3 3 3 6 3" xfId="13010"/>
    <cellStyle name="Total 3 3 3 7" xfId="13011"/>
    <cellStyle name="Total 3 3 4" xfId="13012"/>
    <cellStyle name="Total 3 3 4 2" xfId="13013"/>
    <cellStyle name="Total 3 3 4 2 2" xfId="13014"/>
    <cellStyle name="Total 3 3 4 2 3" xfId="13015"/>
    <cellStyle name="Total 3 3 4 2 4" xfId="13016"/>
    <cellStyle name="Total 3 3 4 3" xfId="13017"/>
    <cellStyle name="Total 3 3 4 3 2" xfId="13018"/>
    <cellStyle name="Total 3 3 4 3 3" xfId="13019"/>
    <cellStyle name="Total 3 3 4 3 4" xfId="13020"/>
    <cellStyle name="Total 3 3 4 4" xfId="13021"/>
    <cellStyle name="Total 3 3 4 4 2" xfId="13022"/>
    <cellStyle name="Total 3 3 4 4 3" xfId="13023"/>
    <cellStyle name="Total 3 3 4 5" xfId="13024"/>
    <cellStyle name="Total 3 3 4 5 2" xfId="13025"/>
    <cellStyle name="Total 3 3 4 5 3" xfId="13026"/>
    <cellStyle name="Total 3 3 4 6" xfId="13027"/>
    <cellStyle name="Total 3 3 5" xfId="13028"/>
    <cellStyle name="Total 3 3 5 2" xfId="13029"/>
    <cellStyle name="Total 3 3 5 3" xfId="13030"/>
    <cellStyle name="Total 3 3 5 4" xfId="13031"/>
    <cellStyle name="Total 3 3 6" xfId="13032"/>
    <cellStyle name="Total 3 3 6 2" xfId="13033"/>
    <cellStyle name="Total 3 3 6 3" xfId="13034"/>
    <cellStyle name="Total 3 3 6 4" xfId="13035"/>
    <cellStyle name="Total 3 3 7" xfId="13036"/>
    <cellStyle name="Total 3 3 7 2" xfId="13037"/>
    <cellStyle name="Total 3 3 7 3" xfId="13038"/>
    <cellStyle name="Total 3 3 8" xfId="13039"/>
    <cellStyle name="Total 3 3 8 2" xfId="13040"/>
    <cellStyle name="Total 3 3 8 3" xfId="13041"/>
    <cellStyle name="Total 3 3 9" xfId="13042"/>
    <cellStyle name="Total 3 4" xfId="13043"/>
    <cellStyle name="Total 3 4 2" xfId="13044"/>
    <cellStyle name="Total 3 4 3" xfId="13045"/>
    <cellStyle name="Total 3 4 4" xfId="13046"/>
    <cellStyle name="Total 3 5" xfId="13047"/>
    <cellStyle name="Total 3 5 2" xfId="13048"/>
    <cellStyle name="Total 3 5 3" xfId="13049"/>
    <cellStyle name="Total 3 5 4" xfId="13050"/>
    <cellStyle name="Total 3 6" xfId="13051"/>
    <cellStyle name="Total 3 6 2" xfId="13052"/>
    <cellStyle name="Total 3 6 3" xfId="13053"/>
    <cellStyle name="Total 3 7" xfId="13054"/>
    <cellStyle name="Total 3 7 2" xfId="13055"/>
    <cellStyle name="Total 3 7 3" xfId="13056"/>
    <cellStyle name="Total 3 8" xfId="13057"/>
    <cellStyle name="Total 4" xfId="13058"/>
    <cellStyle name="Total 4 2" xfId="13059"/>
    <cellStyle name="Total 4 2 2" xfId="13060"/>
    <cellStyle name="Total 4 2 2 2" xfId="13061"/>
    <cellStyle name="Total 4 2 2 2 2" xfId="13062"/>
    <cellStyle name="Total 4 2 2 2 2 2" xfId="13063"/>
    <cellStyle name="Total 4 2 2 2 2 2 2" xfId="13064"/>
    <cellStyle name="Total 4 2 2 2 2 2 2 2" xfId="13065"/>
    <cellStyle name="Total 4 2 2 2 2 2 2 3" xfId="13066"/>
    <cellStyle name="Total 4 2 2 2 2 2 2 4" xfId="13067"/>
    <cellStyle name="Total 4 2 2 2 2 2 3" xfId="13068"/>
    <cellStyle name="Total 4 2 2 2 2 2 3 2" xfId="13069"/>
    <cellStyle name="Total 4 2 2 2 2 2 3 3" xfId="13070"/>
    <cellStyle name="Total 4 2 2 2 2 2 3 4" xfId="13071"/>
    <cellStyle name="Total 4 2 2 2 2 2 4" xfId="13072"/>
    <cellStyle name="Total 4 2 2 2 2 2 4 2" xfId="13073"/>
    <cellStyle name="Total 4 2 2 2 2 2 4 3" xfId="13074"/>
    <cellStyle name="Total 4 2 2 2 2 2 5" xfId="13075"/>
    <cellStyle name="Total 4 2 2 2 2 2 5 2" xfId="13076"/>
    <cellStyle name="Total 4 2 2 2 2 2 5 3" xfId="13077"/>
    <cellStyle name="Total 4 2 2 2 2 2 6" xfId="13078"/>
    <cellStyle name="Total 4 2 2 2 2 3" xfId="13079"/>
    <cellStyle name="Total 4 2 2 2 2 3 2" xfId="13080"/>
    <cellStyle name="Total 4 2 2 2 2 3 3" xfId="13081"/>
    <cellStyle name="Total 4 2 2 2 2 3 4" xfId="13082"/>
    <cellStyle name="Total 4 2 2 2 2 4" xfId="13083"/>
    <cellStyle name="Total 4 2 2 2 2 4 2" xfId="13084"/>
    <cellStyle name="Total 4 2 2 2 2 4 3" xfId="13085"/>
    <cellStyle name="Total 4 2 2 2 2 4 4" xfId="13086"/>
    <cellStyle name="Total 4 2 2 2 2 5" xfId="13087"/>
    <cellStyle name="Total 4 2 2 2 2 5 2" xfId="13088"/>
    <cellStyle name="Total 4 2 2 2 2 5 3" xfId="13089"/>
    <cellStyle name="Total 4 2 2 2 2 6" xfId="13090"/>
    <cellStyle name="Total 4 2 2 2 2 6 2" xfId="13091"/>
    <cellStyle name="Total 4 2 2 2 2 6 3" xfId="13092"/>
    <cellStyle name="Total 4 2 2 2 2 7" xfId="13093"/>
    <cellStyle name="Total 4 2 2 2 3" xfId="13094"/>
    <cellStyle name="Total 4 2 2 2 3 2" xfId="13095"/>
    <cellStyle name="Total 4 2 2 2 3 2 2" xfId="13096"/>
    <cellStyle name="Total 4 2 2 2 3 2 3" xfId="13097"/>
    <cellStyle name="Total 4 2 2 2 3 2 4" xfId="13098"/>
    <cellStyle name="Total 4 2 2 2 3 3" xfId="13099"/>
    <cellStyle name="Total 4 2 2 2 3 3 2" xfId="13100"/>
    <cellStyle name="Total 4 2 2 2 3 3 3" xfId="13101"/>
    <cellStyle name="Total 4 2 2 2 3 3 4" xfId="13102"/>
    <cellStyle name="Total 4 2 2 2 3 4" xfId="13103"/>
    <cellStyle name="Total 4 2 2 2 3 4 2" xfId="13104"/>
    <cellStyle name="Total 4 2 2 2 3 4 3" xfId="13105"/>
    <cellStyle name="Total 4 2 2 2 3 5" xfId="13106"/>
    <cellStyle name="Total 4 2 2 2 3 5 2" xfId="13107"/>
    <cellStyle name="Total 4 2 2 2 3 5 3" xfId="13108"/>
    <cellStyle name="Total 4 2 2 2 3 6" xfId="13109"/>
    <cellStyle name="Total 4 2 2 2 4" xfId="13110"/>
    <cellStyle name="Total 4 2 2 2 4 2" xfId="13111"/>
    <cellStyle name="Total 4 2 2 2 4 3" xfId="13112"/>
    <cellStyle name="Total 4 2 2 2 4 4" xfId="13113"/>
    <cellStyle name="Total 4 2 2 2 5" xfId="13114"/>
    <cellStyle name="Total 4 2 2 2 5 2" xfId="13115"/>
    <cellStyle name="Total 4 2 2 2 5 3" xfId="13116"/>
    <cellStyle name="Total 4 2 2 2 5 4" xfId="13117"/>
    <cellStyle name="Total 4 2 2 2 6" xfId="13118"/>
    <cellStyle name="Total 4 2 2 2 6 2" xfId="13119"/>
    <cellStyle name="Total 4 2 2 2 6 3" xfId="13120"/>
    <cellStyle name="Total 4 2 2 2 7" xfId="13121"/>
    <cellStyle name="Total 4 2 2 2 7 2" xfId="13122"/>
    <cellStyle name="Total 4 2 2 2 7 3" xfId="13123"/>
    <cellStyle name="Total 4 2 2 2 8" xfId="13124"/>
    <cellStyle name="Total 4 2 2 3" xfId="13125"/>
    <cellStyle name="Total 4 2 2 3 2" xfId="13126"/>
    <cellStyle name="Total 4 2 2 3 2 2" xfId="13127"/>
    <cellStyle name="Total 4 2 2 3 2 2 2" xfId="13128"/>
    <cellStyle name="Total 4 2 2 3 2 2 3" xfId="13129"/>
    <cellStyle name="Total 4 2 2 3 2 2 4" xfId="13130"/>
    <cellStyle name="Total 4 2 2 3 2 3" xfId="13131"/>
    <cellStyle name="Total 4 2 2 3 2 3 2" xfId="13132"/>
    <cellStyle name="Total 4 2 2 3 2 3 3" xfId="13133"/>
    <cellStyle name="Total 4 2 2 3 2 3 4" xfId="13134"/>
    <cellStyle name="Total 4 2 2 3 2 4" xfId="13135"/>
    <cellStyle name="Total 4 2 2 3 2 4 2" xfId="13136"/>
    <cellStyle name="Total 4 2 2 3 2 4 3" xfId="13137"/>
    <cellStyle name="Total 4 2 2 3 2 5" xfId="13138"/>
    <cellStyle name="Total 4 2 2 3 2 5 2" xfId="13139"/>
    <cellStyle name="Total 4 2 2 3 2 5 3" xfId="13140"/>
    <cellStyle name="Total 4 2 2 3 2 6" xfId="13141"/>
    <cellStyle name="Total 4 2 2 3 3" xfId="13142"/>
    <cellStyle name="Total 4 2 2 3 3 2" xfId="13143"/>
    <cellStyle name="Total 4 2 2 3 3 3" xfId="13144"/>
    <cellStyle name="Total 4 2 2 3 3 4" xfId="13145"/>
    <cellStyle name="Total 4 2 2 3 4" xfId="13146"/>
    <cellStyle name="Total 4 2 2 3 4 2" xfId="13147"/>
    <cellStyle name="Total 4 2 2 3 4 3" xfId="13148"/>
    <cellStyle name="Total 4 2 2 3 4 4" xfId="13149"/>
    <cellStyle name="Total 4 2 2 3 5" xfId="13150"/>
    <cellStyle name="Total 4 2 2 3 5 2" xfId="13151"/>
    <cellStyle name="Total 4 2 2 3 5 3" xfId="13152"/>
    <cellStyle name="Total 4 2 2 3 6" xfId="13153"/>
    <cellStyle name="Total 4 2 2 3 6 2" xfId="13154"/>
    <cellStyle name="Total 4 2 2 3 6 3" xfId="13155"/>
    <cellStyle name="Total 4 2 2 3 7" xfId="13156"/>
    <cellStyle name="Total 4 2 2 4" xfId="13157"/>
    <cellStyle name="Total 4 2 2 4 2" xfId="13158"/>
    <cellStyle name="Total 4 2 2 4 2 2" xfId="13159"/>
    <cellStyle name="Total 4 2 2 4 2 3" xfId="13160"/>
    <cellStyle name="Total 4 2 2 4 2 4" xfId="13161"/>
    <cellStyle name="Total 4 2 2 4 3" xfId="13162"/>
    <cellStyle name="Total 4 2 2 4 3 2" xfId="13163"/>
    <cellStyle name="Total 4 2 2 4 3 3" xfId="13164"/>
    <cellStyle name="Total 4 2 2 4 3 4" xfId="13165"/>
    <cellStyle name="Total 4 2 2 4 4" xfId="13166"/>
    <cellStyle name="Total 4 2 2 4 4 2" xfId="13167"/>
    <cellStyle name="Total 4 2 2 4 4 3" xfId="13168"/>
    <cellStyle name="Total 4 2 2 4 5" xfId="13169"/>
    <cellStyle name="Total 4 2 2 4 5 2" xfId="13170"/>
    <cellStyle name="Total 4 2 2 4 5 3" xfId="13171"/>
    <cellStyle name="Total 4 2 2 4 6" xfId="13172"/>
    <cellStyle name="Total 4 2 2 5" xfId="13173"/>
    <cellStyle name="Total 4 2 2 5 2" xfId="13174"/>
    <cellStyle name="Total 4 2 2 5 3" xfId="13175"/>
    <cellStyle name="Total 4 2 2 5 4" xfId="13176"/>
    <cellStyle name="Total 4 2 2 6" xfId="13177"/>
    <cellStyle name="Total 4 2 2 6 2" xfId="13178"/>
    <cellStyle name="Total 4 2 2 6 3" xfId="13179"/>
    <cellStyle name="Total 4 2 2 6 4" xfId="13180"/>
    <cellStyle name="Total 4 2 2 7" xfId="13181"/>
    <cellStyle name="Total 4 2 2 7 2" xfId="13182"/>
    <cellStyle name="Total 4 2 2 7 3" xfId="13183"/>
    <cellStyle name="Total 4 2 2 8" xfId="13184"/>
    <cellStyle name="Total 4 2 2 8 2" xfId="13185"/>
    <cellStyle name="Total 4 2 2 8 3" xfId="13186"/>
    <cellStyle name="Total 4 2 2 9" xfId="13187"/>
    <cellStyle name="Total 4 2 3" xfId="13188"/>
    <cellStyle name="Total 4 2 3 2" xfId="13189"/>
    <cellStyle name="Total 4 2 3 3" xfId="13190"/>
    <cellStyle name="Total 4 2 3 4" xfId="13191"/>
    <cellStyle name="Total 4 2 4" xfId="13192"/>
    <cellStyle name="Total 4 2 4 2" xfId="13193"/>
    <cellStyle name="Total 4 2 4 3" xfId="13194"/>
    <cellStyle name="Total 4 2 4 4" xfId="13195"/>
    <cellStyle name="Total 4 2 5" xfId="13196"/>
    <cellStyle name="Total 4 2 5 2" xfId="13197"/>
    <cellStyle name="Total 4 2 5 3" xfId="13198"/>
    <cellStyle name="Total 4 2 6" xfId="13199"/>
    <cellStyle name="Total 4 2 6 2" xfId="13200"/>
    <cellStyle name="Total 4 2 6 3" xfId="13201"/>
    <cellStyle name="Total 4 2 7" xfId="13202"/>
    <cellStyle name="Total 4 3" xfId="13203"/>
    <cellStyle name="Total 4 3 2" xfId="13204"/>
    <cellStyle name="Total 4 3 2 2" xfId="13205"/>
    <cellStyle name="Total 4 3 2 2 2" xfId="13206"/>
    <cellStyle name="Total 4 3 2 2 2 2" xfId="13207"/>
    <cellStyle name="Total 4 3 2 2 2 2 2" xfId="13208"/>
    <cellStyle name="Total 4 3 2 2 2 2 3" xfId="13209"/>
    <cellStyle name="Total 4 3 2 2 2 2 4" xfId="13210"/>
    <cellStyle name="Total 4 3 2 2 2 3" xfId="13211"/>
    <cellStyle name="Total 4 3 2 2 2 3 2" xfId="13212"/>
    <cellStyle name="Total 4 3 2 2 2 3 3" xfId="13213"/>
    <cellStyle name="Total 4 3 2 2 2 3 4" xfId="13214"/>
    <cellStyle name="Total 4 3 2 2 2 4" xfId="13215"/>
    <cellStyle name="Total 4 3 2 2 2 4 2" xfId="13216"/>
    <cellStyle name="Total 4 3 2 2 2 4 3" xfId="13217"/>
    <cellStyle name="Total 4 3 2 2 2 5" xfId="13218"/>
    <cellStyle name="Total 4 3 2 2 2 5 2" xfId="13219"/>
    <cellStyle name="Total 4 3 2 2 2 5 3" xfId="13220"/>
    <cellStyle name="Total 4 3 2 2 2 6" xfId="13221"/>
    <cellStyle name="Total 4 3 2 2 3" xfId="13222"/>
    <cellStyle name="Total 4 3 2 2 3 2" xfId="13223"/>
    <cellStyle name="Total 4 3 2 2 3 3" xfId="13224"/>
    <cellStyle name="Total 4 3 2 2 3 4" xfId="13225"/>
    <cellStyle name="Total 4 3 2 2 4" xfId="13226"/>
    <cellStyle name="Total 4 3 2 2 4 2" xfId="13227"/>
    <cellStyle name="Total 4 3 2 2 4 3" xfId="13228"/>
    <cellStyle name="Total 4 3 2 2 4 4" xfId="13229"/>
    <cellStyle name="Total 4 3 2 2 5" xfId="13230"/>
    <cellStyle name="Total 4 3 2 2 5 2" xfId="13231"/>
    <cellStyle name="Total 4 3 2 2 5 3" xfId="13232"/>
    <cellStyle name="Total 4 3 2 2 6" xfId="13233"/>
    <cellStyle name="Total 4 3 2 2 6 2" xfId="13234"/>
    <cellStyle name="Total 4 3 2 2 6 3" xfId="13235"/>
    <cellStyle name="Total 4 3 2 2 7" xfId="13236"/>
    <cellStyle name="Total 4 3 2 3" xfId="13237"/>
    <cellStyle name="Total 4 3 2 3 2" xfId="13238"/>
    <cellStyle name="Total 4 3 2 3 2 2" xfId="13239"/>
    <cellStyle name="Total 4 3 2 3 2 3" xfId="13240"/>
    <cellStyle name="Total 4 3 2 3 2 4" xfId="13241"/>
    <cellStyle name="Total 4 3 2 3 3" xfId="13242"/>
    <cellStyle name="Total 4 3 2 3 3 2" xfId="13243"/>
    <cellStyle name="Total 4 3 2 3 3 3" xfId="13244"/>
    <cellStyle name="Total 4 3 2 3 3 4" xfId="13245"/>
    <cellStyle name="Total 4 3 2 3 4" xfId="13246"/>
    <cellStyle name="Total 4 3 2 3 4 2" xfId="13247"/>
    <cellStyle name="Total 4 3 2 3 4 3" xfId="13248"/>
    <cellStyle name="Total 4 3 2 3 5" xfId="13249"/>
    <cellStyle name="Total 4 3 2 3 5 2" xfId="13250"/>
    <cellStyle name="Total 4 3 2 3 5 3" xfId="13251"/>
    <cellStyle name="Total 4 3 2 3 6" xfId="13252"/>
    <cellStyle name="Total 4 3 2 4" xfId="13253"/>
    <cellStyle name="Total 4 3 2 4 2" xfId="13254"/>
    <cellStyle name="Total 4 3 2 4 3" xfId="13255"/>
    <cellStyle name="Total 4 3 2 4 4" xfId="13256"/>
    <cellStyle name="Total 4 3 2 5" xfId="13257"/>
    <cellStyle name="Total 4 3 2 5 2" xfId="13258"/>
    <cellStyle name="Total 4 3 2 5 3" xfId="13259"/>
    <cellStyle name="Total 4 3 2 5 4" xfId="13260"/>
    <cellStyle name="Total 4 3 2 6" xfId="13261"/>
    <cellStyle name="Total 4 3 2 6 2" xfId="13262"/>
    <cellStyle name="Total 4 3 2 6 3" xfId="13263"/>
    <cellStyle name="Total 4 3 2 7" xfId="13264"/>
    <cellStyle name="Total 4 3 2 7 2" xfId="13265"/>
    <cellStyle name="Total 4 3 2 7 3" xfId="13266"/>
    <cellStyle name="Total 4 3 2 8" xfId="13267"/>
    <cellStyle name="Total 4 3 3" xfId="13268"/>
    <cellStyle name="Total 4 3 3 2" xfId="13269"/>
    <cellStyle name="Total 4 3 3 2 2" xfId="13270"/>
    <cellStyle name="Total 4 3 3 2 2 2" xfId="13271"/>
    <cellStyle name="Total 4 3 3 2 2 3" xfId="13272"/>
    <cellStyle name="Total 4 3 3 2 2 4" xfId="13273"/>
    <cellStyle name="Total 4 3 3 2 3" xfId="13274"/>
    <cellStyle name="Total 4 3 3 2 3 2" xfId="13275"/>
    <cellStyle name="Total 4 3 3 2 3 3" xfId="13276"/>
    <cellStyle name="Total 4 3 3 2 3 4" xfId="13277"/>
    <cellStyle name="Total 4 3 3 2 4" xfId="13278"/>
    <cellStyle name="Total 4 3 3 2 4 2" xfId="13279"/>
    <cellStyle name="Total 4 3 3 2 4 3" xfId="13280"/>
    <cellStyle name="Total 4 3 3 2 5" xfId="13281"/>
    <cellStyle name="Total 4 3 3 2 5 2" xfId="13282"/>
    <cellStyle name="Total 4 3 3 2 5 3" xfId="13283"/>
    <cellStyle name="Total 4 3 3 2 6" xfId="13284"/>
    <cellStyle name="Total 4 3 3 3" xfId="13285"/>
    <cellStyle name="Total 4 3 3 3 2" xfId="13286"/>
    <cellStyle name="Total 4 3 3 3 3" xfId="13287"/>
    <cellStyle name="Total 4 3 3 3 4" xfId="13288"/>
    <cellStyle name="Total 4 3 3 4" xfId="13289"/>
    <cellStyle name="Total 4 3 3 4 2" xfId="13290"/>
    <cellStyle name="Total 4 3 3 4 3" xfId="13291"/>
    <cellStyle name="Total 4 3 3 4 4" xfId="13292"/>
    <cellStyle name="Total 4 3 3 5" xfId="13293"/>
    <cellStyle name="Total 4 3 3 5 2" xfId="13294"/>
    <cellStyle name="Total 4 3 3 5 3" xfId="13295"/>
    <cellStyle name="Total 4 3 3 6" xfId="13296"/>
    <cellStyle name="Total 4 3 3 6 2" xfId="13297"/>
    <cellStyle name="Total 4 3 3 6 3" xfId="13298"/>
    <cellStyle name="Total 4 3 3 7" xfId="13299"/>
    <cellStyle name="Total 4 3 4" xfId="13300"/>
    <cellStyle name="Total 4 3 4 2" xfId="13301"/>
    <cellStyle name="Total 4 3 4 2 2" xfId="13302"/>
    <cellStyle name="Total 4 3 4 2 3" xfId="13303"/>
    <cellStyle name="Total 4 3 4 2 4" xfId="13304"/>
    <cellStyle name="Total 4 3 4 3" xfId="13305"/>
    <cellStyle name="Total 4 3 4 3 2" xfId="13306"/>
    <cellStyle name="Total 4 3 4 3 3" xfId="13307"/>
    <cellStyle name="Total 4 3 4 3 4" xfId="13308"/>
    <cellStyle name="Total 4 3 4 4" xfId="13309"/>
    <cellStyle name="Total 4 3 4 4 2" xfId="13310"/>
    <cellStyle name="Total 4 3 4 4 3" xfId="13311"/>
    <cellStyle name="Total 4 3 4 5" xfId="13312"/>
    <cellStyle name="Total 4 3 4 5 2" xfId="13313"/>
    <cellStyle name="Total 4 3 4 5 3" xfId="13314"/>
    <cellStyle name="Total 4 3 4 6" xfId="13315"/>
    <cellStyle name="Total 4 3 5" xfId="13316"/>
    <cellStyle name="Total 4 3 5 2" xfId="13317"/>
    <cellStyle name="Total 4 3 5 3" xfId="13318"/>
    <cellStyle name="Total 4 3 5 4" xfId="13319"/>
    <cellStyle name="Total 4 3 6" xfId="13320"/>
    <cellStyle name="Total 4 3 6 2" xfId="13321"/>
    <cellStyle name="Total 4 3 6 3" xfId="13322"/>
    <cellStyle name="Total 4 3 6 4" xfId="13323"/>
    <cellStyle name="Total 4 3 7" xfId="13324"/>
    <cellStyle name="Total 4 3 7 2" xfId="13325"/>
    <cellStyle name="Total 4 3 7 3" xfId="13326"/>
    <cellStyle name="Total 4 3 8" xfId="13327"/>
    <cellStyle name="Total 4 3 8 2" xfId="13328"/>
    <cellStyle name="Total 4 3 8 3" xfId="13329"/>
    <cellStyle name="Total 4 3 9" xfId="13330"/>
    <cellStyle name="Total 4 4" xfId="13331"/>
    <cellStyle name="Total 4 4 2" xfId="13332"/>
    <cellStyle name="Total 4 4 3" xfId="13333"/>
    <cellStyle name="Total 4 4 4" xfId="13334"/>
    <cellStyle name="Total 4 5" xfId="13335"/>
    <cellStyle name="Total 4 5 2" xfId="13336"/>
    <cellStyle name="Total 4 5 3" xfId="13337"/>
    <cellStyle name="Total 4 5 4" xfId="13338"/>
    <cellStyle name="Total 4 6" xfId="13339"/>
    <cellStyle name="Total 4 6 2" xfId="13340"/>
    <cellStyle name="Total 4 6 3" xfId="13341"/>
    <cellStyle name="Total 4 7" xfId="13342"/>
    <cellStyle name="Total 4 7 2" xfId="13343"/>
    <cellStyle name="Total 4 7 3" xfId="13344"/>
    <cellStyle name="Total 4 8" xfId="13345"/>
    <cellStyle name="Total 5" xfId="13346"/>
    <cellStyle name="Total 5 2" xfId="13347"/>
    <cellStyle name="Total 5 2 2" xfId="13348"/>
    <cellStyle name="Total 5 2 2 2" xfId="13349"/>
    <cellStyle name="Total 5 2 2 2 2" xfId="13350"/>
    <cellStyle name="Total 5 2 2 2 2 2" xfId="13351"/>
    <cellStyle name="Total 5 2 2 2 2 2 2" xfId="13352"/>
    <cellStyle name="Total 5 2 2 2 2 2 2 2" xfId="13353"/>
    <cellStyle name="Total 5 2 2 2 2 2 2 3" xfId="13354"/>
    <cellStyle name="Total 5 2 2 2 2 2 2 4" xfId="13355"/>
    <cellStyle name="Total 5 2 2 2 2 2 3" xfId="13356"/>
    <cellStyle name="Total 5 2 2 2 2 2 3 2" xfId="13357"/>
    <cellStyle name="Total 5 2 2 2 2 2 3 3" xfId="13358"/>
    <cellStyle name="Total 5 2 2 2 2 2 3 4" xfId="13359"/>
    <cellStyle name="Total 5 2 2 2 2 2 4" xfId="13360"/>
    <cellStyle name="Total 5 2 2 2 2 2 4 2" xfId="13361"/>
    <cellStyle name="Total 5 2 2 2 2 2 4 3" xfId="13362"/>
    <cellStyle name="Total 5 2 2 2 2 2 5" xfId="13363"/>
    <cellStyle name="Total 5 2 2 2 2 2 5 2" xfId="13364"/>
    <cellStyle name="Total 5 2 2 2 2 2 5 3" xfId="13365"/>
    <cellStyle name="Total 5 2 2 2 2 2 6" xfId="13366"/>
    <cellStyle name="Total 5 2 2 2 2 3" xfId="13367"/>
    <cellStyle name="Total 5 2 2 2 2 3 2" xfId="13368"/>
    <cellStyle name="Total 5 2 2 2 2 3 3" xfId="13369"/>
    <cellStyle name="Total 5 2 2 2 2 3 4" xfId="13370"/>
    <cellStyle name="Total 5 2 2 2 2 4" xfId="13371"/>
    <cellStyle name="Total 5 2 2 2 2 4 2" xfId="13372"/>
    <cellStyle name="Total 5 2 2 2 2 4 3" xfId="13373"/>
    <cellStyle name="Total 5 2 2 2 2 4 4" xfId="13374"/>
    <cellStyle name="Total 5 2 2 2 2 5" xfId="13375"/>
    <cellStyle name="Total 5 2 2 2 2 5 2" xfId="13376"/>
    <cellStyle name="Total 5 2 2 2 2 5 3" xfId="13377"/>
    <cellStyle name="Total 5 2 2 2 2 6" xfId="13378"/>
    <cellStyle name="Total 5 2 2 2 2 6 2" xfId="13379"/>
    <cellStyle name="Total 5 2 2 2 2 6 3" xfId="13380"/>
    <cellStyle name="Total 5 2 2 2 2 7" xfId="13381"/>
    <cellStyle name="Total 5 2 2 2 3" xfId="13382"/>
    <cellStyle name="Total 5 2 2 2 3 2" xfId="13383"/>
    <cellStyle name="Total 5 2 2 2 3 2 2" xfId="13384"/>
    <cellStyle name="Total 5 2 2 2 3 2 3" xfId="13385"/>
    <cellStyle name="Total 5 2 2 2 3 2 4" xfId="13386"/>
    <cellStyle name="Total 5 2 2 2 3 3" xfId="13387"/>
    <cellStyle name="Total 5 2 2 2 3 3 2" xfId="13388"/>
    <cellStyle name="Total 5 2 2 2 3 3 3" xfId="13389"/>
    <cellStyle name="Total 5 2 2 2 3 3 4" xfId="13390"/>
    <cellStyle name="Total 5 2 2 2 3 4" xfId="13391"/>
    <cellStyle name="Total 5 2 2 2 3 4 2" xfId="13392"/>
    <cellStyle name="Total 5 2 2 2 3 4 3" xfId="13393"/>
    <cellStyle name="Total 5 2 2 2 3 5" xfId="13394"/>
    <cellStyle name="Total 5 2 2 2 3 5 2" xfId="13395"/>
    <cellStyle name="Total 5 2 2 2 3 5 3" xfId="13396"/>
    <cellStyle name="Total 5 2 2 2 3 6" xfId="13397"/>
    <cellStyle name="Total 5 2 2 2 4" xfId="13398"/>
    <cellStyle name="Total 5 2 2 2 4 2" xfId="13399"/>
    <cellStyle name="Total 5 2 2 2 4 3" xfId="13400"/>
    <cellStyle name="Total 5 2 2 2 4 4" xfId="13401"/>
    <cellStyle name="Total 5 2 2 2 5" xfId="13402"/>
    <cellStyle name="Total 5 2 2 2 5 2" xfId="13403"/>
    <cellStyle name="Total 5 2 2 2 5 3" xfId="13404"/>
    <cellStyle name="Total 5 2 2 2 5 4" xfId="13405"/>
    <cellStyle name="Total 5 2 2 2 6" xfId="13406"/>
    <cellStyle name="Total 5 2 2 2 6 2" xfId="13407"/>
    <cellStyle name="Total 5 2 2 2 6 3" xfId="13408"/>
    <cellStyle name="Total 5 2 2 2 7" xfId="13409"/>
    <cellStyle name="Total 5 2 2 2 7 2" xfId="13410"/>
    <cellStyle name="Total 5 2 2 2 7 3" xfId="13411"/>
    <cellStyle name="Total 5 2 2 2 8" xfId="13412"/>
    <cellStyle name="Total 5 2 2 3" xfId="13413"/>
    <cellStyle name="Total 5 2 2 3 2" xfId="13414"/>
    <cellStyle name="Total 5 2 2 3 2 2" xfId="13415"/>
    <cellStyle name="Total 5 2 2 3 2 2 2" xfId="13416"/>
    <cellStyle name="Total 5 2 2 3 2 2 3" xfId="13417"/>
    <cellStyle name="Total 5 2 2 3 2 2 4" xfId="13418"/>
    <cellStyle name="Total 5 2 2 3 2 3" xfId="13419"/>
    <cellStyle name="Total 5 2 2 3 2 3 2" xfId="13420"/>
    <cellStyle name="Total 5 2 2 3 2 3 3" xfId="13421"/>
    <cellStyle name="Total 5 2 2 3 2 3 4" xfId="13422"/>
    <cellStyle name="Total 5 2 2 3 2 4" xfId="13423"/>
    <cellStyle name="Total 5 2 2 3 2 4 2" xfId="13424"/>
    <cellStyle name="Total 5 2 2 3 2 4 3" xfId="13425"/>
    <cellStyle name="Total 5 2 2 3 2 5" xfId="13426"/>
    <cellStyle name="Total 5 2 2 3 2 5 2" xfId="13427"/>
    <cellStyle name="Total 5 2 2 3 2 5 3" xfId="13428"/>
    <cellStyle name="Total 5 2 2 3 2 6" xfId="13429"/>
    <cellStyle name="Total 5 2 2 3 3" xfId="13430"/>
    <cellStyle name="Total 5 2 2 3 3 2" xfId="13431"/>
    <cellStyle name="Total 5 2 2 3 3 3" xfId="13432"/>
    <cellStyle name="Total 5 2 2 3 3 4" xfId="13433"/>
    <cellStyle name="Total 5 2 2 3 4" xfId="13434"/>
    <cellStyle name="Total 5 2 2 3 4 2" xfId="13435"/>
    <cellStyle name="Total 5 2 2 3 4 3" xfId="13436"/>
    <cellStyle name="Total 5 2 2 3 4 4" xfId="13437"/>
    <cellStyle name="Total 5 2 2 3 5" xfId="13438"/>
    <cellStyle name="Total 5 2 2 3 5 2" xfId="13439"/>
    <cellStyle name="Total 5 2 2 3 5 3" xfId="13440"/>
    <cellStyle name="Total 5 2 2 3 6" xfId="13441"/>
    <cellStyle name="Total 5 2 2 3 6 2" xfId="13442"/>
    <cellStyle name="Total 5 2 2 3 6 3" xfId="13443"/>
    <cellStyle name="Total 5 2 2 3 7" xfId="13444"/>
    <cellStyle name="Total 5 2 2 4" xfId="13445"/>
    <cellStyle name="Total 5 2 2 4 2" xfId="13446"/>
    <cellStyle name="Total 5 2 2 4 2 2" xfId="13447"/>
    <cellStyle name="Total 5 2 2 4 2 3" xfId="13448"/>
    <cellStyle name="Total 5 2 2 4 2 4" xfId="13449"/>
    <cellStyle name="Total 5 2 2 4 3" xfId="13450"/>
    <cellStyle name="Total 5 2 2 4 3 2" xfId="13451"/>
    <cellStyle name="Total 5 2 2 4 3 3" xfId="13452"/>
    <cellStyle name="Total 5 2 2 4 3 4" xfId="13453"/>
    <cellStyle name="Total 5 2 2 4 4" xfId="13454"/>
    <cellStyle name="Total 5 2 2 4 4 2" xfId="13455"/>
    <cellStyle name="Total 5 2 2 4 4 3" xfId="13456"/>
    <cellStyle name="Total 5 2 2 4 5" xfId="13457"/>
    <cellStyle name="Total 5 2 2 4 5 2" xfId="13458"/>
    <cellStyle name="Total 5 2 2 4 5 3" xfId="13459"/>
    <cellStyle name="Total 5 2 2 4 6" xfId="13460"/>
    <cellStyle name="Total 5 2 2 5" xfId="13461"/>
    <cellStyle name="Total 5 2 2 5 2" xfId="13462"/>
    <cellStyle name="Total 5 2 2 5 3" xfId="13463"/>
    <cellStyle name="Total 5 2 2 5 4" xfId="13464"/>
    <cellStyle name="Total 5 2 2 6" xfId="13465"/>
    <cellStyle name="Total 5 2 2 6 2" xfId="13466"/>
    <cellStyle name="Total 5 2 2 6 3" xfId="13467"/>
    <cellStyle name="Total 5 2 2 6 4" xfId="13468"/>
    <cellStyle name="Total 5 2 2 7" xfId="13469"/>
    <cellStyle name="Total 5 2 2 7 2" xfId="13470"/>
    <cellStyle name="Total 5 2 2 7 3" xfId="13471"/>
    <cellStyle name="Total 5 2 2 8" xfId="13472"/>
    <cellStyle name="Total 5 2 2 8 2" xfId="13473"/>
    <cellStyle name="Total 5 2 2 8 3" xfId="13474"/>
    <cellStyle name="Total 5 2 2 9" xfId="13475"/>
    <cellStyle name="Total 5 2 3" xfId="13476"/>
    <cellStyle name="Total 5 2 3 2" xfId="13477"/>
    <cellStyle name="Total 5 2 3 3" xfId="13478"/>
    <cellStyle name="Total 5 2 3 4" xfId="13479"/>
    <cellStyle name="Total 5 2 4" xfId="13480"/>
    <cellStyle name="Total 5 2 4 2" xfId="13481"/>
    <cellStyle name="Total 5 2 4 3" xfId="13482"/>
    <cellStyle name="Total 5 2 4 4" xfId="13483"/>
    <cellStyle name="Total 5 2 5" xfId="13484"/>
    <cellStyle name="Total 5 2 5 2" xfId="13485"/>
    <cellStyle name="Total 5 2 5 3" xfId="13486"/>
    <cellStyle name="Total 5 2 6" xfId="13487"/>
    <cellStyle name="Total 5 2 6 2" xfId="13488"/>
    <cellStyle name="Total 5 2 6 3" xfId="13489"/>
    <cellStyle name="Total 5 2 7" xfId="13490"/>
    <cellStyle name="Total 5 3" xfId="13491"/>
    <cellStyle name="Total 5 3 2" xfId="13492"/>
    <cellStyle name="Total 5 3 2 2" xfId="13493"/>
    <cellStyle name="Total 5 3 2 2 2" xfId="13494"/>
    <cellStyle name="Total 5 3 2 2 2 2" xfId="13495"/>
    <cellStyle name="Total 5 3 2 2 2 2 2" xfId="13496"/>
    <cellStyle name="Total 5 3 2 2 2 2 3" xfId="13497"/>
    <cellStyle name="Total 5 3 2 2 2 2 4" xfId="13498"/>
    <cellStyle name="Total 5 3 2 2 2 3" xfId="13499"/>
    <cellStyle name="Total 5 3 2 2 2 3 2" xfId="13500"/>
    <cellStyle name="Total 5 3 2 2 2 3 3" xfId="13501"/>
    <cellStyle name="Total 5 3 2 2 2 3 4" xfId="13502"/>
    <cellStyle name="Total 5 3 2 2 2 4" xfId="13503"/>
    <cellStyle name="Total 5 3 2 2 2 4 2" xfId="13504"/>
    <cellStyle name="Total 5 3 2 2 2 4 3" xfId="13505"/>
    <cellStyle name="Total 5 3 2 2 2 5" xfId="13506"/>
    <cellStyle name="Total 5 3 2 2 2 5 2" xfId="13507"/>
    <cellStyle name="Total 5 3 2 2 2 5 3" xfId="13508"/>
    <cellStyle name="Total 5 3 2 2 2 6" xfId="13509"/>
    <cellStyle name="Total 5 3 2 2 3" xfId="13510"/>
    <cellStyle name="Total 5 3 2 2 3 2" xfId="13511"/>
    <cellStyle name="Total 5 3 2 2 3 3" xfId="13512"/>
    <cellStyle name="Total 5 3 2 2 3 4" xfId="13513"/>
    <cellStyle name="Total 5 3 2 2 4" xfId="13514"/>
    <cellStyle name="Total 5 3 2 2 4 2" xfId="13515"/>
    <cellStyle name="Total 5 3 2 2 4 3" xfId="13516"/>
    <cellStyle name="Total 5 3 2 2 4 4" xfId="13517"/>
    <cellStyle name="Total 5 3 2 2 5" xfId="13518"/>
    <cellStyle name="Total 5 3 2 2 5 2" xfId="13519"/>
    <cellStyle name="Total 5 3 2 2 5 3" xfId="13520"/>
    <cellStyle name="Total 5 3 2 2 6" xfId="13521"/>
    <cellStyle name="Total 5 3 2 2 6 2" xfId="13522"/>
    <cellStyle name="Total 5 3 2 2 6 3" xfId="13523"/>
    <cellStyle name="Total 5 3 2 2 7" xfId="13524"/>
    <cellStyle name="Total 5 3 2 3" xfId="13525"/>
    <cellStyle name="Total 5 3 2 3 2" xfId="13526"/>
    <cellStyle name="Total 5 3 2 3 2 2" xfId="13527"/>
    <cellStyle name="Total 5 3 2 3 2 3" xfId="13528"/>
    <cellStyle name="Total 5 3 2 3 2 4" xfId="13529"/>
    <cellStyle name="Total 5 3 2 3 3" xfId="13530"/>
    <cellStyle name="Total 5 3 2 3 3 2" xfId="13531"/>
    <cellStyle name="Total 5 3 2 3 3 3" xfId="13532"/>
    <cellStyle name="Total 5 3 2 3 3 4" xfId="13533"/>
    <cellStyle name="Total 5 3 2 3 4" xfId="13534"/>
    <cellStyle name="Total 5 3 2 3 4 2" xfId="13535"/>
    <cellStyle name="Total 5 3 2 3 4 3" xfId="13536"/>
    <cellStyle name="Total 5 3 2 3 5" xfId="13537"/>
    <cellStyle name="Total 5 3 2 3 5 2" xfId="13538"/>
    <cellStyle name="Total 5 3 2 3 5 3" xfId="13539"/>
    <cellStyle name="Total 5 3 2 3 6" xfId="13540"/>
    <cellStyle name="Total 5 3 2 4" xfId="13541"/>
    <cellStyle name="Total 5 3 2 4 2" xfId="13542"/>
    <cellStyle name="Total 5 3 2 4 3" xfId="13543"/>
    <cellStyle name="Total 5 3 2 4 4" xfId="13544"/>
    <cellStyle name="Total 5 3 2 5" xfId="13545"/>
    <cellStyle name="Total 5 3 2 5 2" xfId="13546"/>
    <cellStyle name="Total 5 3 2 5 3" xfId="13547"/>
    <cellStyle name="Total 5 3 2 5 4" xfId="13548"/>
    <cellStyle name="Total 5 3 2 6" xfId="13549"/>
    <cellStyle name="Total 5 3 2 6 2" xfId="13550"/>
    <cellStyle name="Total 5 3 2 6 3" xfId="13551"/>
    <cellStyle name="Total 5 3 2 7" xfId="13552"/>
    <cellStyle name="Total 5 3 2 7 2" xfId="13553"/>
    <cellStyle name="Total 5 3 2 7 3" xfId="13554"/>
    <cellStyle name="Total 5 3 2 8" xfId="13555"/>
    <cellStyle name="Total 5 3 3" xfId="13556"/>
    <cellStyle name="Total 5 3 3 2" xfId="13557"/>
    <cellStyle name="Total 5 3 3 2 2" xfId="13558"/>
    <cellStyle name="Total 5 3 3 2 2 2" xfId="13559"/>
    <cellStyle name="Total 5 3 3 2 2 3" xfId="13560"/>
    <cellStyle name="Total 5 3 3 2 2 4" xfId="13561"/>
    <cellStyle name="Total 5 3 3 2 3" xfId="13562"/>
    <cellStyle name="Total 5 3 3 2 3 2" xfId="13563"/>
    <cellStyle name="Total 5 3 3 2 3 3" xfId="13564"/>
    <cellStyle name="Total 5 3 3 2 3 4" xfId="13565"/>
    <cellStyle name="Total 5 3 3 2 4" xfId="13566"/>
    <cellStyle name="Total 5 3 3 2 4 2" xfId="13567"/>
    <cellStyle name="Total 5 3 3 2 4 3" xfId="13568"/>
    <cellStyle name="Total 5 3 3 2 5" xfId="13569"/>
    <cellStyle name="Total 5 3 3 2 5 2" xfId="13570"/>
    <cellStyle name="Total 5 3 3 2 5 3" xfId="13571"/>
    <cellStyle name="Total 5 3 3 2 6" xfId="13572"/>
    <cellStyle name="Total 5 3 3 3" xfId="13573"/>
    <cellStyle name="Total 5 3 3 3 2" xfId="13574"/>
    <cellStyle name="Total 5 3 3 3 3" xfId="13575"/>
    <cellStyle name="Total 5 3 3 3 4" xfId="13576"/>
    <cellStyle name="Total 5 3 3 4" xfId="13577"/>
    <cellStyle name="Total 5 3 3 4 2" xfId="13578"/>
    <cellStyle name="Total 5 3 3 4 3" xfId="13579"/>
    <cellStyle name="Total 5 3 3 4 4" xfId="13580"/>
    <cellStyle name="Total 5 3 3 5" xfId="13581"/>
    <cellStyle name="Total 5 3 3 5 2" xfId="13582"/>
    <cellStyle name="Total 5 3 3 5 3" xfId="13583"/>
    <cellStyle name="Total 5 3 3 6" xfId="13584"/>
    <cellStyle name="Total 5 3 3 6 2" xfId="13585"/>
    <cellStyle name="Total 5 3 3 6 3" xfId="13586"/>
    <cellStyle name="Total 5 3 3 7" xfId="13587"/>
    <cellStyle name="Total 5 3 4" xfId="13588"/>
    <cellStyle name="Total 5 3 4 2" xfId="13589"/>
    <cellStyle name="Total 5 3 4 2 2" xfId="13590"/>
    <cellStyle name="Total 5 3 4 2 3" xfId="13591"/>
    <cellStyle name="Total 5 3 4 2 4" xfId="13592"/>
    <cellStyle name="Total 5 3 4 3" xfId="13593"/>
    <cellStyle name="Total 5 3 4 3 2" xfId="13594"/>
    <cellStyle name="Total 5 3 4 3 3" xfId="13595"/>
    <cellStyle name="Total 5 3 4 3 4" xfId="13596"/>
    <cellStyle name="Total 5 3 4 4" xfId="13597"/>
    <cellStyle name="Total 5 3 4 4 2" xfId="13598"/>
    <cellStyle name="Total 5 3 4 4 3" xfId="13599"/>
    <cellStyle name="Total 5 3 4 5" xfId="13600"/>
    <cellStyle name="Total 5 3 4 5 2" xfId="13601"/>
    <cellStyle name="Total 5 3 4 5 3" xfId="13602"/>
    <cellStyle name="Total 5 3 4 6" xfId="13603"/>
    <cellStyle name="Total 5 3 5" xfId="13604"/>
    <cellStyle name="Total 5 3 5 2" xfId="13605"/>
    <cellStyle name="Total 5 3 5 3" xfId="13606"/>
    <cellStyle name="Total 5 3 5 4" xfId="13607"/>
    <cellStyle name="Total 5 3 6" xfId="13608"/>
    <cellStyle name="Total 5 3 6 2" xfId="13609"/>
    <cellStyle name="Total 5 3 6 3" xfId="13610"/>
    <cellStyle name="Total 5 3 6 4" xfId="13611"/>
    <cellStyle name="Total 5 3 7" xfId="13612"/>
    <cellStyle name="Total 5 3 7 2" xfId="13613"/>
    <cellStyle name="Total 5 3 7 3" xfId="13614"/>
    <cellStyle name="Total 5 3 8" xfId="13615"/>
    <cellStyle name="Total 5 3 8 2" xfId="13616"/>
    <cellStyle name="Total 5 3 8 3" xfId="13617"/>
    <cellStyle name="Total 5 3 9" xfId="13618"/>
    <cellStyle name="Total 5 4" xfId="13619"/>
    <cellStyle name="Total 5 4 2" xfId="13620"/>
    <cellStyle name="Total 5 4 3" xfId="13621"/>
    <cellStyle name="Total 5 4 4" xfId="13622"/>
    <cellStyle name="Total 5 5" xfId="13623"/>
    <cellStyle name="Total 5 5 2" xfId="13624"/>
    <cellStyle name="Total 5 5 3" xfId="13625"/>
    <cellStyle name="Total 5 5 4" xfId="13626"/>
    <cellStyle name="Total 5 6" xfId="13627"/>
    <cellStyle name="Total 5 6 2" xfId="13628"/>
    <cellStyle name="Total 5 6 3" xfId="13629"/>
    <cellStyle name="Total 5 7" xfId="13630"/>
    <cellStyle name="Total 5 7 2" xfId="13631"/>
    <cellStyle name="Total 5 7 3" xfId="13632"/>
    <cellStyle name="Total 5 8" xfId="13633"/>
    <cellStyle name="Total 6" xfId="13634"/>
    <cellStyle name="Total 6 2" xfId="13635"/>
    <cellStyle name="Total 6 2 2" xfId="13636"/>
    <cellStyle name="Total 6 2 2 2" xfId="13637"/>
    <cellStyle name="Total 6 2 2 2 2" xfId="13638"/>
    <cellStyle name="Total 6 2 2 2 2 2" xfId="13639"/>
    <cellStyle name="Total 6 2 2 2 2 2 2" xfId="13640"/>
    <cellStyle name="Total 6 2 2 2 2 2 3" xfId="13641"/>
    <cellStyle name="Total 6 2 2 2 2 2 4" xfId="13642"/>
    <cellStyle name="Total 6 2 2 2 2 3" xfId="13643"/>
    <cellStyle name="Total 6 2 2 2 2 3 2" xfId="13644"/>
    <cellStyle name="Total 6 2 2 2 2 3 3" xfId="13645"/>
    <cellStyle name="Total 6 2 2 2 2 3 4" xfId="13646"/>
    <cellStyle name="Total 6 2 2 2 2 4" xfId="13647"/>
    <cellStyle name="Total 6 2 2 2 2 4 2" xfId="13648"/>
    <cellStyle name="Total 6 2 2 2 2 4 3" xfId="13649"/>
    <cellStyle name="Total 6 2 2 2 2 5" xfId="13650"/>
    <cellStyle name="Total 6 2 2 2 2 5 2" xfId="13651"/>
    <cellStyle name="Total 6 2 2 2 2 5 3" xfId="13652"/>
    <cellStyle name="Total 6 2 2 2 2 6" xfId="13653"/>
    <cellStyle name="Total 6 2 2 2 3" xfId="13654"/>
    <cellStyle name="Total 6 2 2 2 3 2" xfId="13655"/>
    <cellStyle name="Total 6 2 2 2 3 3" xfId="13656"/>
    <cellStyle name="Total 6 2 2 2 3 4" xfId="13657"/>
    <cellStyle name="Total 6 2 2 2 4" xfId="13658"/>
    <cellStyle name="Total 6 2 2 2 4 2" xfId="13659"/>
    <cellStyle name="Total 6 2 2 2 4 3" xfId="13660"/>
    <cellStyle name="Total 6 2 2 2 4 4" xfId="13661"/>
    <cellStyle name="Total 6 2 2 2 5" xfId="13662"/>
    <cellStyle name="Total 6 2 2 2 5 2" xfId="13663"/>
    <cellStyle name="Total 6 2 2 2 5 3" xfId="13664"/>
    <cellStyle name="Total 6 2 2 2 6" xfId="13665"/>
    <cellStyle name="Total 6 2 2 2 6 2" xfId="13666"/>
    <cellStyle name="Total 6 2 2 2 6 3" xfId="13667"/>
    <cellStyle name="Total 6 2 2 2 7" xfId="13668"/>
    <cellStyle name="Total 6 2 2 3" xfId="13669"/>
    <cellStyle name="Total 6 2 2 3 2" xfId="13670"/>
    <cellStyle name="Total 6 2 2 3 2 2" xfId="13671"/>
    <cellStyle name="Total 6 2 2 3 2 3" xfId="13672"/>
    <cellStyle name="Total 6 2 2 3 2 4" xfId="13673"/>
    <cellStyle name="Total 6 2 2 3 3" xfId="13674"/>
    <cellStyle name="Total 6 2 2 3 3 2" xfId="13675"/>
    <cellStyle name="Total 6 2 2 3 3 3" xfId="13676"/>
    <cellStyle name="Total 6 2 2 3 3 4" xfId="13677"/>
    <cellStyle name="Total 6 2 2 3 4" xfId="13678"/>
    <cellStyle name="Total 6 2 2 3 4 2" xfId="13679"/>
    <cellStyle name="Total 6 2 2 3 4 3" xfId="13680"/>
    <cellStyle name="Total 6 2 2 3 5" xfId="13681"/>
    <cellStyle name="Total 6 2 2 3 5 2" xfId="13682"/>
    <cellStyle name="Total 6 2 2 3 5 3" xfId="13683"/>
    <cellStyle name="Total 6 2 2 3 6" xfId="13684"/>
    <cellStyle name="Total 6 2 2 4" xfId="13685"/>
    <cellStyle name="Total 6 2 2 4 2" xfId="13686"/>
    <cellStyle name="Total 6 2 2 4 3" xfId="13687"/>
    <cellStyle name="Total 6 2 2 4 4" xfId="13688"/>
    <cellStyle name="Total 6 2 2 5" xfId="13689"/>
    <cellStyle name="Total 6 2 2 5 2" xfId="13690"/>
    <cellStyle name="Total 6 2 2 5 3" xfId="13691"/>
    <cellStyle name="Total 6 2 2 5 4" xfId="13692"/>
    <cellStyle name="Total 6 2 2 6" xfId="13693"/>
    <cellStyle name="Total 6 2 2 6 2" xfId="13694"/>
    <cellStyle name="Total 6 2 2 6 3" xfId="13695"/>
    <cellStyle name="Total 6 2 2 7" xfId="13696"/>
    <cellStyle name="Total 6 2 2 7 2" xfId="13697"/>
    <cellStyle name="Total 6 2 2 7 3" xfId="13698"/>
    <cellStyle name="Total 6 2 2 8" xfId="13699"/>
    <cellStyle name="Total 6 2 3" xfId="13700"/>
    <cellStyle name="Total 6 2 3 2" xfId="13701"/>
    <cellStyle name="Total 6 2 3 2 2" xfId="13702"/>
    <cellStyle name="Total 6 2 3 2 2 2" xfId="13703"/>
    <cellStyle name="Total 6 2 3 2 2 3" xfId="13704"/>
    <cellStyle name="Total 6 2 3 2 2 4" xfId="13705"/>
    <cellStyle name="Total 6 2 3 2 3" xfId="13706"/>
    <cellStyle name="Total 6 2 3 2 3 2" xfId="13707"/>
    <cellStyle name="Total 6 2 3 2 3 3" xfId="13708"/>
    <cellStyle name="Total 6 2 3 2 3 4" xfId="13709"/>
    <cellStyle name="Total 6 2 3 2 4" xfId="13710"/>
    <cellStyle name="Total 6 2 3 2 4 2" xfId="13711"/>
    <cellStyle name="Total 6 2 3 2 4 3" xfId="13712"/>
    <cellStyle name="Total 6 2 3 2 5" xfId="13713"/>
    <cellStyle name="Total 6 2 3 2 5 2" xfId="13714"/>
    <cellStyle name="Total 6 2 3 2 5 3" xfId="13715"/>
    <cellStyle name="Total 6 2 3 2 6" xfId="13716"/>
    <cellStyle name="Total 6 2 3 3" xfId="13717"/>
    <cellStyle name="Total 6 2 3 3 2" xfId="13718"/>
    <cellStyle name="Total 6 2 3 3 3" xfId="13719"/>
    <cellStyle name="Total 6 2 3 3 4" xfId="13720"/>
    <cellStyle name="Total 6 2 3 4" xfId="13721"/>
    <cellStyle name="Total 6 2 3 4 2" xfId="13722"/>
    <cellStyle name="Total 6 2 3 4 3" xfId="13723"/>
    <cellStyle name="Total 6 2 3 4 4" xfId="13724"/>
    <cellStyle name="Total 6 2 3 5" xfId="13725"/>
    <cellStyle name="Total 6 2 3 5 2" xfId="13726"/>
    <cellStyle name="Total 6 2 3 5 3" xfId="13727"/>
    <cellStyle name="Total 6 2 3 6" xfId="13728"/>
    <cellStyle name="Total 6 2 3 6 2" xfId="13729"/>
    <cellStyle name="Total 6 2 3 6 3" xfId="13730"/>
    <cellStyle name="Total 6 2 3 7" xfId="13731"/>
    <cellStyle name="Total 6 2 4" xfId="13732"/>
    <cellStyle name="Total 6 2 4 2" xfId="13733"/>
    <cellStyle name="Total 6 2 4 2 2" xfId="13734"/>
    <cellStyle name="Total 6 2 4 2 3" xfId="13735"/>
    <cellStyle name="Total 6 2 4 2 4" xfId="13736"/>
    <cellStyle name="Total 6 2 4 3" xfId="13737"/>
    <cellStyle name="Total 6 2 4 3 2" xfId="13738"/>
    <cellStyle name="Total 6 2 4 3 3" xfId="13739"/>
    <cellStyle name="Total 6 2 4 3 4" xfId="13740"/>
    <cellStyle name="Total 6 2 4 4" xfId="13741"/>
    <cellStyle name="Total 6 2 4 4 2" xfId="13742"/>
    <cellStyle name="Total 6 2 4 4 3" xfId="13743"/>
    <cellStyle name="Total 6 2 4 5" xfId="13744"/>
    <cellStyle name="Total 6 2 4 5 2" xfId="13745"/>
    <cellStyle name="Total 6 2 4 5 3" xfId="13746"/>
    <cellStyle name="Total 6 2 4 6" xfId="13747"/>
    <cellStyle name="Total 6 2 5" xfId="13748"/>
    <cellStyle name="Total 6 2 5 2" xfId="13749"/>
    <cellStyle name="Total 6 2 5 3" xfId="13750"/>
    <cellStyle name="Total 6 2 5 4" xfId="13751"/>
    <cellStyle name="Total 6 2 6" xfId="13752"/>
    <cellStyle name="Total 6 2 6 2" xfId="13753"/>
    <cellStyle name="Total 6 2 6 3" xfId="13754"/>
    <cellStyle name="Total 6 2 6 4" xfId="13755"/>
    <cellStyle name="Total 6 2 7" xfId="13756"/>
    <cellStyle name="Total 6 2 7 2" xfId="13757"/>
    <cellStyle name="Total 6 2 7 3" xfId="13758"/>
    <cellStyle name="Total 6 2 8" xfId="13759"/>
    <cellStyle name="Total 6 2 8 2" xfId="13760"/>
    <cellStyle name="Total 6 2 8 3" xfId="13761"/>
    <cellStyle name="Total 6 2 9" xfId="13762"/>
    <cellStyle name="Total 6 3" xfId="13763"/>
    <cellStyle name="Total 6 3 2" xfId="13764"/>
    <cellStyle name="Total 6 3 3" xfId="13765"/>
    <cellStyle name="Total 6 3 4" xfId="13766"/>
    <cellStyle name="Total 6 4" xfId="13767"/>
    <cellStyle name="Total 6 4 2" xfId="13768"/>
    <cellStyle name="Total 6 4 3" xfId="13769"/>
    <cellStyle name="Total 6 4 4" xfId="13770"/>
    <cellStyle name="Total 6 5" xfId="13771"/>
    <cellStyle name="Total 6 5 2" xfId="13772"/>
    <cellStyle name="Total 6 5 3" xfId="13773"/>
    <cellStyle name="Total 6 6" xfId="13774"/>
    <cellStyle name="Total 6 6 2" xfId="13775"/>
    <cellStyle name="Total 6 6 3" xfId="13776"/>
    <cellStyle name="Total 6 7" xfId="13777"/>
    <cellStyle name="Total 7" xfId="13778"/>
    <cellStyle name="Total 7 2" xfId="13779"/>
    <cellStyle name="Total 7 2 2" xfId="13780"/>
    <cellStyle name="Total 7 2 2 2" xfId="13781"/>
    <cellStyle name="Total 7 2 2 2 2" xfId="13782"/>
    <cellStyle name="Total 7 2 2 2 2 2" xfId="13783"/>
    <cellStyle name="Total 7 2 2 2 2 2 2" xfId="13784"/>
    <cellStyle name="Total 7 2 2 2 2 2 3" xfId="13785"/>
    <cellStyle name="Total 7 2 2 2 2 2 4" xfId="13786"/>
    <cellStyle name="Total 7 2 2 2 2 3" xfId="13787"/>
    <cellStyle name="Total 7 2 2 2 2 3 2" xfId="13788"/>
    <cellStyle name="Total 7 2 2 2 2 3 3" xfId="13789"/>
    <cellStyle name="Total 7 2 2 2 2 3 4" xfId="13790"/>
    <cellStyle name="Total 7 2 2 2 2 4" xfId="13791"/>
    <cellStyle name="Total 7 2 2 2 2 4 2" xfId="13792"/>
    <cellStyle name="Total 7 2 2 2 2 4 3" xfId="13793"/>
    <cellStyle name="Total 7 2 2 2 2 5" xfId="13794"/>
    <cellStyle name="Total 7 2 2 2 2 5 2" xfId="13795"/>
    <cellStyle name="Total 7 2 2 2 2 5 3" xfId="13796"/>
    <cellStyle name="Total 7 2 2 2 2 6" xfId="13797"/>
    <cellStyle name="Total 7 2 2 2 3" xfId="13798"/>
    <cellStyle name="Total 7 2 2 2 3 2" xfId="13799"/>
    <cellStyle name="Total 7 2 2 2 3 3" xfId="13800"/>
    <cellStyle name="Total 7 2 2 2 3 4" xfId="13801"/>
    <cellStyle name="Total 7 2 2 2 4" xfId="13802"/>
    <cellStyle name="Total 7 2 2 2 4 2" xfId="13803"/>
    <cellStyle name="Total 7 2 2 2 4 3" xfId="13804"/>
    <cellStyle name="Total 7 2 2 2 4 4" xfId="13805"/>
    <cellStyle name="Total 7 2 2 2 5" xfId="13806"/>
    <cellStyle name="Total 7 2 2 2 5 2" xfId="13807"/>
    <cellStyle name="Total 7 2 2 2 5 3" xfId="13808"/>
    <cellStyle name="Total 7 2 2 2 6" xfId="13809"/>
    <cellStyle name="Total 7 2 2 2 6 2" xfId="13810"/>
    <cellStyle name="Total 7 2 2 2 6 3" xfId="13811"/>
    <cellStyle name="Total 7 2 2 2 7" xfId="13812"/>
    <cellStyle name="Total 7 2 2 3" xfId="13813"/>
    <cellStyle name="Total 7 2 2 3 2" xfId="13814"/>
    <cellStyle name="Total 7 2 2 3 2 2" xfId="13815"/>
    <cellStyle name="Total 7 2 2 3 2 3" xfId="13816"/>
    <cellStyle name="Total 7 2 2 3 2 4" xfId="13817"/>
    <cellStyle name="Total 7 2 2 3 3" xfId="13818"/>
    <cellStyle name="Total 7 2 2 3 3 2" xfId="13819"/>
    <cellStyle name="Total 7 2 2 3 3 3" xfId="13820"/>
    <cellStyle name="Total 7 2 2 3 3 4" xfId="13821"/>
    <cellStyle name="Total 7 2 2 3 4" xfId="13822"/>
    <cellStyle name="Total 7 2 2 3 4 2" xfId="13823"/>
    <cellStyle name="Total 7 2 2 3 4 3" xfId="13824"/>
    <cellStyle name="Total 7 2 2 3 5" xfId="13825"/>
    <cellStyle name="Total 7 2 2 3 5 2" xfId="13826"/>
    <cellStyle name="Total 7 2 2 3 5 3" xfId="13827"/>
    <cellStyle name="Total 7 2 2 3 6" xfId="13828"/>
    <cellStyle name="Total 7 2 2 4" xfId="13829"/>
    <cellStyle name="Total 7 2 2 4 2" xfId="13830"/>
    <cellStyle name="Total 7 2 2 4 3" xfId="13831"/>
    <cellStyle name="Total 7 2 2 4 4" xfId="13832"/>
    <cellStyle name="Total 7 2 2 5" xfId="13833"/>
    <cellStyle name="Total 7 2 2 5 2" xfId="13834"/>
    <cellStyle name="Total 7 2 2 5 3" xfId="13835"/>
    <cellStyle name="Total 7 2 2 5 4" xfId="13836"/>
    <cellStyle name="Total 7 2 2 6" xfId="13837"/>
    <cellStyle name="Total 7 2 2 6 2" xfId="13838"/>
    <cellStyle name="Total 7 2 2 6 3" xfId="13839"/>
    <cellStyle name="Total 7 2 2 7" xfId="13840"/>
    <cellStyle name="Total 7 2 2 7 2" xfId="13841"/>
    <cellStyle name="Total 7 2 2 7 3" xfId="13842"/>
    <cellStyle name="Total 7 2 2 8" xfId="13843"/>
    <cellStyle name="Total 7 2 3" xfId="13844"/>
    <cellStyle name="Total 7 2 3 2" xfId="13845"/>
    <cellStyle name="Total 7 2 3 2 2" xfId="13846"/>
    <cellStyle name="Total 7 2 3 2 2 2" xfId="13847"/>
    <cellStyle name="Total 7 2 3 2 2 3" xfId="13848"/>
    <cellStyle name="Total 7 2 3 2 2 4" xfId="13849"/>
    <cellStyle name="Total 7 2 3 2 3" xfId="13850"/>
    <cellStyle name="Total 7 2 3 2 3 2" xfId="13851"/>
    <cellStyle name="Total 7 2 3 2 3 3" xfId="13852"/>
    <cellStyle name="Total 7 2 3 2 3 4" xfId="13853"/>
    <cellStyle name="Total 7 2 3 2 4" xfId="13854"/>
    <cellStyle name="Total 7 2 3 2 4 2" xfId="13855"/>
    <cellStyle name="Total 7 2 3 2 4 3" xfId="13856"/>
    <cellStyle name="Total 7 2 3 2 5" xfId="13857"/>
    <cellStyle name="Total 7 2 3 2 5 2" xfId="13858"/>
    <cellStyle name="Total 7 2 3 2 5 3" xfId="13859"/>
    <cellStyle name="Total 7 2 3 2 6" xfId="13860"/>
    <cellStyle name="Total 7 2 3 3" xfId="13861"/>
    <cellStyle name="Total 7 2 3 3 2" xfId="13862"/>
    <cellStyle name="Total 7 2 3 3 3" xfId="13863"/>
    <cellStyle name="Total 7 2 3 3 4" xfId="13864"/>
    <cellStyle name="Total 7 2 3 4" xfId="13865"/>
    <cellStyle name="Total 7 2 3 4 2" xfId="13866"/>
    <cellStyle name="Total 7 2 3 4 3" xfId="13867"/>
    <cellStyle name="Total 7 2 3 4 4" xfId="13868"/>
    <cellStyle name="Total 7 2 3 5" xfId="13869"/>
    <cellStyle name="Total 7 2 3 5 2" xfId="13870"/>
    <cellStyle name="Total 7 2 3 5 3" xfId="13871"/>
    <cellStyle name="Total 7 2 3 6" xfId="13872"/>
    <cellStyle name="Total 7 2 3 6 2" xfId="13873"/>
    <cellStyle name="Total 7 2 3 6 3" xfId="13874"/>
    <cellStyle name="Total 7 2 3 7" xfId="13875"/>
    <cellStyle name="Total 7 2 4" xfId="13876"/>
    <cellStyle name="Total 7 2 4 2" xfId="13877"/>
    <cellStyle name="Total 7 2 4 2 2" xfId="13878"/>
    <cellStyle name="Total 7 2 4 2 3" xfId="13879"/>
    <cellStyle name="Total 7 2 4 2 4" xfId="13880"/>
    <cellStyle name="Total 7 2 4 3" xfId="13881"/>
    <cellStyle name="Total 7 2 4 3 2" xfId="13882"/>
    <cellStyle name="Total 7 2 4 3 3" xfId="13883"/>
    <cellStyle name="Total 7 2 4 3 4" xfId="13884"/>
    <cellStyle name="Total 7 2 4 4" xfId="13885"/>
    <cellStyle name="Total 7 2 4 4 2" xfId="13886"/>
    <cellStyle name="Total 7 2 4 4 3" xfId="13887"/>
    <cellStyle name="Total 7 2 4 5" xfId="13888"/>
    <cellStyle name="Total 7 2 4 5 2" xfId="13889"/>
    <cellStyle name="Total 7 2 4 5 3" xfId="13890"/>
    <cellStyle name="Total 7 2 4 6" xfId="13891"/>
    <cellStyle name="Total 7 2 5" xfId="13892"/>
    <cellStyle name="Total 7 2 5 2" xfId="13893"/>
    <cellStyle name="Total 7 2 5 3" xfId="13894"/>
    <cellStyle name="Total 7 2 5 4" xfId="13895"/>
    <cellStyle name="Total 7 2 6" xfId="13896"/>
    <cellStyle name="Total 7 2 6 2" xfId="13897"/>
    <cellStyle name="Total 7 2 6 3" xfId="13898"/>
    <cellStyle name="Total 7 2 6 4" xfId="13899"/>
    <cellStyle name="Total 7 2 7" xfId="13900"/>
    <cellStyle name="Total 7 2 7 2" xfId="13901"/>
    <cellStyle name="Total 7 2 7 3" xfId="13902"/>
    <cellStyle name="Total 7 2 8" xfId="13903"/>
    <cellStyle name="Total 7 2 8 2" xfId="13904"/>
    <cellStyle name="Total 7 2 8 3" xfId="13905"/>
    <cellStyle name="Total 7 2 9" xfId="13906"/>
    <cellStyle name="Total 7 3" xfId="13907"/>
    <cellStyle name="Total 7 3 2" xfId="13908"/>
    <cellStyle name="Total 7 3 3" xfId="13909"/>
    <cellStyle name="Total 7 3 4" xfId="13910"/>
    <cellStyle name="Total 7 4" xfId="13911"/>
    <cellStyle name="Total 7 4 2" xfId="13912"/>
    <cellStyle name="Total 7 4 3" xfId="13913"/>
    <cellStyle name="Total 7 4 4" xfId="13914"/>
    <cellStyle name="Total 7 5" xfId="13915"/>
    <cellStyle name="Total 7 5 2" xfId="13916"/>
    <cellStyle name="Total 7 5 3" xfId="13917"/>
    <cellStyle name="Total 7 6" xfId="13918"/>
    <cellStyle name="Total 7 6 2" xfId="13919"/>
    <cellStyle name="Total 7 6 3" xfId="13920"/>
    <cellStyle name="Total 7 7" xfId="13921"/>
    <cellStyle name="Total 8" xfId="13922"/>
    <cellStyle name="Total 8 10" xfId="13923"/>
    <cellStyle name="Total 8 2" xfId="13924"/>
    <cellStyle name="Total 8 2 2" xfId="13925"/>
    <cellStyle name="Total 8 2 2 2" xfId="13926"/>
    <cellStyle name="Total 8 2 2 2 2" xfId="13927"/>
    <cellStyle name="Total 8 2 2 2 2 2" xfId="13928"/>
    <cellStyle name="Total 8 2 2 2 2 2 2" xfId="13929"/>
    <cellStyle name="Total 8 2 2 2 2 2 3" xfId="13930"/>
    <cellStyle name="Total 8 2 2 2 2 2 4" xfId="13931"/>
    <cellStyle name="Total 8 2 2 2 2 3" xfId="13932"/>
    <cellStyle name="Total 8 2 2 2 2 3 2" xfId="13933"/>
    <cellStyle name="Total 8 2 2 2 2 3 3" xfId="13934"/>
    <cellStyle name="Total 8 2 2 2 2 3 4" xfId="13935"/>
    <cellStyle name="Total 8 2 2 2 2 4" xfId="13936"/>
    <cellStyle name="Total 8 2 2 2 2 4 2" xfId="13937"/>
    <cellStyle name="Total 8 2 2 2 2 4 3" xfId="13938"/>
    <cellStyle name="Total 8 2 2 2 2 5" xfId="13939"/>
    <cellStyle name="Total 8 2 2 2 2 5 2" xfId="13940"/>
    <cellStyle name="Total 8 2 2 2 2 5 3" xfId="13941"/>
    <cellStyle name="Total 8 2 2 2 2 6" xfId="13942"/>
    <cellStyle name="Total 8 2 2 2 3" xfId="13943"/>
    <cellStyle name="Total 8 2 2 2 3 2" xfId="13944"/>
    <cellStyle name="Total 8 2 2 2 3 3" xfId="13945"/>
    <cellStyle name="Total 8 2 2 2 3 4" xfId="13946"/>
    <cellStyle name="Total 8 2 2 2 4" xfId="13947"/>
    <cellStyle name="Total 8 2 2 2 4 2" xfId="13948"/>
    <cellStyle name="Total 8 2 2 2 4 3" xfId="13949"/>
    <cellStyle name="Total 8 2 2 2 4 4" xfId="13950"/>
    <cellStyle name="Total 8 2 2 2 5" xfId="13951"/>
    <cellStyle name="Total 8 2 2 2 5 2" xfId="13952"/>
    <cellStyle name="Total 8 2 2 2 5 3" xfId="13953"/>
    <cellStyle name="Total 8 2 2 2 6" xfId="13954"/>
    <cellStyle name="Total 8 2 2 2 6 2" xfId="13955"/>
    <cellStyle name="Total 8 2 2 2 6 3" xfId="13956"/>
    <cellStyle name="Total 8 2 2 2 7" xfId="13957"/>
    <cellStyle name="Total 8 2 2 3" xfId="13958"/>
    <cellStyle name="Total 8 2 2 3 2" xfId="13959"/>
    <cellStyle name="Total 8 2 2 3 2 2" xfId="13960"/>
    <cellStyle name="Total 8 2 2 3 2 3" xfId="13961"/>
    <cellStyle name="Total 8 2 2 3 2 4" xfId="13962"/>
    <cellStyle name="Total 8 2 2 3 3" xfId="13963"/>
    <cellStyle name="Total 8 2 2 3 3 2" xfId="13964"/>
    <cellStyle name="Total 8 2 2 3 3 3" xfId="13965"/>
    <cellStyle name="Total 8 2 2 3 3 4" xfId="13966"/>
    <cellStyle name="Total 8 2 2 3 4" xfId="13967"/>
    <cellStyle name="Total 8 2 2 3 4 2" xfId="13968"/>
    <cellStyle name="Total 8 2 2 3 4 3" xfId="13969"/>
    <cellStyle name="Total 8 2 2 3 5" xfId="13970"/>
    <cellStyle name="Total 8 2 2 3 5 2" xfId="13971"/>
    <cellStyle name="Total 8 2 2 3 5 3" xfId="13972"/>
    <cellStyle name="Total 8 2 2 3 6" xfId="13973"/>
    <cellStyle name="Total 8 2 2 4" xfId="13974"/>
    <cellStyle name="Total 8 2 2 4 2" xfId="13975"/>
    <cellStyle name="Total 8 2 2 4 3" xfId="13976"/>
    <cellStyle name="Total 8 2 2 4 4" xfId="13977"/>
    <cellStyle name="Total 8 2 2 5" xfId="13978"/>
    <cellStyle name="Total 8 2 2 5 2" xfId="13979"/>
    <cellStyle name="Total 8 2 2 5 3" xfId="13980"/>
    <cellStyle name="Total 8 2 2 5 4" xfId="13981"/>
    <cellStyle name="Total 8 2 2 6" xfId="13982"/>
    <cellStyle name="Total 8 2 2 6 2" xfId="13983"/>
    <cellStyle name="Total 8 2 2 6 3" xfId="13984"/>
    <cellStyle name="Total 8 2 2 7" xfId="13985"/>
    <cellStyle name="Total 8 2 2 7 2" xfId="13986"/>
    <cellStyle name="Total 8 2 2 7 3" xfId="13987"/>
    <cellStyle name="Total 8 2 2 8" xfId="13988"/>
    <cellStyle name="Total 8 2 3" xfId="13989"/>
    <cellStyle name="Total 8 2 3 2" xfId="13990"/>
    <cellStyle name="Total 8 2 3 3" xfId="13991"/>
    <cellStyle name="Total 8 2 3 4" xfId="13992"/>
    <cellStyle name="Total 8 2 4" xfId="13993"/>
    <cellStyle name="Total 8 2 4 2" xfId="13994"/>
    <cellStyle name="Total 8 2 4 3" xfId="13995"/>
    <cellStyle name="Total 8 2 4 4" xfId="13996"/>
    <cellStyle name="Total 8 2 5" xfId="13997"/>
    <cellStyle name="Total 8 2 5 2" xfId="13998"/>
    <cellStyle name="Total 8 2 5 3" xfId="13999"/>
    <cellStyle name="Total 8 2 6" xfId="14000"/>
    <cellStyle name="Total 8 2 6 2" xfId="14001"/>
    <cellStyle name="Total 8 2 6 3" xfId="14002"/>
    <cellStyle name="Total 8 2 7" xfId="14003"/>
    <cellStyle name="Total 8 3" xfId="14004"/>
    <cellStyle name="Total 8 3 2" xfId="14005"/>
    <cellStyle name="Total 8 3 2 2" xfId="14006"/>
    <cellStyle name="Total 8 3 2 2 2" xfId="14007"/>
    <cellStyle name="Total 8 3 2 2 2 2" xfId="14008"/>
    <cellStyle name="Total 8 3 2 2 2 3" xfId="14009"/>
    <cellStyle name="Total 8 3 2 2 2 4" xfId="14010"/>
    <cellStyle name="Total 8 3 2 2 3" xfId="14011"/>
    <cellStyle name="Total 8 3 2 2 3 2" xfId="14012"/>
    <cellStyle name="Total 8 3 2 2 3 3" xfId="14013"/>
    <cellStyle name="Total 8 3 2 2 3 4" xfId="14014"/>
    <cellStyle name="Total 8 3 2 2 4" xfId="14015"/>
    <cellStyle name="Total 8 3 2 2 4 2" xfId="14016"/>
    <cellStyle name="Total 8 3 2 2 4 3" xfId="14017"/>
    <cellStyle name="Total 8 3 2 2 5" xfId="14018"/>
    <cellStyle name="Total 8 3 2 2 5 2" xfId="14019"/>
    <cellStyle name="Total 8 3 2 2 5 3" xfId="14020"/>
    <cellStyle name="Total 8 3 2 2 6" xfId="14021"/>
    <cellStyle name="Total 8 3 2 3" xfId="14022"/>
    <cellStyle name="Total 8 3 2 3 2" xfId="14023"/>
    <cellStyle name="Total 8 3 2 3 3" xfId="14024"/>
    <cellStyle name="Total 8 3 2 3 4" xfId="14025"/>
    <cellStyle name="Total 8 3 2 4" xfId="14026"/>
    <cellStyle name="Total 8 3 2 4 2" xfId="14027"/>
    <cellStyle name="Total 8 3 2 4 3" xfId="14028"/>
    <cellStyle name="Total 8 3 2 4 4" xfId="14029"/>
    <cellStyle name="Total 8 3 2 5" xfId="14030"/>
    <cellStyle name="Total 8 3 2 5 2" xfId="14031"/>
    <cellStyle name="Total 8 3 2 5 3" xfId="14032"/>
    <cellStyle name="Total 8 3 2 6" xfId="14033"/>
    <cellStyle name="Total 8 3 2 6 2" xfId="14034"/>
    <cellStyle name="Total 8 3 2 6 3" xfId="14035"/>
    <cellStyle name="Total 8 3 2 7" xfId="14036"/>
    <cellStyle name="Total 8 3 3" xfId="14037"/>
    <cellStyle name="Total 8 3 3 2" xfId="14038"/>
    <cellStyle name="Total 8 3 3 2 2" xfId="14039"/>
    <cellStyle name="Total 8 3 3 2 3" xfId="14040"/>
    <cellStyle name="Total 8 3 3 2 4" xfId="14041"/>
    <cellStyle name="Total 8 3 3 3" xfId="14042"/>
    <cellStyle name="Total 8 3 3 3 2" xfId="14043"/>
    <cellStyle name="Total 8 3 3 3 3" xfId="14044"/>
    <cellStyle name="Total 8 3 3 3 4" xfId="14045"/>
    <cellStyle name="Total 8 3 3 4" xfId="14046"/>
    <cellStyle name="Total 8 3 3 4 2" xfId="14047"/>
    <cellStyle name="Total 8 3 3 4 3" xfId="14048"/>
    <cellStyle name="Total 8 3 3 5" xfId="14049"/>
    <cellStyle name="Total 8 3 3 5 2" xfId="14050"/>
    <cellStyle name="Total 8 3 3 5 3" xfId="14051"/>
    <cellStyle name="Total 8 3 3 6" xfId="14052"/>
    <cellStyle name="Total 8 3 4" xfId="14053"/>
    <cellStyle name="Total 8 3 4 2" xfId="14054"/>
    <cellStyle name="Total 8 3 4 3" xfId="14055"/>
    <cellStyle name="Total 8 3 4 4" xfId="14056"/>
    <cellStyle name="Total 8 3 5" xfId="14057"/>
    <cellStyle name="Total 8 3 5 2" xfId="14058"/>
    <cellStyle name="Total 8 3 5 3" xfId="14059"/>
    <cellStyle name="Total 8 3 5 4" xfId="14060"/>
    <cellStyle name="Total 8 3 6" xfId="14061"/>
    <cellStyle name="Total 8 3 6 2" xfId="14062"/>
    <cellStyle name="Total 8 3 6 3" xfId="14063"/>
    <cellStyle name="Total 8 3 7" xfId="14064"/>
    <cellStyle name="Total 8 3 7 2" xfId="14065"/>
    <cellStyle name="Total 8 3 7 3" xfId="14066"/>
    <cellStyle name="Total 8 3 8" xfId="14067"/>
    <cellStyle name="Total 8 4" xfId="14068"/>
    <cellStyle name="Total 8 4 2" xfId="14069"/>
    <cellStyle name="Total 8 4 2 2" xfId="14070"/>
    <cellStyle name="Total 8 4 2 2 2" xfId="14071"/>
    <cellStyle name="Total 8 4 2 2 3" xfId="14072"/>
    <cellStyle name="Total 8 4 2 2 4" xfId="14073"/>
    <cellStyle name="Total 8 4 2 3" xfId="14074"/>
    <cellStyle name="Total 8 4 2 3 2" xfId="14075"/>
    <cellStyle name="Total 8 4 2 3 3" xfId="14076"/>
    <cellStyle name="Total 8 4 2 3 4" xfId="14077"/>
    <cellStyle name="Total 8 4 2 4" xfId="14078"/>
    <cellStyle name="Total 8 4 2 4 2" xfId="14079"/>
    <cellStyle name="Total 8 4 2 4 3" xfId="14080"/>
    <cellStyle name="Total 8 4 2 5" xfId="14081"/>
    <cellStyle name="Total 8 4 2 5 2" xfId="14082"/>
    <cellStyle name="Total 8 4 2 5 3" xfId="14083"/>
    <cellStyle name="Total 8 4 2 6" xfId="14084"/>
    <cellStyle name="Total 8 4 3" xfId="14085"/>
    <cellStyle name="Total 8 4 3 2" xfId="14086"/>
    <cellStyle name="Total 8 4 3 3" xfId="14087"/>
    <cellStyle name="Total 8 4 3 4" xfId="14088"/>
    <cellStyle name="Total 8 4 4" xfId="14089"/>
    <cellStyle name="Total 8 4 4 2" xfId="14090"/>
    <cellStyle name="Total 8 4 4 3" xfId="14091"/>
    <cellStyle name="Total 8 4 4 4" xfId="14092"/>
    <cellStyle name="Total 8 4 5" xfId="14093"/>
    <cellStyle name="Total 8 4 5 2" xfId="14094"/>
    <cellStyle name="Total 8 4 5 3" xfId="14095"/>
    <cellStyle name="Total 8 4 6" xfId="14096"/>
    <cellStyle name="Total 8 4 6 2" xfId="14097"/>
    <cellStyle name="Total 8 4 6 3" xfId="14098"/>
    <cellStyle name="Total 8 4 7" xfId="14099"/>
    <cellStyle name="Total 8 5" xfId="14100"/>
    <cellStyle name="Total 8 5 2" xfId="14101"/>
    <cellStyle name="Total 8 5 2 2" xfId="14102"/>
    <cellStyle name="Total 8 5 2 3" xfId="14103"/>
    <cellStyle name="Total 8 5 2 4" xfId="14104"/>
    <cellStyle name="Total 8 5 3" xfId="14105"/>
    <cellStyle name="Total 8 5 3 2" xfId="14106"/>
    <cellStyle name="Total 8 5 3 3" xfId="14107"/>
    <cellStyle name="Total 8 5 3 4" xfId="14108"/>
    <cellStyle name="Total 8 5 4" xfId="14109"/>
    <cellStyle name="Total 8 5 4 2" xfId="14110"/>
    <cellStyle name="Total 8 5 4 3" xfId="14111"/>
    <cellStyle name="Total 8 5 5" xfId="14112"/>
    <cellStyle name="Total 8 5 5 2" xfId="14113"/>
    <cellStyle name="Total 8 5 5 3" xfId="14114"/>
    <cellStyle name="Total 8 5 6" xfId="14115"/>
    <cellStyle name="Total 8 6" xfId="14116"/>
    <cellStyle name="Total 8 6 2" xfId="14117"/>
    <cellStyle name="Total 8 6 3" xfId="14118"/>
    <cellStyle name="Total 8 6 4" xfId="14119"/>
    <cellStyle name="Total 8 7" xfId="14120"/>
    <cellStyle name="Total 8 7 2" xfId="14121"/>
    <cellStyle name="Total 8 7 3" xfId="14122"/>
    <cellStyle name="Total 8 7 4" xfId="14123"/>
    <cellStyle name="Total 8 8" xfId="14124"/>
    <cellStyle name="Total 8 8 2" xfId="14125"/>
    <cellStyle name="Total 8 8 3" xfId="14126"/>
    <cellStyle name="Total 8 9" xfId="14127"/>
    <cellStyle name="Total 8 9 2" xfId="14128"/>
    <cellStyle name="Total 8 9 3" xfId="14129"/>
    <cellStyle name="Total 9" xfId="14130"/>
    <cellStyle name="Total 9 2" xfId="14131"/>
    <cellStyle name="Total 9 2 2" xfId="14132"/>
    <cellStyle name="Total 9 2 2 2" xfId="14133"/>
    <cellStyle name="Total 9 2 2 2 2" xfId="14134"/>
    <cellStyle name="Total 9 2 2 2 3" xfId="14135"/>
    <cellStyle name="Total 9 2 2 2 4" xfId="14136"/>
    <cellStyle name="Total 9 2 2 3" xfId="14137"/>
    <cellStyle name="Total 9 2 2 3 2" xfId="14138"/>
    <cellStyle name="Total 9 2 2 3 3" xfId="14139"/>
    <cellStyle name="Total 9 2 2 3 4" xfId="14140"/>
    <cellStyle name="Total 9 2 2 4" xfId="14141"/>
    <cellStyle name="Total 9 2 2 4 2" xfId="14142"/>
    <cellStyle name="Total 9 2 2 4 3" xfId="14143"/>
    <cellStyle name="Total 9 2 2 5" xfId="14144"/>
    <cellStyle name="Total 9 2 2 5 2" xfId="14145"/>
    <cellStyle name="Total 9 2 2 5 3" xfId="14146"/>
    <cellStyle name="Total 9 2 2 6" xfId="14147"/>
    <cellStyle name="Total 9 2 3" xfId="14148"/>
    <cellStyle name="Total 9 2 3 2" xfId="14149"/>
    <cellStyle name="Total 9 2 3 3" xfId="14150"/>
    <cellStyle name="Total 9 2 3 4" xfId="14151"/>
    <cellStyle name="Total 9 2 4" xfId="14152"/>
    <cellStyle name="Total 9 2 4 2" xfId="14153"/>
    <cellStyle name="Total 9 2 4 3" xfId="14154"/>
    <cellStyle name="Total 9 2 4 4" xfId="14155"/>
    <cellStyle name="Total 9 2 5" xfId="14156"/>
    <cellStyle name="Total 9 2 5 2" xfId="14157"/>
    <cellStyle name="Total 9 2 5 3" xfId="14158"/>
    <cellStyle name="Total 9 2 6" xfId="14159"/>
    <cellStyle name="Total 9 2 6 2" xfId="14160"/>
    <cellStyle name="Total 9 2 6 3" xfId="14161"/>
    <cellStyle name="Total 9 2 7" xfId="14162"/>
    <cellStyle name="Total 9 3" xfId="14163"/>
    <cellStyle name="Total 9 3 2" xfId="14164"/>
    <cellStyle name="Total 9 3 2 2" xfId="14165"/>
    <cellStyle name="Total 9 3 2 3" xfId="14166"/>
    <cellStyle name="Total 9 3 2 4" xfId="14167"/>
    <cellStyle name="Total 9 3 3" xfId="14168"/>
    <cellStyle name="Total 9 3 3 2" xfId="14169"/>
    <cellStyle name="Total 9 3 3 3" xfId="14170"/>
    <cellStyle name="Total 9 3 3 4" xfId="14171"/>
    <cellStyle name="Total 9 3 4" xfId="14172"/>
    <cellStyle name="Total 9 3 4 2" xfId="14173"/>
    <cellStyle name="Total 9 3 4 3" xfId="14174"/>
    <cellStyle name="Total 9 3 5" xfId="14175"/>
    <cellStyle name="Total 9 3 5 2" xfId="14176"/>
    <cellStyle name="Total 9 3 5 3" xfId="14177"/>
    <cellStyle name="Total 9 3 6" xfId="14178"/>
    <cellStyle name="Total 9 4" xfId="14179"/>
    <cellStyle name="Total 9 4 2" xfId="14180"/>
    <cellStyle name="Total 9 4 3" xfId="14181"/>
    <cellStyle name="Total 9 4 4" xfId="14182"/>
    <cellStyle name="Total 9 5" xfId="14183"/>
    <cellStyle name="Total 9 5 2" xfId="14184"/>
    <cellStyle name="Total 9 5 3" xfId="14185"/>
    <cellStyle name="Total 9 5 4" xfId="14186"/>
    <cellStyle name="Total 9 6" xfId="14187"/>
    <cellStyle name="Total 9 6 2" xfId="14188"/>
    <cellStyle name="Total 9 6 3" xfId="14189"/>
    <cellStyle name="Total 9 7" xfId="14190"/>
    <cellStyle name="Total 9 7 2" xfId="14191"/>
    <cellStyle name="Total 9 7 3" xfId="14192"/>
    <cellStyle name="Total 9 8" xfId="14193"/>
    <cellStyle name="Warning Text 10" xfId="14194"/>
    <cellStyle name="Warning Text 11" xfId="14195"/>
    <cellStyle name="Warning Text 2" xfId="14196"/>
    <cellStyle name="Warning Text 3" xfId="14197"/>
    <cellStyle name="Warning Text 4" xfId="14198"/>
    <cellStyle name="Warning Text 5" xfId="14199"/>
    <cellStyle name="Warning Text 6" xfId="14200"/>
    <cellStyle name="Warning Text 7" xfId="14201"/>
    <cellStyle name="Warning Text 8" xfId="14202"/>
    <cellStyle name="Warning Text 9" xfId="1420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97"/>
  <sheetViews>
    <sheetView tabSelected="1" zoomScale="80" zoomScaleNormal="80" workbookViewId="0">
      <pane xSplit="3" ySplit="4" topLeftCell="D32" activePane="bottomRight" state="frozen"/>
      <selection activeCell="F14" sqref="F14"/>
      <selection pane="topRight" activeCell="F14" sqref="F14"/>
      <selection pane="bottomLeft" activeCell="F14" sqref="F14"/>
      <selection pane="bottomRight" activeCell="L55" sqref="L55"/>
    </sheetView>
  </sheetViews>
  <sheetFormatPr defaultColWidth="9.109375" defaultRowHeight="18" customHeight="1"/>
  <cols>
    <col min="1" max="1" width="12.109375" style="69" customWidth="1"/>
    <col min="2" max="2" width="50.88671875" style="69" bestFit="1" customWidth="1"/>
    <col min="3" max="3" width="18.109375" style="80" bestFit="1" customWidth="1"/>
    <col min="4" max="4" width="20" style="80" customWidth="1"/>
    <col min="5" max="5" width="18.5546875" style="80" customWidth="1"/>
    <col min="6" max="6" width="19.88671875" style="81" bestFit="1" customWidth="1"/>
    <col min="7" max="7" width="16.109375" style="81" customWidth="1"/>
    <col min="8" max="8" width="14.33203125" style="81" customWidth="1"/>
    <col min="9" max="9" width="18.109375" style="80" bestFit="1" customWidth="1"/>
    <col min="10" max="10" width="16.5546875" style="80" bestFit="1" customWidth="1"/>
    <col min="11" max="11" width="18.109375" style="80" bestFit="1" customWidth="1"/>
    <col min="12" max="12" width="17.109375" style="80" bestFit="1" customWidth="1"/>
    <col min="13" max="13" width="16" style="68" customWidth="1"/>
    <col min="14" max="14" width="14.5546875" style="69" customWidth="1"/>
    <col min="15" max="15" width="16.88671875" style="69" customWidth="1"/>
    <col min="16" max="16" width="15.5546875" style="69" bestFit="1" customWidth="1"/>
    <col min="17" max="17" width="11.6640625" style="69" bestFit="1" customWidth="1"/>
    <col min="18" max="16384" width="9.109375" style="69"/>
  </cols>
  <sheetData>
    <row r="1" spans="1:16" s="65" customFormat="1" ht="18" customHeight="1">
      <c r="A1" s="519" t="s">
        <v>3</v>
      </c>
      <c r="B1" s="519"/>
      <c r="C1" s="519"/>
      <c r="D1" s="519"/>
      <c r="E1" s="519"/>
      <c r="F1" s="519"/>
      <c r="G1" s="519"/>
      <c r="H1" s="519"/>
      <c r="I1" s="519"/>
      <c r="J1" s="519"/>
      <c r="K1" s="519"/>
      <c r="L1" s="519"/>
      <c r="M1" s="138"/>
    </row>
    <row r="2" spans="1:16" s="67" customFormat="1" ht="18" customHeight="1">
      <c r="A2" s="520" t="s">
        <v>232</v>
      </c>
      <c r="B2" s="520"/>
      <c r="C2" s="520"/>
      <c r="D2" s="520"/>
      <c r="E2" s="520"/>
      <c r="F2" s="520"/>
      <c r="G2" s="520"/>
      <c r="H2" s="520"/>
      <c r="I2" s="520"/>
      <c r="J2" s="520"/>
      <c r="K2" s="520"/>
      <c r="L2" s="520"/>
      <c r="M2" s="139"/>
    </row>
    <row r="3" spans="1:16" s="67" customFormat="1" ht="18" customHeight="1">
      <c r="A3" s="521" t="s">
        <v>424</v>
      </c>
      <c r="B3" s="521"/>
      <c r="C3" s="521"/>
      <c r="D3" s="521"/>
      <c r="E3" s="521"/>
      <c r="F3" s="521"/>
      <c r="G3" s="521"/>
      <c r="H3" s="521"/>
      <c r="I3" s="521"/>
      <c r="J3" s="521"/>
      <c r="K3" s="521"/>
      <c r="L3" s="521"/>
      <c r="M3" s="139"/>
    </row>
    <row r="4" spans="1:16" s="71" customFormat="1" ht="31.2">
      <c r="A4" s="140"/>
      <c r="B4" s="141"/>
      <c r="C4" s="142" t="s">
        <v>233</v>
      </c>
      <c r="D4" s="142" t="s">
        <v>169</v>
      </c>
      <c r="E4" s="99" t="s">
        <v>283</v>
      </c>
      <c r="F4" s="142" t="s">
        <v>251</v>
      </c>
      <c r="G4" s="142" t="s">
        <v>168</v>
      </c>
      <c r="H4" s="99" t="s">
        <v>33</v>
      </c>
      <c r="I4" s="142" t="s">
        <v>49</v>
      </c>
      <c r="J4" s="142" t="s">
        <v>50</v>
      </c>
      <c r="K4" s="143" t="s">
        <v>34</v>
      </c>
      <c r="L4" s="143" t="s">
        <v>35</v>
      </c>
      <c r="M4" s="139"/>
    </row>
    <row r="5" spans="1:16" s="63" customFormat="1" ht="18" customHeight="1">
      <c r="A5" s="144" t="s">
        <v>24</v>
      </c>
      <c r="B5" s="145" t="s">
        <v>7</v>
      </c>
      <c r="C5" s="146">
        <v>21297356</v>
      </c>
      <c r="D5" s="146">
        <f>E5+G5</f>
        <v>476014</v>
      </c>
      <c r="E5" s="146">
        <v>476014</v>
      </c>
      <c r="F5" s="408" t="s">
        <v>376</v>
      </c>
      <c r="G5" s="146">
        <v>0</v>
      </c>
      <c r="H5" s="148"/>
      <c r="I5" s="146">
        <v>21773370</v>
      </c>
      <c r="J5" s="146">
        <v>21652924.559999991</v>
      </c>
      <c r="K5" s="146">
        <v>21773370</v>
      </c>
      <c r="L5" s="146">
        <f>I5-K5</f>
        <v>0</v>
      </c>
      <c r="M5" s="149">
        <f>I5-C5-D5</f>
        <v>0</v>
      </c>
    </row>
    <row r="6" spans="1:16" s="72" customFormat="1" ht="7.5" customHeight="1">
      <c r="A6" s="144"/>
      <c r="B6" s="145"/>
      <c r="C6" s="146"/>
      <c r="D6" s="146"/>
      <c r="E6" s="146"/>
      <c r="F6" s="408"/>
      <c r="G6" s="148"/>
      <c r="H6" s="148"/>
      <c r="I6" s="146"/>
      <c r="J6" s="146"/>
      <c r="K6" s="146"/>
      <c r="L6" s="146"/>
      <c r="M6" s="149">
        <f t="shared" ref="M6:M36" si="0">I6-C6-D6</f>
        <v>0</v>
      </c>
    </row>
    <row r="7" spans="1:16" s="73" customFormat="1" ht="18" customHeight="1">
      <c r="A7" s="150" t="s">
        <v>345</v>
      </c>
      <c r="B7" s="151"/>
      <c r="C7" s="152">
        <f>C5</f>
        <v>21297356</v>
      </c>
      <c r="D7" s="152">
        <f>D5</f>
        <v>476014</v>
      </c>
      <c r="E7" s="152">
        <v>476014</v>
      </c>
      <c r="F7" s="409"/>
      <c r="G7" s="153">
        <f>G5</f>
        <v>0</v>
      </c>
      <c r="H7" s="153"/>
      <c r="I7" s="152">
        <f>I5</f>
        <v>21773370</v>
      </c>
      <c r="J7" s="152">
        <f>J5</f>
        <v>21652924.559999991</v>
      </c>
      <c r="K7" s="152">
        <f>K5</f>
        <v>21773370</v>
      </c>
      <c r="L7" s="152">
        <f>L5</f>
        <v>0</v>
      </c>
      <c r="M7" s="149">
        <f t="shared" si="0"/>
        <v>0</v>
      </c>
      <c r="N7" s="63"/>
      <c r="O7" s="63"/>
      <c r="P7" s="63"/>
    </row>
    <row r="8" spans="1:16" s="64" customFormat="1" ht="18" customHeight="1">
      <c r="A8" s="154" t="s">
        <v>25</v>
      </c>
      <c r="B8" s="145" t="s">
        <v>8</v>
      </c>
      <c r="C8" s="146">
        <v>548765797</v>
      </c>
      <c r="D8" s="146">
        <f>E8+G8</f>
        <v>135221527</v>
      </c>
      <c r="E8" s="146">
        <v>135221527</v>
      </c>
      <c r="F8" s="408" t="s">
        <v>409</v>
      </c>
      <c r="G8" s="146">
        <v>0</v>
      </c>
      <c r="H8" s="148"/>
      <c r="I8" s="146">
        <v>683987324</v>
      </c>
      <c r="J8" s="146">
        <v>637970052.59997571</v>
      </c>
      <c r="K8" s="146">
        <v>678713894</v>
      </c>
      <c r="L8" s="146">
        <f t="shared" ref="L8:L19" si="1">I8-K8</f>
        <v>5273430</v>
      </c>
      <c r="M8" s="149">
        <f>I8-C8-D8</f>
        <v>0</v>
      </c>
      <c r="N8" s="63"/>
      <c r="O8" s="146"/>
      <c r="P8" s="63"/>
    </row>
    <row r="9" spans="1:16" s="64" customFormat="1" ht="18" customHeight="1">
      <c r="A9" s="154" t="s">
        <v>26</v>
      </c>
      <c r="B9" s="145" t="s">
        <v>9</v>
      </c>
      <c r="C9" s="146">
        <v>48154810</v>
      </c>
      <c r="D9" s="146">
        <f t="shared" ref="D9:D19" si="2">E9+G9</f>
        <v>281768</v>
      </c>
      <c r="E9" s="146">
        <v>176844</v>
      </c>
      <c r="F9" s="408" t="s">
        <v>411</v>
      </c>
      <c r="G9" s="146">
        <v>104924</v>
      </c>
      <c r="H9" s="147" t="s">
        <v>271</v>
      </c>
      <c r="I9" s="146">
        <v>48436578</v>
      </c>
      <c r="J9" s="146">
        <v>40147256.440000482</v>
      </c>
      <c r="K9" s="146">
        <v>47815323</v>
      </c>
      <c r="L9" s="146">
        <f t="shared" si="1"/>
        <v>621255</v>
      </c>
      <c r="M9" s="149">
        <f>I9-C9-D9</f>
        <v>0</v>
      </c>
      <c r="N9" s="63"/>
      <c r="O9" s="63"/>
      <c r="P9" s="63"/>
    </row>
    <row r="10" spans="1:16" s="64" customFormat="1" ht="18" customHeight="1">
      <c r="A10" s="154" t="s">
        <v>27</v>
      </c>
      <c r="B10" s="145" t="s">
        <v>189</v>
      </c>
      <c r="C10" s="146">
        <v>54852504</v>
      </c>
      <c r="D10" s="146">
        <f t="shared" si="2"/>
        <v>16456124</v>
      </c>
      <c r="E10" s="146">
        <v>16456124</v>
      </c>
      <c r="F10" s="408" t="s">
        <v>408</v>
      </c>
      <c r="G10" s="146">
        <v>0</v>
      </c>
      <c r="H10" s="147"/>
      <c r="I10" s="146">
        <v>71308628</v>
      </c>
      <c r="J10" s="146">
        <v>63525579.100000016</v>
      </c>
      <c r="K10" s="146">
        <v>74150389</v>
      </c>
      <c r="L10" s="146">
        <f t="shared" si="1"/>
        <v>-2841761</v>
      </c>
      <c r="M10" s="149">
        <f t="shared" si="0"/>
        <v>0</v>
      </c>
      <c r="N10" s="63"/>
      <c r="O10" s="63"/>
      <c r="P10" s="63"/>
    </row>
    <row r="11" spans="1:16" s="64" customFormat="1" ht="18" customHeight="1">
      <c r="A11" s="154" t="s">
        <v>28</v>
      </c>
      <c r="B11" s="145" t="s">
        <v>190</v>
      </c>
      <c r="C11" s="146">
        <v>10065312</v>
      </c>
      <c r="D11" s="146">
        <f t="shared" si="2"/>
        <v>2900000</v>
      </c>
      <c r="E11" s="146">
        <v>2900000</v>
      </c>
      <c r="F11" s="408"/>
      <c r="G11" s="146">
        <v>0</v>
      </c>
      <c r="H11" s="147"/>
      <c r="I11" s="146">
        <v>12965312</v>
      </c>
      <c r="J11" s="146">
        <v>8856109.7300000004</v>
      </c>
      <c r="K11" s="146">
        <v>12965312</v>
      </c>
      <c r="L11" s="146">
        <f t="shared" si="1"/>
        <v>0</v>
      </c>
      <c r="M11" s="149">
        <f t="shared" si="0"/>
        <v>0</v>
      </c>
      <c r="N11" s="63"/>
      <c r="O11" s="63"/>
      <c r="P11" s="63"/>
    </row>
    <row r="12" spans="1:16" s="64" customFormat="1" ht="18" customHeight="1">
      <c r="A12" s="154" t="s">
        <v>29</v>
      </c>
      <c r="B12" s="145" t="s">
        <v>191</v>
      </c>
      <c r="C12" s="146">
        <v>3488221</v>
      </c>
      <c r="D12" s="146">
        <f t="shared" si="2"/>
        <v>1000000</v>
      </c>
      <c r="E12" s="146">
        <v>1000000</v>
      </c>
      <c r="F12" s="408"/>
      <c r="G12" s="146">
        <v>0</v>
      </c>
      <c r="H12" s="147"/>
      <c r="I12" s="146">
        <v>4488221</v>
      </c>
      <c r="J12" s="146">
        <v>3375397.5</v>
      </c>
      <c r="K12" s="146">
        <v>4488221</v>
      </c>
      <c r="L12" s="146">
        <f t="shared" si="1"/>
        <v>0</v>
      </c>
      <c r="M12" s="149">
        <f t="shared" si="0"/>
        <v>0</v>
      </c>
      <c r="N12" s="63"/>
      <c r="O12" s="63"/>
      <c r="P12" s="63"/>
    </row>
    <row r="13" spans="1:16" s="64" customFormat="1" ht="18" customHeight="1">
      <c r="A13" s="154" t="s">
        <v>114</v>
      </c>
      <c r="B13" s="145" t="s">
        <v>11</v>
      </c>
      <c r="C13" s="146">
        <v>9743396</v>
      </c>
      <c r="D13" s="146">
        <f t="shared" si="2"/>
        <v>624265</v>
      </c>
      <c r="E13" s="146">
        <v>624265</v>
      </c>
      <c r="F13" s="408" t="s">
        <v>216</v>
      </c>
      <c r="G13" s="146">
        <v>0</v>
      </c>
      <c r="H13" s="147"/>
      <c r="I13" s="146">
        <v>10367661</v>
      </c>
      <c r="J13" s="146">
        <v>5618797.1799999969</v>
      </c>
      <c r="K13" s="146">
        <v>8616428</v>
      </c>
      <c r="L13" s="146">
        <f t="shared" si="1"/>
        <v>1751233</v>
      </c>
      <c r="M13" s="149">
        <f t="shared" si="0"/>
        <v>0</v>
      </c>
      <c r="N13" s="63"/>
      <c r="O13" s="63"/>
      <c r="P13" s="63"/>
    </row>
    <row r="14" spans="1:16" s="64" customFormat="1" ht="18" customHeight="1">
      <c r="A14" s="154" t="s">
        <v>115</v>
      </c>
      <c r="B14" s="145" t="s">
        <v>192</v>
      </c>
      <c r="C14" s="146">
        <v>8616280</v>
      </c>
      <c r="D14" s="146">
        <f t="shared" si="2"/>
        <v>5798449</v>
      </c>
      <c r="E14" s="146">
        <v>5798449</v>
      </c>
      <c r="F14" s="408" t="s">
        <v>402</v>
      </c>
      <c r="G14" s="146">
        <v>0</v>
      </c>
      <c r="H14" s="147"/>
      <c r="I14" s="146">
        <v>14414729</v>
      </c>
      <c r="J14" s="146">
        <v>11917769.210000003</v>
      </c>
      <c r="K14" s="146">
        <v>14255217</v>
      </c>
      <c r="L14" s="146">
        <f t="shared" si="1"/>
        <v>159512</v>
      </c>
      <c r="M14" s="149">
        <f t="shared" si="0"/>
        <v>0</v>
      </c>
      <c r="N14" s="63"/>
      <c r="O14" s="63"/>
      <c r="P14" s="63"/>
    </row>
    <row r="15" spans="1:16" s="64" customFormat="1" ht="18" customHeight="1">
      <c r="A15" s="154" t="s">
        <v>116</v>
      </c>
      <c r="B15" s="145" t="s">
        <v>193</v>
      </c>
      <c r="C15" s="146">
        <v>46082699</v>
      </c>
      <c r="D15" s="146">
        <f t="shared" si="2"/>
        <v>-3726638</v>
      </c>
      <c r="E15" s="146">
        <v>-3726638</v>
      </c>
      <c r="F15" s="408" t="s">
        <v>422</v>
      </c>
      <c r="G15" s="146">
        <v>0</v>
      </c>
      <c r="H15" s="147"/>
      <c r="I15" s="146">
        <v>42356061</v>
      </c>
      <c r="J15" s="146">
        <v>34163884.26000002</v>
      </c>
      <c r="K15" s="146">
        <v>42356061</v>
      </c>
      <c r="L15" s="146">
        <f t="shared" si="1"/>
        <v>0</v>
      </c>
      <c r="M15" s="149">
        <f t="shared" si="0"/>
        <v>0</v>
      </c>
      <c r="N15" s="63"/>
      <c r="O15" s="63"/>
      <c r="P15" s="63"/>
    </row>
    <row r="16" spans="1:16" s="64" customFormat="1" ht="18" customHeight="1">
      <c r="A16" s="154" t="s">
        <v>117</v>
      </c>
      <c r="B16" s="145" t="s">
        <v>194</v>
      </c>
      <c r="C16" s="146">
        <v>421563615</v>
      </c>
      <c r="D16" s="146">
        <f t="shared" si="2"/>
        <v>11855938</v>
      </c>
      <c r="E16" s="146">
        <v>11855938</v>
      </c>
      <c r="F16" s="408" t="s">
        <v>412</v>
      </c>
      <c r="G16" s="146">
        <v>0</v>
      </c>
      <c r="H16" s="147"/>
      <c r="I16" s="146">
        <v>433419553</v>
      </c>
      <c r="J16" s="146">
        <v>394283501.73000109</v>
      </c>
      <c r="K16" s="146">
        <v>442613406</v>
      </c>
      <c r="L16" s="146">
        <f t="shared" si="1"/>
        <v>-9193853</v>
      </c>
      <c r="M16" s="149">
        <f t="shared" si="0"/>
        <v>0</v>
      </c>
      <c r="N16" s="63"/>
      <c r="O16" s="63"/>
      <c r="P16" s="63"/>
    </row>
    <row r="17" spans="1:16" s="64" customFormat="1" ht="18" customHeight="1">
      <c r="A17" s="154" t="s">
        <v>118</v>
      </c>
      <c r="B17" s="145" t="s">
        <v>195</v>
      </c>
      <c r="C17" s="146">
        <v>269243512</v>
      </c>
      <c r="D17" s="146">
        <f t="shared" si="2"/>
        <v>-2222945</v>
      </c>
      <c r="E17" s="146">
        <v>-2222945</v>
      </c>
      <c r="F17" s="408" t="s">
        <v>413</v>
      </c>
      <c r="G17" s="146">
        <v>0</v>
      </c>
      <c r="H17" s="147"/>
      <c r="I17" s="146">
        <v>267020567</v>
      </c>
      <c r="J17" s="146">
        <v>266687240.20000011</v>
      </c>
      <c r="K17" s="146">
        <v>266853912</v>
      </c>
      <c r="L17" s="146">
        <f t="shared" si="1"/>
        <v>166655</v>
      </c>
      <c r="M17" s="149">
        <f t="shared" si="0"/>
        <v>0</v>
      </c>
      <c r="N17" s="63"/>
      <c r="O17" s="63"/>
      <c r="P17" s="63"/>
    </row>
    <row r="18" spans="1:16" s="64" customFormat="1" ht="18" customHeight="1">
      <c r="A18" s="154" t="s">
        <v>119</v>
      </c>
      <c r="B18" s="145" t="s">
        <v>196</v>
      </c>
      <c r="C18" s="146">
        <v>12371835</v>
      </c>
      <c r="D18" s="146">
        <f t="shared" si="2"/>
        <v>230000</v>
      </c>
      <c r="E18" s="146">
        <v>230000</v>
      </c>
      <c r="F18" s="408" t="s">
        <v>185</v>
      </c>
      <c r="G18" s="146">
        <v>0</v>
      </c>
      <c r="H18" s="147"/>
      <c r="I18" s="146">
        <v>12601835</v>
      </c>
      <c r="J18" s="146">
        <v>11599169.67</v>
      </c>
      <c r="K18" s="146">
        <v>11971026</v>
      </c>
      <c r="L18" s="146">
        <f t="shared" si="1"/>
        <v>630809</v>
      </c>
      <c r="M18" s="149">
        <f t="shared" si="0"/>
        <v>0</v>
      </c>
      <c r="N18" s="63"/>
      <c r="O18" s="63"/>
      <c r="P18" s="63"/>
    </row>
    <row r="19" spans="1:16" s="64" customFormat="1" ht="18" customHeight="1">
      <c r="A19" s="154" t="s">
        <v>120</v>
      </c>
      <c r="B19" s="155" t="s">
        <v>218</v>
      </c>
      <c r="C19" s="146">
        <v>0</v>
      </c>
      <c r="D19" s="146">
        <f t="shared" si="2"/>
        <v>0</v>
      </c>
      <c r="E19" s="146">
        <v>0</v>
      </c>
      <c r="F19" s="408"/>
      <c r="G19" s="146">
        <v>0</v>
      </c>
      <c r="H19" s="147"/>
      <c r="I19" s="146">
        <v>0</v>
      </c>
      <c r="J19" s="146">
        <v>0</v>
      </c>
      <c r="K19" s="146">
        <v>0</v>
      </c>
      <c r="L19" s="146">
        <f t="shared" si="1"/>
        <v>0</v>
      </c>
      <c r="M19" s="149">
        <f t="shared" si="0"/>
        <v>0</v>
      </c>
      <c r="N19" s="63"/>
      <c r="O19" s="63"/>
      <c r="P19" s="63"/>
    </row>
    <row r="20" spans="1:16" s="74" customFormat="1" ht="7.5" customHeight="1">
      <c r="A20" s="154"/>
      <c r="B20" s="155"/>
      <c r="C20" s="146"/>
      <c r="D20" s="146"/>
      <c r="E20" s="146"/>
      <c r="F20" s="408"/>
      <c r="G20" s="147"/>
      <c r="H20" s="147"/>
      <c r="I20" s="146"/>
      <c r="J20" s="146"/>
      <c r="K20" s="146"/>
      <c r="L20" s="146"/>
      <c r="M20" s="149">
        <f t="shared" si="0"/>
        <v>0</v>
      </c>
      <c r="N20" s="72"/>
      <c r="O20" s="72"/>
      <c r="P20" s="72"/>
    </row>
    <row r="21" spans="1:16" s="73" customFormat="1" ht="18" customHeight="1">
      <c r="A21" s="150" t="s">
        <v>346</v>
      </c>
      <c r="B21" s="151"/>
      <c r="C21" s="152">
        <f>SUM(C8:C19)</f>
        <v>1432947981</v>
      </c>
      <c r="D21" s="152">
        <f>SUM(D8:D19)</f>
        <v>168418488</v>
      </c>
      <c r="E21" s="152">
        <v>168313564</v>
      </c>
      <c r="F21" s="409"/>
      <c r="G21" s="153">
        <f>SUM(G8:G20)</f>
        <v>104924</v>
      </c>
      <c r="H21" s="153"/>
      <c r="I21" s="152">
        <f>SUM(I8:I19)</f>
        <v>1601366469</v>
      </c>
      <c r="J21" s="152">
        <f>SUM(J8:J19)</f>
        <v>1478144757.6199775</v>
      </c>
      <c r="K21" s="152">
        <f>SUM(K8:K19)</f>
        <v>1604799189</v>
      </c>
      <c r="L21" s="152">
        <f>SUM(L8:L19)</f>
        <v>-3432720</v>
      </c>
      <c r="M21" s="149">
        <f t="shared" si="0"/>
        <v>0</v>
      </c>
      <c r="O21" s="63"/>
      <c r="P21" s="63"/>
    </row>
    <row r="22" spans="1:16" s="64" customFormat="1" ht="18" customHeight="1">
      <c r="A22" s="154" t="s">
        <v>30</v>
      </c>
      <c r="B22" s="145" t="s">
        <v>14</v>
      </c>
      <c r="C22" s="146">
        <v>21001890</v>
      </c>
      <c r="D22" s="146">
        <f t="shared" ref="D22:D27" si="3">E22+G22</f>
        <v>-495000</v>
      </c>
      <c r="E22" s="146">
        <v>-495000</v>
      </c>
      <c r="F22" s="408"/>
      <c r="G22" s="146">
        <v>0</v>
      </c>
      <c r="H22" s="147"/>
      <c r="I22" s="146">
        <v>20506890</v>
      </c>
      <c r="J22" s="146">
        <v>18268676.649999999</v>
      </c>
      <c r="K22" s="146">
        <v>21003462</v>
      </c>
      <c r="L22" s="146">
        <f t="shared" ref="L22:L27" si="4">I22-K22</f>
        <v>-496572</v>
      </c>
      <c r="M22" s="149">
        <f t="shared" si="0"/>
        <v>0</v>
      </c>
      <c r="N22" s="63"/>
      <c r="O22" s="63"/>
      <c r="P22" s="63"/>
    </row>
    <row r="23" spans="1:16" s="64" customFormat="1" ht="18" customHeight="1">
      <c r="A23" s="154" t="s">
        <v>121</v>
      </c>
      <c r="B23" s="145" t="s">
        <v>15</v>
      </c>
      <c r="C23" s="146">
        <v>8422558</v>
      </c>
      <c r="D23" s="146">
        <f t="shared" si="3"/>
        <v>-295000</v>
      </c>
      <c r="E23" s="146">
        <v>-295000</v>
      </c>
      <c r="F23" s="408"/>
      <c r="G23" s="146">
        <v>0</v>
      </c>
      <c r="H23" s="147"/>
      <c r="I23" s="146">
        <v>8127558</v>
      </c>
      <c r="J23" s="146">
        <v>5041071.7400000012</v>
      </c>
      <c r="K23" s="146">
        <v>8424641</v>
      </c>
      <c r="L23" s="146">
        <f t="shared" si="4"/>
        <v>-297083</v>
      </c>
      <c r="M23" s="149">
        <f t="shared" si="0"/>
        <v>0</v>
      </c>
      <c r="N23" s="63"/>
      <c r="O23" s="63"/>
      <c r="P23" s="63"/>
    </row>
    <row r="24" spans="1:16" s="64" customFormat="1" ht="18" customHeight="1">
      <c r="A24" s="154" t="s">
        <v>122</v>
      </c>
      <c r="B24" s="145" t="s">
        <v>16</v>
      </c>
      <c r="C24" s="146">
        <v>2610245</v>
      </c>
      <c r="D24" s="146">
        <f t="shared" si="3"/>
        <v>0</v>
      </c>
      <c r="E24" s="146">
        <v>0</v>
      </c>
      <c r="F24" s="408"/>
      <c r="G24" s="146">
        <v>0</v>
      </c>
      <c r="H24" s="147"/>
      <c r="I24" s="146">
        <v>2610245</v>
      </c>
      <c r="J24" s="146">
        <v>2043981.48</v>
      </c>
      <c r="K24" s="146">
        <v>2610245</v>
      </c>
      <c r="L24" s="146">
        <f t="shared" si="4"/>
        <v>0</v>
      </c>
      <c r="M24" s="149">
        <f t="shared" si="0"/>
        <v>0</v>
      </c>
      <c r="N24" s="63"/>
      <c r="O24" s="63"/>
      <c r="P24" s="63"/>
    </row>
    <row r="25" spans="1:16" s="64" customFormat="1" ht="18" customHeight="1">
      <c r="A25" s="154" t="s">
        <v>104</v>
      </c>
      <c r="B25" s="145" t="s">
        <v>17</v>
      </c>
      <c r="C25" s="146">
        <v>3155510</v>
      </c>
      <c r="D25" s="146">
        <f t="shared" si="3"/>
        <v>1091429</v>
      </c>
      <c r="E25" s="146">
        <v>1091429</v>
      </c>
      <c r="F25" s="408" t="s">
        <v>377</v>
      </c>
      <c r="G25" s="146">
        <v>0</v>
      </c>
      <c r="H25" s="147"/>
      <c r="I25" s="146">
        <v>4246939</v>
      </c>
      <c r="J25" s="146">
        <v>4257052.9500000039</v>
      </c>
      <c r="K25" s="146">
        <v>4246939</v>
      </c>
      <c r="L25" s="146">
        <f t="shared" si="4"/>
        <v>0</v>
      </c>
      <c r="M25" s="149">
        <f t="shared" si="0"/>
        <v>0</v>
      </c>
      <c r="N25" s="63"/>
      <c r="O25" s="63"/>
      <c r="P25" s="63"/>
    </row>
    <row r="26" spans="1:16" s="64" customFormat="1" ht="18" customHeight="1">
      <c r="A26" s="154" t="s">
        <v>105</v>
      </c>
      <c r="B26" s="145" t="s">
        <v>158</v>
      </c>
      <c r="C26" s="146">
        <v>26075221</v>
      </c>
      <c r="D26" s="146">
        <f t="shared" si="3"/>
        <v>31609782</v>
      </c>
      <c r="E26" s="146">
        <v>31609782</v>
      </c>
      <c r="F26" s="408" t="s">
        <v>400</v>
      </c>
      <c r="G26" s="146">
        <v>0</v>
      </c>
      <c r="H26" s="147"/>
      <c r="I26" s="146">
        <v>57685003</v>
      </c>
      <c r="J26" s="146">
        <v>42151369.889999986</v>
      </c>
      <c r="K26" s="146">
        <v>57083944</v>
      </c>
      <c r="L26" s="146">
        <f t="shared" si="4"/>
        <v>601059</v>
      </c>
      <c r="M26" s="149">
        <f t="shared" si="0"/>
        <v>0</v>
      </c>
      <c r="N26" s="63"/>
      <c r="O26" s="63"/>
      <c r="P26" s="63"/>
    </row>
    <row r="27" spans="1:16" s="64" customFormat="1" ht="18" customHeight="1">
      <c r="A27" s="154" t="s">
        <v>123</v>
      </c>
      <c r="B27" s="145" t="s">
        <v>159</v>
      </c>
      <c r="C27" s="146">
        <v>1887363</v>
      </c>
      <c r="D27" s="146">
        <f t="shared" si="3"/>
        <v>5516698</v>
      </c>
      <c r="E27" s="146">
        <v>5516698</v>
      </c>
      <c r="F27" s="408" t="s">
        <v>377</v>
      </c>
      <c r="G27" s="146">
        <v>0</v>
      </c>
      <c r="H27" s="147"/>
      <c r="I27" s="146">
        <v>7404061</v>
      </c>
      <c r="J27" s="146">
        <v>3602577.4499999951</v>
      </c>
      <c r="K27" s="146">
        <v>6254061</v>
      </c>
      <c r="L27" s="146">
        <f t="shared" si="4"/>
        <v>1150000</v>
      </c>
      <c r="M27" s="149">
        <f t="shared" si="0"/>
        <v>0</v>
      </c>
      <c r="N27" s="63"/>
      <c r="O27" s="63"/>
      <c r="P27" s="63"/>
    </row>
    <row r="28" spans="1:16" s="74" customFormat="1" ht="7.5" customHeight="1">
      <c r="A28" s="154"/>
      <c r="B28" s="145"/>
      <c r="C28" s="146"/>
      <c r="D28" s="146"/>
      <c r="E28" s="146"/>
      <c r="F28" s="408"/>
      <c r="G28" s="147"/>
      <c r="H28" s="147"/>
      <c r="I28" s="146"/>
      <c r="J28" s="146"/>
      <c r="K28" s="146"/>
      <c r="L28" s="146"/>
      <c r="M28" s="149">
        <f t="shared" si="0"/>
        <v>0</v>
      </c>
      <c r="N28" s="72"/>
      <c r="O28" s="72"/>
      <c r="P28" s="72"/>
    </row>
    <row r="29" spans="1:16" s="73" customFormat="1" ht="18" customHeight="1">
      <c r="A29" s="150" t="s">
        <v>347</v>
      </c>
      <c r="B29" s="151"/>
      <c r="C29" s="152">
        <f>SUM(C22:C27)</f>
        <v>63152787</v>
      </c>
      <c r="D29" s="152">
        <f>SUM(D22:D27)</f>
        <v>37427909</v>
      </c>
      <c r="E29" s="152">
        <v>37427909</v>
      </c>
      <c r="F29" s="409"/>
      <c r="G29" s="153">
        <f>SUM(G22:G28)</f>
        <v>0</v>
      </c>
      <c r="H29" s="153"/>
      <c r="I29" s="152">
        <f>SUM(I22:I27)</f>
        <v>100580696</v>
      </c>
      <c r="J29" s="152">
        <f>SUM(J22:J27)</f>
        <v>75364730.159999982</v>
      </c>
      <c r="K29" s="152">
        <f>SUM(K22:K27)</f>
        <v>99623292</v>
      </c>
      <c r="L29" s="152">
        <f>SUM(L22:L27)</f>
        <v>957404</v>
      </c>
      <c r="M29" s="149">
        <f t="shared" si="0"/>
        <v>0</v>
      </c>
      <c r="O29" s="63"/>
      <c r="P29" s="63"/>
    </row>
    <row r="30" spans="1:16" s="64" customFormat="1" ht="18" customHeight="1">
      <c r="A30" s="154" t="s">
        <v>106</v>
      </c>
      <c r="B30" s="145" t="s">
        <v>197</v>
      </c>
      <c r="C30" s="146">
        <v>57609430</v>
      </c>
      <c r="D30" s="146">
        <f t="shared" ref="D30:D32" si="5">E30+G30</f>
        <v>1366433</v>
      </c>
      <c r="E30" s="146">
        <v>1366433</v>
      </c>
      <c r="F30" s="408" t="s">
        <v>382</v>
      </c>
      <c r="G30" s="146">
        <v>0</v>
      </c>
      <c r="H30" s="147"/>
      <c r="I30" s="146">
        <v>58975863</v>
      </c>
      <c r="J30" s="146">
        <v>54860768.190000042</v>
      </c>
      <c r="K30" s="146">
        <v>58475863</v>
      </c>
      <c r="L30" s="146">
        <f>I30-K30</f>
        <v>500000</v>
      </c>
      <c r="M30" s="149">
        <f t="shared" si="0"/>
        <v>0</v>
      </c>
      <c r="N30" s="63"/>
      <c r="O30" s="63"/>
      <c r="P30" s="63"/>
    </row>
    <row r="31" spans="1:16" s="64" customFormat="1" ht="18" customHeight="1">
      <c r="A31" s="154" t="s">
        <v>107</v>
      </c>
      <c r="B31" s="145" t="s">
        <v>124</v>
      </c>
      <c r="C31" s="146">
        <v>6238964</v>
      </c>
      <c r="D31" s="146">
        <f t="shared" si="5"/>
        <v>-634484</v>
      </c>
      <c r="E31" s="146">
        <v>-634484</v>
      </c>
      <c r="F31" s="408" t="s">
        <v>376</v>
      </c>
      <c r="G31" s="146">
        <v>0</v>
      </c>
      <c r="H31" s="147"/>
      <c r="I31" s="146">
        <v>5604480</v>
      </c>
      <c r="J31" s="146">
        <v>5206511.6699999962</v>
      </c>
      <c r="K31" s="146">
        <v>5534829</v>
      </c>
      <c r="L31" s="146">
        <f>I31-K31</f>
        <v>69651</v>
      </c>
      <c r="M31" s="149">
        <f t="shared" si="0"/>
        <v>0</v>
      </c>
      <c r="N31" s="63"/>
      <c r="O31" s="63"/>
      <c r="P31" s="63"/>
    </row>
    <row r="32" spans="1:16" s="64" customFormat="1" ht="18" customHeight="1">
      <c r="A32" s="154" t="s">
        <v>108</v>
      </c>
      <c r="B32" s="145" t="s">
        <v>198</v>
      </c>
      <c r="C32" s="146">
        <v>9399818</v>
      </c>
      <c r="D32" s="146">
        <f t="shared" si="5"/>
        <v>-300000</v>
      </c>
      <c r="E32" s="146">
        <v>-300000</v>
      </c>
      <c r="F32" s="408" t="s">
        <v>185</v>
      </c>
      <c r="G32" s="146">
        <v>0</v>
      </c>
      <c r="H32" s="147"/>
      <c r="I32" s="146">
        <v>9099818</v>
      </c>
      <c r="J32" s="146">
        <v>6186000.0999999968</v>
      </c>
      <c r="K32" s="146">
        <v>9044055</v>
      </c>
      <c r="L32" s="146">
        <f>I32-K32</f>
        <v>55763</v>
      </c>
      <c r="M32" s="149">
        <f t="shared" si="0"/>
        <v>0</v>
      </c>
      <c r="N32" s="63"/>
      <c r="O32" s="63"/>
      <c r="P32" s="63"/>
    </row>
    <row r="33" spans="1:16" s="74" customFormat="1" ht="7.5" customHeight="1">
      <c r="A33" s="154"/>
      <c r="B33" s="145"/>
      <c r="C33" s="146"/>
      <c r="D33" s="146"/>
      <c r="E33" s="146"/>
      <c r="F33" s="408"/>
      <c r="G33" s="147"/>
      <c r="H33" s="147"/>
      <c r="I33" s="146"/>
      <c r="J33" s="146"/>
      <c r="K33" s="146"/>
      <c r="L33" s="146"/>
      <c r="M33" s="149">
        <f t="shared" si="0"/>
        <v>0</v>
      </c>
      <c r="N33" s="72"/>
      <c r="O33" s="72"/>
      <c r="P33" s="72"/>
    </row>
    <row r="34" spans="1:16" s="64" customFormat="1" ht="18" customHeight="1">
      <c r="A34" s="156" t="s">
        <v>348</v>
      </c>
      <c r="B34" s="151"/>
      <c r="C34" s="152">
        <f>SUM(C30:C32)</f>
        <v>73248212</v>
      </c>
      <c r="D34" s="152">
        <f>SUM(D30:D32)</f>
        <v>431949</v>
      </c>
      <c r="E34" s="152">
        <v>431949</v>
      </c>
      <c r="F34" s="409"/>
      <c r="G34" s="153">
        <f>SUM(G30:G32)</f>
        <v>0</v>
      </c>
      <c r="H34" s="153"/>
      <c r="I34" s="152">
        <f>SUM(I30:I32)</f>
        <v>73680161</v>
      </c>
      <c r="J34" s="152">
        <f>SUM(J30:J32)</f>
        <v>66253279.960000031</v>
      </c>
      <c r="K34" s="152">
        <f>SUM(K30:K32)</f>
        <v>73054747</v>
      </c>
      <c r="L34" s="152">
        <f>SUM(L30:L32)</f>
        <v>625414</v>
      </c>
      <c r="M34" s="149">
        <f t="shared" si="0"/>
        <v>0</v>
      </c>
      <c r="O34" s="63"/>
      <c r="P34" s="63"/>
    </row>
    <row r="35" spans="1:16" s="64" customFormat="1" ht="18" customHeight="1">
      <c r="A35" s="154" t="s">
        <v>109</v>
      </c>
      <c r="B35" s="157" t="s">
        <v>19</v>
      </c>
      <c r="C35" s="146">
        <v>45143834</v>
      </c>
      <c r="D35" s="146">
        <f t="shared" ref="D35" si="6">E35+G35</f>
        <v>-605926</v>
      </c>
      <c r="E35" s="146">
        <v>-605926</v>
      </c>
      <c r="F35" s="408" t="s">
        <v>378</v>
      </c>
      <c r="G35" s="146">
        <v>0</v>
      </c>
      <c r="H35" s="147"/>
      <c r="I35" s="146">
        <v>44537908</v>
      </c>
      <c r="J35" s="146">
        <v>41613656.170000046</v>
      </c>
      <c r="K35" s="146">
        <v>44237584</v>
      </c>
      <c r="L35" s="146">
        <f>I35-K35</f>
        <v>300324</v>
      </c>
      <c r="M35" s="149">
        <f t="shared" si="0"/>
        <v>0</v>
      </c>
      <c r="N35" s="63"/>
      <c r="O35" s="63"/>
      <c r="P35" s="63"/>
    </row>
    <row r="36" spans="1:16" s="74" customFormat="1" ht="7.5" customHeight="1">
      <c r="A36" s="154"/>
      <c r="B36" s="157"/>
      <c r="C36" s="146"/>
      <c r="D36" s="146"/>
      <c r="E36" s="146"/>
      <c r="F36" s="408"/>
      <c r="G36" s="147"/>
      <c r="H36" s="147"/>
      <c r="I36" s="146"/>
      <c r="J36" s="146"/>
      <c r="K36" s="146"/>
      <c r="L36" s="146"/>
      <c r="M36" s="149">
        <f t="shared" si="0"/>
        <v>0</v>
      </c>
      <c r="N36" s="72"/>
      <c r="O36" s="72"/>
      <c r="P36" s="72"/>
    </row>
    <row r="37" spans="1:16" s="73" customFormat="1" ht="18" customHeight="1">
      <c r="A37" s="150" t="s">
        <v>349</v>
      </c>
      <c r="B37" s="151"/>
      <c r="C37" s="152">
        <f>C35</f>
        <v>45143834</v>
      </c>
      <c r="D37" s="152">
        <f>D35</f>
        <v>-605926</v>
      </c>
      <c r="E37" s="152">
        <v>-605926</v>
      </c>
      <c r="F37" s="409"/>
      <c r="G37" s="153"/>
      <c r="H37" s="153"/>
      <c r="I37" s="152">
        <f>I35</f>
        <v>44537908</v>
      </c>
      <c r="J37" s="152">
        <f>J35</f>
        <v>41613656.170000046</v>
      </c>
      <c r="K37" s="152">
        <f>K35</f>
        <v>44237584</v>
      </c>
      <c r="L37" s="152">
        <f>L35</f>
        <v>300324</v>
      </c>
      <c r="M37" s="149">
        <f t="shared" ref="M37:M56" si="7">I37-C37-D37</f>
        <v>0</v>
      </c>
      <c r="O37" s="63"/>
      <c r="P37" s="63"/>
    </row>
    <row r="38" spans="1:16" s="64" customFormat="1" ht="18" customHeight="1">
      <c r="A38" s="154" t="s">
        <v>110</v>
      </c>
      <c r="B38" s="157" t="s">
        <v>20</v>
      </c>
      <c r="C38" s="146">
        <v>18516156</v>
      </c>
      <c r="D38" s="146">
        <f t="shared" ref="D38:D41" si="8">E38+G38</f>
        <v>-640733</v>
      </c>
      <c r="E38" s="146">
        <v>-640733</v>
      </c>
      <c r="F38" s="408" t="s">
        <v>382</v>
      </c>
      <c r="G38" s="146">
        <v>0</v>
      </c>
      <c r="H38" s="147"/>
      <c r="I38" s="146">
        <v>17875423</v>
      </c>
      <c r="J38" s="146">
        <v>17339625.969999753</v>
      </c>
      <c r="K38" s="146">
        <v>17585423</v>
      </c>
      <c r="L38" s="146">
        <f>I38-K38</f>
        <v>290000</v>
      </c>
      <c r="M38" s="149">
        <f t="shared" si="7"/>
        <v>0</v>
      </c>
      <c r="N38" s="63"/>
      <c r="O38" s="63"/>
      <c r="P38" s="63"/>
    </row>
    <row r="39" spans="1:16" s="64" customFormat="1" ht="18" customHeight="1">
      <c r="A39" s="154" t="s">
        <v>111</v>
      </c>
      <c r="B39" s="157" t="s">
        <v>21</v>
      </c>
      <c r="C39" s="146">
        <v>12464149</v>
      </c>
      <c r="D39" s="146">
        <f t="shared" si="8"/>
        <v>-1673796</v>
      </c>
      <c r="E39" s="146">
        <v>-1673796</v>
      </c>
      <c r="F39" s="408" t="s">
        <v>383</v>
      </c>
      <c r="G39" s="146">
        <v>0</v>
      </c>
      <c r="H39" s="147"/>
      <c r="I39" s="146">
        <v>10790353</v>
      </c>
      <c r="J39" s="146">
        <v>9882892.0999998394</v>
      </c>
      <c r="K39" s="146">
        <v>10285086</v>
      </c>
      <c r="L39" s="146">
        <f>I39-K39</f>
        <v>505267</v>
      </c>
      <c r="M39" s="149">
        <f t="shared" si="7"/>
        <v>0</v>
      </c>
      <c r="N39" s="63"/>
      <c r="O39" s="63"/>
      <c r="P39" s="63"/>
    </row>
    <row r="40" spans="1:16" s="64" customFormat="1" ht="18" customHeight="1">
      <c r="A40" s="154" t="s">
        <v>112</v>
      </c>
      <c r="B40" s="157" t="s">
        <v>22</v>
      </c>
      <c r="C40" s="146">
        <v>992155</v>
      </c>
      <c r="D40" s="146">
        <f t="shared" si="8"/>
        <v>-263618</v>
      </c>
      <c r="E40" s="146">
        <v>-263618</v>
      </c>
      <c r="F40" s="408" t="s">
        <v>379</v>
      </c>
      <c r="G40" s="146">
        <v>0</v>
      </c>
      <c r="H40" s="147"/>
      <c r="I40" s="146">
        <v>728537</v>
      </c>
      <c r="J40" s="146">
        <v>308058.85000000027</v>
      </c>
      <c r="K40" s="146">
        <v>327586</v>
      </c>
      <c r="L40" s="146">
        <f>I40-K40</f>
        <v>400951</v>
      </c>
      <c r="M40" s="149">
        <f t="shared" si="7"/>
        <v>0</v>
      </c>
      <c r="N40" s="63"/>
      <c r="O40" s="63"/>
      <c r="P40" s="63"/>
    </row>
    <row r="41" spans="1:16" s="64" customFormat="1" ht="18" customHeight="1">
      <c r="A41" s="154" t="s">
        <v>113</v>
      </c>
      <c r="B41" s="157" t="s">
        <v>23</v>
      </c>
      <c r="C41" s="146">
        <v>35071483</v>
      </c>
      <c r="D41" s="146">
        <f t="shared" si="8"/>
        <v>-1364456</v>
      </c>
      <c r="E41" s="146">
        <v>-1267184</v>
      </c>
      <c r="F41" s="408" t="s">
        <v>414</v>
      </c>
      <c r="G41" s="146">
        <v>-97272</v>
      </c>
      <c r="H41" s="147" t="s">
        <v>416</v>
      </c>
      <c r="I41" s="146">
        <v>33707027</v>
      </c>
      <c r="J41" s="146">
        <v>26448875.140000109</v>
      </c>
      <c r="K41" s="146">
        <v>32196216</v>
      </c>
      <c r="L41" s="146">
        <f>I41-K41</f>
        <v>1510811</v>
      </c>
      <c r="M41" s="149">
        <f t="shared" si="7"/>
        <v>0</v>
      </c>
      <c r="N41" s="63"/>
      <c r="O41" s="63"/>
      <c r="P41" s="63"/>
    </row>
    <row r="42" spans="1:16" s="74" customFormat="1" ht="7.5" customHeight="1">
      <c r="A42" s="154"/>
      <c r="B42" s="157"/>
      <c r="C42" s="146"/>
      <c r="D42" s="146"/>
      <c r="E42" s="146"/>
      <c r="F42" s="408"/>
      <c r="G42" s="147"/>
      <c r="H42" s="147"/>
      <c r="I42" s="146"/>
      <c r="J42" s="146"/>
      <c r="K42" s="146"/>
      <c r="L42" s="146"/>
      <c r="M42" s="149">
        <f t="shared" si="7"/>
        <v>0</v>
      </c>
      <c r="N42" s="72"/>
      <c r="O42" s="72"/>
      <c r="P42" s="72"/>
    </row>
    <row r="43" spans="1:16" s="73" customFormat="1" ht="18" customHeight="1">
      <c r="A43" s="150" t="s">
        <v>350</v>
      </c>
      <c r="B43" s="151"/>
      <c r="C43" s="152">
        <f>SUM(C38:C41)</f>
        <v>67043943</v>
      </c>
      <c r="D43" s="152">
        <f>SUM(D38:D41)</f>
        <v>-3942603</v>
      </c>
      <c r="E43" s="152">
        <v>-3845331</v>
      </c>
      <c r="F43" s="409"/>
      <c r="G43" s="152">
        <f>SUM(G38:G41)</f>
        <v>-97272</v>
      </c>
      <c r="H43" s="153"/>
      <c r="I43" s="152">
        <f>SUM(I38:I41)</f>
        <v>63101340</v>
      </c>
      <c r="J43" s="152">
        <f>SUM(J38:J41)</f>
        <v>53979452.059999704</v>
      </c>
      <c r="K43" s="152">
        <f>SUM(K38:K41)</f>
        <v>60394311</v>
      </c>
      <c r="L43" s="152">
        <f>SUM(L38:L41)</f>
        <v>2707029</v>
      </c>
      <c r="M43" s="149">
        <f t="shared" si="7"/>
        <v>0</v>
      </c>
      <c r="O43" s="63"/>
      <c r="P43" s="63"/>
    </row>
    <row r="44" spans="1:16" s="73" customFormat="1" ht="18" customHeight="1">
      <c r="A44" s="158" t="s">
        <v>199</v>
      </c>
      <c r="B44" s="155" t="s">
        <v>125</v>
      </c>
      <c r="C44" s="146">
        <v>37715330</v>
      </c>
      <c r="D44" s="146">
        <f t="shared" ref="D44" si="9">E44+G44</f>
        <v>39180310</v>
      </c>
      <c r="E44" s="146">
        <v>39180310</v>
      </c>
      <c r="F44" s="408" t="s">
        <v>415</v>
      </c>
      <c r="G44" s="146">
        <v>0</v>
      </c>
      <c r="H44" s="147"/>
      <c r="I44" s="146">
        <v>76895640</v>
      </c>
      <c r="J44" s="146">
        <v>29771645.069999915</v>
      </c>
      <c r="K44" s="146">
        <v>48519958</v>
      </c>
      <c r="L44" s="146">
        <f>I44-K44</f>
        <v>28375682</v>
      </c>
      <c r="M44" s="149">
        <f t="shared" si="7"/>
        <v>0</v>
      </c>
      <c r="O44" s="63"/>
      <c r="P44" s="63"/>
    </row>
    <row r="45" spans="1:16" s="75" customFormat="1" ht="7.5" customHeight="1">
      <c r="A45" s="158"/>
      <c r="B45" s="155"/>
      <c r="C45" s="146"/>
      <c r="D45" s="146"/>
      <c r="E45" s="146"/>
      <c r="F45" s="408"/>
      <c r="G45" s="147"/>
      <c r="H45" s="147"/>
      <c r="I45" s="146"/>
      <c r="J45" s="146"/>
      <c r="K45" s="146"/>
      <c r="L45" s="146"/>
      <c r="M45" s="149">
        <f t="shared" si="7"/>
        <v>0</v>
      </c>
      <c r="O45" s="72"/>
      <c r="P45" s="72"/>
    </row>
    <row r="46" spans="1:16" s="73" customFormat="1" ht="18" customHeight="1">
      <c r="A46" s="150" t="s">
        <v>219</v>
      </c>
      <c r="B46" s="151"/>
      <c r="C46" s="152">
        <f>SUM(C44)</f>
        <v>37715330</v>
      </c>
      <c r="D46" s="152">
        <f>D44</f>
        <v>39180310</v>
      </c>
      <c r="E46" s="152">
        <v>39180310</v>
      </c>
      <c r="F46" s="409"/>
      <c r="G46" s="153">
        <f>SUM(G44:G45)</f>
        <v>0</v>
      </c>
      <c r="H46" s="153"/>
      <c r="I46" s="152">
        <f>I44</f>
        <v>76895640</v>
      </c>
      <c r="J46" s="152">
        <f>J44</f>
        <v>29771645.069999915</v>
      </c>
      <c r="K46" s="152">
        <f>K44</f>
        <v>48519958</v>
      </c>
      <c r="L46" s="152">
        <f>L44</f>
        <v>28375682</v>
      </c>
      <c r="M46" s="149">
        <f t="shared" si="7"/>
        <v>0</v>
      </c>
      <c r="N46" s="63"/>
      <c r="O46" s="63"/>
      <c r="P46" s="63"/>
    </row>
    <row r="47" spans="1:16" s="75" customFormat="1" ht="7.5" customHeight="1">
      <c r="A47" s="159"/>
      <c r="B47" s="160"/>
      <c r="C47" s="161"/>
      <c r="D47" s="161"/>
      <c r="E47" s="161"/>
      <c r="F47" s="410"/>
      <c r="G47" s="162"/>
      <c r="H47" s="162"/>
      <c r="I47" s="161"/>
      <c r="J47" s="161"/>
      <c r="K47" s="161"/>
      <c r="L47" s="161"/>
      <c r="M47" s="149">
        <f t="shared" si="7"/>
        <v>0</v>
      </c>
      <c r="N47" s="72"/>
      <c r="O47" s="72"/>
      <c r="P47" s="72"/>
    </row>
    <row r="48" spans="1:16" s="73" customFormat="1" ht="18" customHeight="1" thickBot="1">
      <c r="A48" s="163" t="s">
        <v>351</v>
      </c>
      <c r="B48" s="164"/>
      <c r="C48" s="165">
        <f>SUM(C43,C37,C34,C29,C21,C7,C46)</f>
        <v>1740549443</v>
      </c>
      <c r="D48" s="165">
        <f>SUM(D43,D37,D34,D29,D21,D7+D46)</f>
        <v>241386141</v>
      </c>
      <c r="E48" s="165">
        <v>241378489</v>
      </c>
      <c r="F48" s="411"/>
      <c r="G48" s="165">
        <f>SUM(G43,G37,G34,G29,G21,G7,G46)</f>
        <v>7652</v>
      </c>
      <c r="H48" s="166"/>
      <c r="I48" s="165">
        <f>SUM(I43,I37,I34,I29,I21,I7,I46)</f>
        <v>1981935584</v>
      </c>
      <c r="J48" s="165">
        <f>SUM(J43,J37,J34,J29,J21,J7,J46)</f>
        <v>1766780445.5999773</v>
      </c>
      <c r="K48" s="165">
        <f>SUM(K43,K37,K34,K29,K21,K7,K46)</f>
        <v>1952402451</v>
      </c>
      <c r="L48" s="165">
        <f>SUM(L43,L37,L34,L29,L21,L7,L46)</f>
        <v>29533133</v>
      </c>
      <c r="M48" s="149">
        <f t="shared" si="7"/>
        <v>0</v>
      </c>
      <c r="N48" s="63"/>
      <c r="O48" s="63"/>
      <c r="P48" s="63"/>
    </row>
    <row r="49" spans="1:17" s="76" customFormat="1" ht="18" customHeight="1" thickTop="1">
      <c r="A49" s="167"/>
      <c r="B49" s="155"/>
      <c r="C49" s="146"/>
      <c r="D49" s="146"/>
      <c r="E49" s="146"/>
      <c r="F49" s="408"/>
      <c r="G49" s="146"/>
      <c r="H49" s="146"/>
      <c r="I49" s="146"/>
      <c r="J49" s="146"/>
      <c r="K49" s="146"/>
      <c r="L49" s="146"/>
      <c r="M49" s="149">
        <f t="shared" si="7"/>
        <v>0</v>
      </c>
      <c r="O49" s="77"/>
      <c r="P49" s="77"/>
      <c r="Q49" s="77"/>
    </row>
    <row r="50" spans="1:17" s="76" customFormat="1" ht="18" customHeight="1">
      <c r="A50" s="168" t="s">
        <v>51</v>
      </c>
      <c r="B50" s="155"/>
      <c r="C50" s="146"/>
      <c r="D50" s="146"/>
      <c r="E50" s="146"/>
      <c r="F50" s="408"/>
      <c r="G50" s="146"/>
      <c r="H50" s="146"/>
      <c r="I50" s="146"/>
      <c r="J50" s="146"/>
      <c r="K50" s="146"/>
      <c r="L50" s="146"/>
      <c r="M50" s="149">
        <f t="shared" si="7"/>
        <v>0</v>
      </c>
    </row>
    <row r="51" spans="1:17" s="76" customFormat="1" ht="18" customHeight="1">
      <c r="A51" s="158"/>
      <c r="B51" s="155" t="s">
        <v>4</v>
      </c>
      <c r="C51" s="146">
        <v>926369152</v>
      </c>
      <c r="D51" s="146">
        <f>I51-C51</f>
        <v>215024634</v>
      </c>
      <c r="E51" s="146">
        <v>215121906</v>
      </c>
      <c r="F51" s="408"/>
      <c r="G51" s="146">
        <v>-97272</v>
      </c>
      <c r="H51" s="147"/>
      <c r="I51" s="146">
        <v>1141393786</v>
      </c>
      <c r="J51" s="146">
        <v>975140608.39992988</v>
      </c>
      <c r="K51" s="146">
        <v>1116329695</v>
      </c>
      <c r="L51" s="146">
        <f>I51-K51</f>
        <v>25064091</v>
      </c>
      <c r="M51" s="149">
        <f t="shared" si="7"/>
        <v>0</v>
      </c>
      <c r="N51" s="64"/>
      <c r="O51" s="386"/>
    </row>
    <row r="52" spans="1:17" s="76" customFormat="1" ht="18" customHeight="1">
      <c r="A52" s="158"/>
      <c r="B52" s="155" t="s">
        <v>5</v>
      </c>
      <c r="C52" s="146">
        <v>5685701</v>
      </c>
      <c r="D52" s="146">
        <f>I52-C52</f>
        <v>0</v>
      </c>
      <c r="E52" s="146">
        <v>0</v>
      </c>
      <c r="F52" s="408"/>
      <c r="G52" s="146">
        <v>0</v>
      </c>
      <c r="H52" s="147"/>
      <c r="I52" s="146">
        <v>5685701</v>
      </c>
      <c r="J52" s="146">
        <v>5685701</v>
      </c>
      <c r="K52" s="146">
        <v>5685701</v>
      </c>
      <c r="L52" s="146">
        <f>I52-K52</f>
        <v>0</v>
      </c>
      <c r="M52" s="149">
        <f t="shared" si="7"/>
        <v>0</v>
      </c>
      <c r="N52" s="64"/>
      <c r="O52" s="386"/>
    </row>
    <row r="53" spans="1:17" s="73" customFormat="1" ht="18" customHeight="1">
      <c r="A53" s="169"/>
      <c r="B53" s="170" t="s">
        <v>52</v>
      </c>
      <c r="C53" s="146">
        <f>SUM(C51:C52)</f>
        <v>932054853</v>
      </c>
      <c r="D53" s="146">
        <f>I53-C53</f>
        <v>215024634</v>
      </c>
      <c r="E53" s="146">
        <v>215121906</v>
      </c>
      <c r="F53" s="408"/>
      <c r="G53" s="146">
        <f>SUM(G51:G52)</f>
        <v>-97272</v>
      </c>
      <c r="H53" s="147"/>
      <c r="I53" s="146">
        <f>SUM(I51:I52)</f>
        <v>1147079487</v>
      </c>
      <c r="J53" s="146">
        <f>SUM(J51:J52)</f>
        <v>980826309.39992988</v>
      </c>
      <c r="K53" s="146">
        <f>SUM(K51:K52)</f>
        <v>1122015396</v>
      </c>
      <c r="L53" s="146">
        <f>I53-K53</f>
        <v>25064091</v>
      </c>
      <c r="M53" s="149">
        <f t="shared" si="7"/>
        <v>0</v>
      </c>
      <c r="N53" s="64"/>
      <c r="O53" s="386"/>
    </row>
    <row r="54" spans="1:17" s="76" customFormat="1" ht="18" customHeight="1">
      <c r="A54" s="158"/>
      <c r="B54" s="155" t="s">
        <v>6</v>
      </c>
      <c r="C54" s="146">
        <v>798748603</v>
      </c>
      <c r="D54" s="146">
        <f>I54-C54</f>
        <v>27427682</v>
      </c>
      <c r="E54" s="146">
        <v>27427682</v>
      </c>
      <c r="F54" s="408"/>
      <c r="G54" s="146">
        <v>0</v>
      </c>
      <c r="H54" s="147"/>
      <c r="I54" s="146">
        <v>826176285</v>
      </c>
      <c r="J54" s="146">
        <v>778222866.89995825</v>
      </c>
      <c r="K54" s="146">
        <v>821961463</v>
      </c>
      <c r="L54" s="146">
        <f>I54-K54</f>
        <v>4214822</v>
      </c>
      <c r="M54" s="149">
        <f t="shared" si="7"/>
        <v>0</v>
      </c>
      <c r="N54" s="64"/>
      <c r="O54" s="386"/>
    </row>
    <row r="55" spans="1:17" s="76" customFormat="1" ht="18" customHeight="1">
      <c r="A55" s="158"/>
      <c r="B55" s="155" t="s">
        <v>36</v>
      </c>
      <c r="C55" s="146">
        <v>9745987</v>
      </c>
      <c r="D55" s="146">
        <f>I55-C55</f>
        <v>-1066175</v>
      </c>
      <c r="E55" s="146">
        <v>-1171099</v>
      </c>
      <c r="F55" s="408"/>
      <c r="G55" s="146">
        <v>104924</v>
      </c>
      <c r="H55" s="146"/>
      <c r="I55" s="146">
        <v>8679812</v>
      </c>
      <c r="J55" s="146">
        <v>7731269.3000000175</v>
      </c>
      <c r="K55" s="146">
        <v>8425592</v>
      </c>
      <c r="L55" s="146">
        <f>I55-K55</f>
        <v>254220</v>
      </c>
      <c r="M55" s="149">
        <f t="shared" si="7"/>
        <v>0</v>
      </c>
      <c r="N55" s="64"/>
      <c r="O55" s="386"/>
    </row>
    <row r="56" spans="1:17" s="73" customFormat="1" ht="18" customHeight="1">
      <c r="A56" s="150" t="s">
        <v>37</v>
      </c>
      <c r="B56" s="171"/>
      <c r="C56" s="152">
        <f>SUM(C53:C55)</f>
        <v>1740549443</v>
      </c>
      <c r="D56" s="152">
        <f t="shared" ref="D56:L56" si="10">SUM(D53:D55)</f>
        <v>241386141</v>
      </c>
      <c r="E56" s="152">
        <v>241378489</v>
      </c>
      <c r="F56" s="409"/>
      <c r="G56" s="152">
        <f t="shared" si="10"/>
        <v>7652</v>
      </c>
      <c r="H56" s="152"/>
      <c r="I56" s="152">
        <f t="shared" si="10"/>
        <v>1981935584</v>
      </c>
      <c r="J56" s="152">
        <f t="shared" si="10"/>
        <v>1766780445.5998881</v>
      </c>
      <c r="K56" s="152">
        <f t="shared" si="10"/>
        <v>1952402451</v>
      </c>
      <c r="L56" s="152">
        <f t="shared" si="10"/>
        <v>29533133</v>
      </c>
      <c r="M56" s="149">
        <f t="shared" si="7"/>
        <v>0</v>
      </c>
      <c r="N56" s="64"/>
    </row>
    <row r="57" spans="1:17" s="76" customFormat="1" ht="18" customHeight="1">
      <c r="A57" s="172"/>
      <c r="B57" s="172"/>
      <c r="C57" s="173"/>
      <c r="D57" s="173"/>
      <c r="E57" s="173"/>
      <c r="F57" s="174"/>
      <c r="G57" s="174"/>
      <c r="H57" s="174"/>
      <c r="I57" s="173"/>
      <c r="J57" s="173"/>
      <c r="K57" s="173"/>
      <c r="L57" s="173"/>
      <c r="M57" s="175"/>
    </row>
    <row r="58" spans="1:17" s="71" customFormat="1" ht="18" customHeight="1">
      <c r="A58" s="178" t="s">
        <v>216</v>
      </c>
      <c r="B58" s="179" t="s">
        <v>230</v>
      </c>
      <c r="C58" s="180"/>
      <c r="D58" s="180"/>
      <c r="E58" s="180"/>
      <c r="F58" s="181"/>
      <c r="G58" s="177"/>
      <c r="H58" s="177"/>
      <c r="I58" s="176"/>
      <c r="J58" s="176"/>
      <c r="K58" s="176"/>
      <c r="L58" s="176"/>
      <c r="M58" s="66"/>
    </row>
    <row r="59" spans="1:17" s="71" customFormat="1" ht="18" customHeight="1">
      <c r="A59" s="178" t="s">
        <v>273</v>
      </c>
      <c r="B59" s="179" t="s">
        <v>276</v>
      </c>
      <c r="C59" s="180"/>
      <c r="D59" s="180"/>
      <c r="E59" s="180"/>
      <c r="F59" s="181"/>
      <c r="G59" s="177"/>
      <c r="H59" s="177"/>
      <c r="I59" s="176"/>
      <c r="J59" s="176"/>
      <c r="K59" s="176"/>
      <c r="L59" s="66"/>
      <c r="M59" s="66"/>
    </row>
    <row r="60" spans="1:17" s="71" customFormat="1" ht="18" customHeight="1">
      <c r="A60" s="178" t="s">
        <v>267</v>
      </c>
      <c r="B60" s="179" t="s">
        <v>268</v>
      </c>
      <c r="C60" s="388" t="s">
        <v>380</v>
      </c>
      <c r="D60" s="180"/>
      <c r="E60" s="180"/>
      <c r="F60" s="181"/>
      <c r="G60" s="177"/>
      <c r="H60" s="177"/>
      <c r="I60" s="176"/>
      <c r="J60" s="176"/>
      <c r="K60" s="176"/>
      <c r="L60" s="176"/>
      <c r="M60" s="66"/>
    </row>
    <row r="61" spans="1:17" s="71" customFormat="1" ht="18" customHeight="1">
      <c r="A61" s="178" t="s">
        <v>269</v>
      </c>
      <c r="B61" s="179" t="s">
        <v>270</v>
      </c>
      <c r="C61" s="180"/>
      <c r="D61" s="180"/>
      <c r="E61" s="180"/>
      <c r="F61" s="181"/>
      <c r="G61" s="177"/>
      <c r="H61" s="177"/>
      <c r="I61" s="176"/>
      <c r="J61" s="176"/>
      <c r="K61" s="176"/>
      <c r="L61" s="176"/>
      <c r="M61" s="66"/>
    </row>
    <row r="62" spans="1:17" s="71" customFormat="1" ht="18" customHeight="1">
      <c r="A62" s="178" t="s">
        <v>215</v>
      </c>
      <c r="B62" s="179" t="s">
        <v>214</v>
      </c>
      <c r="C62" s="180"/>
      <c r="D62" s="180"/>
      <c r="E62" s="180"/>
      <c r="F62" s="181"/>
      <c r="G62" s="177"/>
      <c r="H62" s="177"/>
      <c r="I62" s="176"/>
      <c r="J62" s="176"/>
      <c r="K62" s="176"/>
      <c r="L62" s="176"/>
      <c r="M62" s="66"/>
    </row>
    <row r="63" spans="1:17" s="71" customFormat="1" ht="18" customHeight="1">
      <c r="A63" s="178" t="s">
        <v>271</v>
      </c>
      <c r="B63" s="179" t="s">
        <v>272</v>
      </c>
      <c r="C63" s="180"/>
      <c r="D63" s="180"/>
      <c r="E63" s="180"/>
      <c r="F63" s="181"/>
      <c r="G63" s="177"/>
      <c r="H63" s="177"/>
      <c r="I63" s="176"/>
      <c r="J63" s="176"/>
      <c r="K63" s="176"/>
      <c r="L63" s="176"/>
      <c r="M63" s="66"/>
    </row>
    <row r="64" spans="1:17" s="71" customFormat="1" ht="18" customHeight="1">
      <c r="A64" s="178" t="s">
        <v>185</v>
      </c>
      <c r="B64" s="179" t="s">
        <v>352</v>
      </c>
      <c r="C64" s="182"/>
      <c r="D64" s="182"/>
      <c r="E64" s="182"/>
      <c r="F64" s="182"/>
      <c r="G64" s="177"/>
      <c r="H64" s="177"/>
      <c r="I64" s="176"/>
      <c r="J64" s="176"/>
      <c r="K64" s="176"/>
      <c r="L64" s="176"/>
      <c r="M64" s="66"/>
    </row>
    <row r="65" spans="1:13" s="71" customFormat="1" ht="18" customHeight="1">
      <c r="A65" s="178" t="s">
        <v>274</v>
      </c>
      <c r="B65" s="179" t="s">
        <v>275</v>
      </c>
      <c r="C65" s="182"/>
      <c r="D65" s="182"/>
      <c r="E65" s="182"/>
      <c r="F65" s="182"/>
      <c r="G65" s="177"/>
      <c r="H65" s="177"/>
      <c r="I65" s="176"/>
      <c r="J65" s="176"/>
      <c r="K65" s="176"/>
      <c r="L65" s="176"/>
      <c r="M65" s="66"/>
    </row>
    <row r="66" spans="1:13" s="71" customFormat="1" ht="18" customHeight="1">
      <c r="A66" s="178" t="s">
        <v>374</v>
      </c>
      <c r="B66" s="179" t="s">
        <v>375</v>
      </c>
      <c r="C66" s="182"/>
      <c r="D66" s="182"/>
      <c r="E66" s="182"/>
      <c r="F66" s="182"/>
      <c r="G66" s="177"/>
      <c r="H66" s="177"/>
      <c r="I66" s="176"/>
      <c r="J66" s="176"/>
      <c r="K66" s="176"/>
      <c r="L66" s="176"/>
      <c r="M66" s="66"/>
    </row>
    <row r="67" spans="1:13" s="71" customFormat="1" ht="18" customHeight="1">
      <c r="A67" s="178" t="s">
        <v>285</v>
      </c>
      <c r="B67" s="179" t="s">
        <v>287</v>
      </c>
      <c r="C67" s="182"/>
      <c r="D67" s="182"/>
      <c r="E67" s="182"/>
      <c r="F67" s="182"/>
      <c r="G67" s="177"/>
      <c r="H67" s="177"/>
      <c r="I67" s="176"/>
      <c r="J67" s="176"/>
      <c r="K67" s="176"/>
      <c r="L67" s="176"/>
      <c r="M67" s="66"/>
    </row>
    <row r="68" spans="1:13" s="71" customFormat="1" ht="18" customHeight="1">
      <c r="A68" s="178" t="s">
        <v>416</v>
      </c>
      <c r="B68" s="179" t="s">
        <v>417</v>
      </c>
      <c r="C68" s="182"/>
      <c r="D68" s="182"/>
      <c r="E68" s="182"/>
      <c r="F68" s="182"/>
      <c r="G68" s="177"/>
      <c r="H68" s="177"/>
      <c r="I68" s="176"/>
      <c r="J68" s="176"/>
      <c r="K68" s="176"/>
      <c r="L68" s="176"/>
      <c r="M68" s="66"/>
    </row>
    <row r="69" spans="1:13" s="71" customFormat="1" ht="18" customHeight="1">
      <c r="A69" s="178" t="s">
        <v>277</v>
      </c>
      <c r="B69" s="179" t="s">
        <v>278</v>
      </c>
      <c r="C69" s="180"/>
      <c r="D69" s="180"/>
      <c r="E69" s="180"/>
      <c r="F69" s="181"/>
      <c r="G69" s="177"/>
      <c r="H69" s="177"/>
      <c r="I69" s="176"/>
      <c r="J69" s="176"/>
      <c r="K69" s="176"/>
      <c r="L69" s="176"/>
      <c r="M69" s="66"/>
    </row>
    <row r="70" spans="1:13" s="71" customFormat="1" ht="18" customHeight="1">
      <c r="A70" s="178" t="s">
        <v>342</v>
      </c>
      <c r="B70" s="179" t="s">
        <v>353</v>
      </c>
      <c r="C70" s="180"/>
      <c r="D70" s="180"/>
      <c r="E70" s="180"/>
      <c r="F70" s="181"/>
      <c r="G70" s="177"/>
      <c r="H70" s="177"/>
      <c r="I70" s="176"/>
      <c r="J70" s="176"/>
      <c r="K70" s="176"/>
      <c r="L70" s="176"/>
      <c r="M70" s="66"/>
    </row>
    <row r="71" spans="1:13" s="71" customFormat="1" ht="18" customHeight="1">
      <c r="A71" s="178" t="s">
        <v>372</v>
      </c>
      <c r="B71" s="179" t="s">
        <v>373</v>
      </c>
      <c r="C71" s="176"/>
      <c r="D71" s="176"/>
      <c r="E71" s="176"/>
      <c r="F71" s="177"/>
      <c r="G71" s="177"/>
      <c r="H71" s="177"/>
      <c r="I71" s="176"/>
      <c r="J71" s="176"/>
      <c r="K71" s="176"/>
      <c r="L71" s="176"/>
      <c r="M71" s="66"/>
    </row>
    <row r="72" spans="1:13" s="71" customFormat="1" ht="18" customHeight="1">
      <c r="A72" s="178" t="s">
        <v>410</v>
      </c>
      <c r="B72" s="179" t="s">
        <v>418</v>
      </c>
      <c r="C72" s="78"/>
      <c r="D72" s="78"/>
      <c r="E72" s="78"/>
      <c r="F72" s="79"/>
      <c r="G72" s="79"/>
      <c r="H72" s="79"/>
      <c r="I72" s="78"/>
      <c r="J72" s="78"/>
      <c r="K72" s="78"/>
      <c r="L72" s="78"/>
      <c r="M72" s="70"/>
    </row>
    <row r="73" spans="1:13" s="71" customFormat="1" ht="18" customHeight="1">
      <c r="C73" s="78"/>
      <c r="D73" s="78"/>
      <c r="E73" s="78"/>
      <c r="F73" s="79"/>
      <c r="G73" s="79"/>
      <c r="H73" s="79"/>
      <c r="I73" s="78"/>
      <c r="J73" s="78"/>
      <c r="K73" s="78"/>
      <c r="L73" s="78"/>
      <c r="M73" s="70"/>
    </row>
    <row r="74" spans="1:13" s="71" customFormat="1" ht="18" customHeight="1">
      <c r="C74" s="78"/>
      <c r="D74" s="78"/>
      <c r="E74" s="78"/>
      <c r="F74" s="79"/>
      <c r="G74" s="79"/>
      <c r="H74" s="79"/>
      <c r="I74" s="78"/>
      <c r="J74" s="78"/>
      <c r="K74" s="78"/>
      <c r="L74" s="78"/>
      <c r="M74" s="70"/>
    </row>
    <row r="75" spans="1:13" s="71" customFormat="1" ht="18" customHeight="1">
      <c r="C75" s="78"/>
      <c r="D75" s="78"/>
      <c r="E75" s="78"/>
      <c r="F75" s="79"/>
      <c r="G75" s="79"/>
      <c r="H75" s="79"/>
      <c r="I75" s="78"/>
      <c r="J75" s="78"/>
      <c r="K75" s="78"/>
      <c r="L75" s="78"/>
      <c r="M75" s="70"/>
    </row>
    <row r="76" spans="1:13" s="71" customFormat="1" ht="18" customHeight="1">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row r="93" spans="3:13" s="71" customFormat="1" ht="18" customHeight="1">
      <c r="C93" s="78"/>
      <c r="D93" s="78"/>
      <c r="E93" s="78"/>
      <c r="F93" s="79"/>
      <c r="G93" s="79"/>
      <c r="H93" s="79"/>
      <c r="I93" s="78"/>
      <c r="J93" s="78"/>
      <c r="K93" s="78"/>
      <c r="L93" s="78"/>
      <c r="M93" s="70"/>
    </row>
    <row r="94" spans="3:13" s="71" customFormat="1" ht="18" customHeight="1">
      <c r="C94" s="78"/>
      <c r="D94" s="78"/>
      <c r="E94" s="78"/>
      <c r="F94" s="79"/>
      <c r="G94" s="79"/>
      <c r="H94" s="79"/>
      <c r="I94" s="78"/>
      <c r="J94" s="78"/>
      <c r="K94" s="78"/>
      <c r="L94" s="78"/>
      <c r="M94" s="70"/>
    </row>
    <row r="95" spans="3:13" s="71" customFormat="1" ht="18" customHeight="1">
      <c r="C95" s="78"/>
      <c r="D95" s="78"/>
      <c r="E95" s="78"/>
      <c r="F95" s="79"/>
      <c r="G95" s="79"/>
      <c r="H95" s="79"/>
      <c r="I95" s="78"/>
      <c r="J95" s="78"/>
      <c r="K95" s="78"/>
      <c r="L95" s="78"/>
      <c r="M95" s="70"/>
    </row>
    <row r="96" spans="3:13" s="71" customFormat="1" ht="18" customHeight="1">
      <c r="C96" s="78"/>
      <c r="D96" s="78"/>
      <c r="E96" s="78"/>
      <c r="F96" s="79"/>
      <c r="G96" s="79"/>
      <c r="H96" s="79"/>
      <c r="I96" s="78"/>
      <c r="J96" s="78"/>
      <c r="K96" s="78"/>
      <c r="L96" s="78"/>
      <c r="M96" s="70"/>
    </row>
    <row r="97" spans="3:13" s="71" customFormat="1" ht="18" customHeight="1">
      <c r="C97" s="78"/>
      <c r="D97" s="78"/>
      <c r="E97" s="78"/>
      <c r="F97" s="79"/>
      <c r="G97" s="79"/>
      <c r="H97" s="79"/>
      <c r="I97" s="78"/>
      <c r="J97" s="78"/>
      <c r="K97" s="78"/>
      <c r="L97" s="78"/>
      <c r="M97" s="70"/>
    </row>
  </sheetData>
  <mergeCells count="3">
    <mergeCell ref="A1:L1"/>
    <mergeCell ref="A2:L2"/>
    <mergeCell ref="A3:L3"/>
  </mergeCells>
  <phoneticPr fontId="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P42"/>
  <sheetViews>
    <sheetView zoomScale="85" zoomScaleNormal="85" zoomScaleSheetLayoutView="85" workbookViewId="0">
      <selection activeCell="Q17" sqref="Q17"/>
    </sheetView>
  </sheetViews>
  <sheetFormatPr defaultRowHeight="13.2"/>
  <cols>
    <col min="1" max="1" width="63.88671875" style="460" bestFit="1" customWidth="1"/>
    <col min="2" max="2" width="11.33203125" style="443" hidden="1" customWidth="1"/>
    <col min="3" max="3" width="11.44140625" style="443" hidden="1" customWidth="1"/>
    <col min="4" max="4" width="11.77734375" style="443" hidden="1" customWidth="1"/>
    <col min="5" max="5" width="11.6640625" style="443" hidden="1" customWidth="1"/>
    <col min="6" max="6" width="11.33203125" style="443" hidden="1" customWidth="1"/>
    <col min="7" max="7" width="11.6640625" style="443" hidden="1" customWidth="1"/>
    <col min="8" max="8" width="12.109375" style="443" hidden="1" customWidth="1"/>
    <col min="9" max="9" width="11.6640625" style="443" hidden="1" customWidth="1"/>
    <col min="10" max="10" width="12.109375" style="443" hidden="1" customWidth="1"/>
    <col min="11" max="11" width="11.44140625" style="443" hidden="1" customWidth="1"/>
    <col min="12" max="12" width="12.77734375" style="443" hidden="1" customWidth="1"/>
    <col min="13" max="13" width="11.77734375" style="443" customWidth="1"/>
    <col min="14" max="14" width="15.6640625" style="443" bestFit="1" customWidth="1"/>
    <col min="15" max="15" width="22.21875" style="460" customWidth="1"/>
    <col min="16" max="16" width="22.21875" style="461" customWidth="1"/>
    <col min="17" max="17" width="22.21875" style="460" customWidth="1"/>
    <col min="18" max="19" width="9.21875" style="460" customWidth="1"/>
    <col min="20" max="20" width="12.6640625" style="460" customWidth="1"/>
    <col min="21" max="21" width="10.44140625" style="460" customWidth="1"/>
    <col min="22" max="253" width="8.88671875" style="460"/>
    <col min="254" max="254" width="57.21875" style="460" bestFit="1" customWidth="1"/>
    <col min="255" max="255" width="10.6640625" style="460" bestFit="1" customWidth="1"/>
    <col min="256" max="266" width="0" style="460" hidden="1" customWidth="1"/>
    <col min="267" max="267" width="14.88671875" style="460" bestFit="1" customWidth="1"/>
    <col min="268" max="276" width="0" style="460" hidden="1" customWidth="1"/>
    <col min="277" max="277" width="10.44140625" style="460" customWidth="1"/>
    <col min="278" max="509" width="8.88671875" style="460"/>
    <col min="510" max="510" width="57.21875" style="460" bestFit="1" customWidth="1"/>
    <col min="511" max="511" width="10.6640625" style="460" bestFit="1" customWidth="1"/>
    <col min="512" max="522" width="0" style="460" hidden="1" customWidth="1"/>
    <col min="523" max="523" width="14.88671875" style="460" bestFit="1" customWidth="1"/>
    <col min="524" max="532" width="0" style="460" hidden="1" customWidth="1"/>
    <col min="533" max="533" width="10.44140625" style="460" customWidth="1"/>
    <col min="534" max="765" width="8.88671875" style="460"/>
    <col min="766" max="766" width="57.21875" style="460" bestFit="1" customWidth="1"/>
    <col min="767" max="767" width="10.6640625" style="460" bestFit="1" customWidth="1"/>
    <col min="768" max="778" width="0" style="460" hidden="1" customWidth="1"/>
    <col min="779" max="779" width="14.88671875" style="460" bestFit="1" customWidth="1"/>
    <col min="780" max="788" width="0" style="460" hidden="1" customWidth="1"/>
    <col min="789" max="789" width="10.44140625" style="460" customWidth="1"/>
    <col min="790" max="1021" width="8.88671875" style="460"/>
    <col min="1022" max="1022" width="57.21875" style="460" bestFit="1" customWidth="1"/>
    <col min="1023" max="1023" width="10.6640625" style="460" bestFit="1" customWidth="1"/>
    <col min="1024" max="1034" width="0" style="460" hidden="1" customWidth="1"/>
    <col min="1035" max="1035" width="14.88671875" style="460" bestFit="1" customWidth="1"/>
    <col min="1036" max="1044" width="0" style="460" hidden="1" customWidth="1"/>
    <col min="1045" max="1045" width="10.44140625" style="460" customWidth="1"/>
    <col min="1046" max="1277" width="8.88671875" style="460"/>
    <col min="1278" max="1278" width="57.21875" style="460" bestFit="1" customWidth="1"/>
    <col min="1279" max="1279" width="10.6640625" style="460" bestFit="1" customWidth="1"/>
    <col min="1280" max="1290" width="0" style="460" hidden="1" customWidth="1"/>
    <col min="1291" max="1291" width="14.88671875" style="460" bestFit="1" customWidth="1"/>
    <col min="1292" max="1300" width="0" style="460" hidden="1" customWidth="1"/>
    <col min="1301" max="1301" width="10.44140625" style="460" customWidth="1"/>
    <col min="1302" max="1533" width="8.88671875" style="460"/>
    <col min="1534" max="1534" width="57.21875" style="460" bestFit="1" customWidth="1"/>
    <col min="1535" max="1535" width="10.6640625" style="460" bestFit="1" customWidth="1"/>
    <col min="1536" max="1546" width="0" style="460" hidden="1" customWidth="1"/>
    <col min="1547" max="1547" width="14.88671875" style="460" bestFit="1" customWidth="1"/>
    <col min="1548" max="1556" width="0" style="460" hidden="1" customWidth="1"/>
    <col min="1557" max="1557" width="10.44140625" style="460" customWidth="1"/>
    <col min="1558" max="1789" width="8.88671875" style="460"/>
    <col min="1790" max="1790" width="57.21875" style="460" bestFit="1" customWidth="1"/>
    <col min="1791" max="1791" width="10.6640625" style="460" bestFit="1" customWidth="1"/>
    <col min="1792" max="1802" width="0" style="460" hidden="1" customWidth="1"/>
    <col min="1803" max="1803" width="14.88671875" style="460" bestFit="1" customWidth="1"/>
    <col min="1804" max="1812" width="0" style="460" hidden="1" customWidth="1"/>
    <col min="1813" max="1813" width="10.44140625" style="460" customWidth="1"/>
    <col min="1814" max="2045" width="8.88671875" style="460"/>
    <col min="2046" max="2046" width="57.21875" style="460" bestFit="1" customWidth="1"/>
    <col min="2047" max="2047" width="10.6640625" style="460" bestFit="1" customWidth="1"/>
    <col min="2048" max="2058" width="0" style="460" hidden="1" customWidth="1"/>
    <col min="2059" max="2059" width="14.88671875" style="460" bestFit="1" customWidth="1"/>
    <col min="2060" max="2068" width="0" style="460" hidden="1" customWidth="1"/>
    <col min="2069" max="2069" width="10.44140625" style="460" customWidth="1"/>
    <col min="2070" max="2301" width="8.88671875" style="460"/>
    <col min="2302" max="2302" width="57.21875" style="460" bestFit="1" customWidth="1"/>
    <col min="2303" max="2303" width="10.6640625" style="460" bestFit="1" customWidth="1"/>
    <col min="2304" max="2314" width="0" style="460" hidden="1" customWidth="1"/>
    <col min="2315" max="2315" width="14.88671875" style="460" bestFit="1" customWidth="1"/>
    <col min="2316" max="2324" width="0" style="460" hidden="1" customWidth="1"/>
    <col min="2325" max="2325" width="10.44140625" style="460" customWidth="1"/>
    <col min="2326" max="2557" width="8.88671875" style="460"/>
    <col min="2558" max="2558" width="57.21875" style="460" bestFit="1" customWidth="1"/>
    <col min="2559" max="2559" width="10.6640625" style="460" bestFit="1" customWidth="1"/>
    <col min="2560" max="2570" width="0" style="460" hidden="1" customWidth="1"/>
    <col min="2571" max="2571" width="14.88671875" style="460" bestFit="1" customWidth="1"/>
    <col min="2572" max="2580" width="0" style="460" hidden="1" customWidth="1"/>
    <col min="2581" max="2581" width="10.44140625" style="460" customWidth="1"/>
    <col min="2582" max="2813" width="8.88671875" style="460"/>
    <col min="2814" max="2814" width="57.21875" style="460" bestFit="1" customWidth="1"/>
    <col min="2815" max="2815" width="10.6640625" style="460" bestFit="1" customWidth="1"/>
    <col min="2816" max="2826" width="0" style="460" hidden="1" customWidth="1"/>
    <col min="2827" max="2827" width="14.88671875" style="460" bestFit="1" customWidth="1"/>
    <col min="2828" max="2836" width="0" style="460" hidden="1" customWidth="1"/>
    <col min="2837" max="2837" width="10.44140625" style="460" customWidth="1"/>
    <col min="2838" max="3069" width="8.88671875" style="460"/>
    <col min="3070" max="3070" width="57.21875" style="460" bestFit="1" customWidth="1"/>
    <col min="3071" max="3071" width="10.6640625" style="460" bestFit="1" customWidth="1"/>
    <col min="3072" max="3082" width="0" style="460" hidden="1" customWidth="1"/>
    <col min="3083" max="3083" width="14.88671875" style="460" bestFit="1" customWidth="1"/>
    <col min="3084" max="3092" width="0" style="460" hidden="1" customWidth="1"/>
    <col min="3093" max="3093" width="10.44140625" style="460" customWidth="1"/>
    <col min="3094" max="3325" width="8.88671875" style="460"/>
    <col min="3326" max="3326" width="57.21875" style="460" bestFit="1" customWidth="1"/>
    <col min="3327" max="3327" width="10.6640625" style="460" bestFit="1" customWidth="1"/>
    <col min="3328" max="3338" width="0" style="460" hidden="1" customWidth="1"/>
    <col min="3339" max="3339" width="14.88671875" style="460" bestFit="1" customWidth="1"/>
    <col min="3340" max="3348" width="0" style="460" hidden="1" customWidth="1"/>
    <col min="3349" max="3349" width="10.44140625" style="460" customWidth="1"/>
    <col min="3350" max="3581" width="8.88671875" style="460"/>
    <col min="3582" max="3582" width="57.21875" style="460" bestFit="1" customWidth="1"/>
    <col min="3583" max="3583" width="10.6640625" style="460" bestFit="1" customWidth="1"/>
    <col min="3584" max="3594" width="0" style="460" hidden="1" customWidth="1"/>
    <col min="3595" max="3595" width="14.88671875" style="460" bestFit="1" customWidth="1"/>
    <col min="3596" max="3604" width="0" style="460" hidden="1" customWidth="1"/>
    <col min="3605" max="3605" width="10.44140625" style="460" customWidth="1"/>
    <col min="3606" max="3837" width="8.88671875" style="460"/>
    <col min="3838" max="3838" width="57.21875" style="460" bestFit="1" customWidth="1"/>
    <col min="3839" max="3839" width="10.6640625" style="460" bestFit="1" customWidth="1"/>
    <col min="3840" max="3850" width="0" style="460" hidden="1" customWidth="1"/>
    <col min="3851" max="3851" width="14.88671875" style="460" bestFit="1" customWidth="1"/>
    <col min="3852" max="3860" width="0" style="460" hidden="1" customWidth="1"/>
    <col min="3861" max="3861" width="10.44140625" style="460" customWidth="1"/>
    <col min="3862" max="4093" width="8.88671875" style="460"/>
    <col min="4094" max="4094" width="57.21875" style="460" bestFit="1" customWidth="1"/>
    <col min="4095" max="4095" width="10.6640625" style="460" bestFit="1" customWidth="1"/>
    <col min="4096" max="4106" width="0" style="460" hidden="1" customWidth="1"/>
    <col min="4107" max="4107" width="14.88671875" style="460" bestFit="1" customWidth="1"/>
    <col min="4108" max="4116" width="0" style="460" hidden="1" customWidth="1"/>
    <col min="4117" max="4117" width="10.44140625" style="460" customWidth="1"/>
    <col min="4118" max="4349" width="8.88671875" style="460"/>
    <col min="4350" max="4350" width="57.21875" style="460" bestFit="1" customWidth="1"/>
    <col min="4351" max="4351" width="10.6640625" style="460" bestFit="1" customWidth="1"/>
    <col min="4352" max="4362" width="0" style="460" hidden="1" customWidth="1"/>
    <col min="4363" max="4363" width="14.88671875" style="460" bestFit="1" customWidth="1"/>
    <col min="4364" max="4372" width="0" style="460" hidden="1" customWidth="1"/>
    <col min="4373" max="4373" width="10.44140625" style="460" customWidth="1"/>
    <col min="4374" max="4605" width="8.88671875" style="460"/>
    <col min="4606" max="4606" width="57.21875" style="460" bestFit="1" customWidth="1"/>
    <col min="4607" max="4607" width="10.6640625" style="460" bestFit="1" customWidth="1"/>
    <col min="4608" max="4618" width="0" style="460" hidden="1" customWidth="1"/>
    <col min="4619" max="4619" width="14.88671875" style="460" bestFit="1" customWidth="1"/>
    <col min="4620" max="4628" width="0" style="460" hidden="1" customWidth="1"/>
    <col min="4629" max="4629" width="10.44140625" style="460" customWidth="1"/>
    <col min="4630" max="4861" width="8.88671875" style="460"/>
    <col min="4862" max="4862" width="57.21875" style="460" bestFit="1" customWidth="1"/>
    <col min="4863" max="4863" width="10.6640625" style="460" bestFit="1" customWidth="1"/>
    <col min="4864" max="4874" width="0" style="460" hidden="1" customWidth="1"/>
    <col min="4875" max="4875" width="14.88671875" style="460" bestFit="1" customWidth="1"/>
    <col min="4876" max="4884" width="0" style="460" hidden="1" customWidth="1"/>
    <col min="4885" max="4885" width="10.44140625" style="460" customWidth="1"/>
    <col min="4886" max="5117" width="8.88671875" style="460"/>
    <col min="5118" max="5118" width="57.21875" style="460" bestFit="1" customWidth="1"/>
    <col min="5119" max="5119" width="10.6640625" style="460" bestFit="1" customWidth="1"/>
    <col min="5120" max="5130" width="0" style="460" hidden="1" customWidth="1"/>
    <col min="5131" max="5131" width="14.88671875" style="460" bestFit="1" customWidth="1"/>
    <col min="5132" max="5140" width="0" style="460" hidden="1" customWidth="1"/>
    <col min="5141" max="5141" width="10.44140625" style="460" customWidth="1"/>
    <col min="5142" max="5373" width="8.88671875" style="460"/>
    <col min="5374" max="5374" width="57.21875" style="460" bestFit="1" customWidth="1"/>
    <col min="5375" max="5375" width="10.6640625" style="460" bestFit="1" customWidth="1"/>
    <col min="5376" max="5386" width="0" style="460" hidden="1" customWidth="1"/>
    <col min="5387" max="5387" width="14.88671875" style="460" bestFit="1" customWidth="1"/>
    <col min="5388" max="5396" width="0" style="460" hidden="1" customWidth="1"/>
    <col min="5397" max="5397" width="10.44140625" style="460" customWidth="1"/>
    <col min="5398" max="5629" width="8.88671875" style="460"/>
    <col min="5630" max="5630" width="57.21875" style="460" bestFit="1" customWidth="1"/>
    <col min="5631" max="5631" width="10.6640625" style="460" bestFit="1" customWidth="1"/>
    <col min="5632" max="5642" width="0" style="460" hidden="1" customWidth="1"/>
    <col min="5643" max="5643" width="14.88671875" style="460" bestFit="1" customWidth="1"/>
    <col min="5644" max="5652" width="0" style="460" hidden="1" customWidth="1"/>
    <col min="5653" max="5653" width="10.44140625" style="460" customWidth="1"/>
    <col min="5654" max="5885" width="8.88671875" style="460"/>
    <col min="5886" max="5886" width="57.21875" style="460" bestFit="1" customWidth="1"/>
    <col min="5887" max="5887" width="10.6640625" style="460" bestFit="1" customWidth="1"/>
    <col min="5888" max="5898" width="0" style="460" hidden="1" customWidth="1"/>
    <col min="5899" max="5899" width="14.88671875" style="460" bestFit="1" customWidth="1"/>
    <col min="5900" max="5908" width="0" style="460" hidden="1" customWidth="1"/>
    <col min="5909" max="5909" width="10.44140625" style="460" customWidth="1"/>
    <col min="5910" max="6141" width="8.88671875" style="460"/>
    <col min="6142" max="6142" width="57.21875" style="460" bestFit="1" customWidth="1"/>
    <col min="6143" max="6143" width="10.6640625" style="460" bestFit="1" customWidth="1"/>
    <col min="6144" max="6154" width="0" style="460" hidden="1" customWidth="1"/>
    <col min="6155" max="6155" width="14.88671875" style="460" bestFit="1" customWidth="1"/>
    <col min="6156" max="6164" width="0" style="460" hidden="1" customWidth="1"/>
    <col min="6165" max="6165" width="10.44140625" style="460" customWidth="1"/>
    <col min="6166" max="6397" width="8.88671875" style="460"/>
    <col min="6398" max="6398" width="57.21875" style="460" bestFit="1" customWidth="1"/>
    <col min="6399" max="6399" width="10.6640625" style="460" bestFit="1" customWidth="1"/>
    <col min="6400" max="6410" width="0" style="460" hidden="1" customWidth="1"/>
    <col min="6411" max="6411" width="14.88671875" style="460" bestFit="1" customWidth="1"/>
    <col min="6412" max="6420" width="0" style="460" hidden="1" customWidth="1"/>
    <col min="6421" max="6421" width="10.44140625" style="460" customWidth="1"/>
    <col min="6422" max="6653" width="8.88671875" style="460"/>
    <col min="6654" max="6654" width="57.21875" style="460" bestFit="1" customWidth="1"/>
    <col min="6655" max="6655" width="10.6640625" style="460" bestFit="1" customWidth="1"/>
    <col min="6656" max="6666" width="0" style="460" hidden="1" customWidth="1"/>
    <col min="6667" max="6667" width="14.88671875" style="460" bestFit="1" customWidth="1"/>
    <col min="6668" max="6676" width="0" style="460" hidden="1" customWidth="1"/>
    <col min="6677" max="6677" width="10.44140625" style="460" customWidth="1"/>
    <col min="6678" max="6909" width="8.88671875" style="460"/>
    <col min="6910" max="6910" width="57.21875" style="460" bestFit="1" customWidth="1"/>
    <col min="6911" max="6911" width="10.6640625" style="460" bestFit="1" customWidth="1"/>
    <col min="6912" max="6922" width="0" style="460" hidden="1" customWidth="1"/>
    <col min="6923" max="6923" width="14.88671875" style="460" bestFit="1" customWidth="1"/>
    <col min="6924" max="6932" width="0" style="460" hidden="1" customWidth="1"/>
    <col min="6933" max="6933" width="10.44140625" style="460" customWidth="1"/>
    <col min="6934" max="7165" width="8.88671875" style="460"/>
    <col min="7166" max="7166" width="57.21875" style="460" bestFit="1" customWidth="1"/>
    <col min="7167" max="7167" width="10.6640625" style="460" bestFit="1" customWidth="1"/>
    <col min="7168" max="7178" width="0" style="460" hidden="1" customWidth="1"/>
    <col min="7179" max="7179" width="14.88671875" style="460" bestFit="1" customWidth="1"/>
    <col min="7180" max="7188" width="0" style="460" hidden="1" customWidth="1"/>
    <col min="7189" max="7189" width="10.44140625" style="460" customWidth="1"/>
    <col min="7190" max="7421" width="8.88671875" style="460"/>
    <col min="7422" max="7422" width="57.21875" style="460" bestFit="1" customWidth="1"/>
    <col min="7423" max="7423" width="10.6640625" style="460" bestFit="1" customWidth="1"/>
    <col min="7424" max="7434" width="0" style="460" hidden="1" customWidth="1"/>
    <col min="7435" max="7435" width="14.88671875" style="460" bestFit="1" customWidth="1"/>
    <col min="7436" max="7444" width="0" style="460" hidden="1" customWidth="1"/>
    <col min="7445" max="7445" width="10.44140625" style="460" customWidth="1"/>
    <col min="7446" max="7677" width="8.88671875" style="460"/>
    <col min="7678" max="7678" width="57.21875" style="460" bestFit="1" customWidth="1"/>
    <col min="7679" max="7679" width="10.6640625" style="460" bestFit="1" customWidth="1"/>
    <col min="7680" max="7690" width="0" style="460" hidden="1" customWidth="1"/>
    <col min="7691" max="7691" width="14.88671875" style="460" bestFit="1" customWidth="1"/>
    <col min="7692" max="7700" width="0" style="460" hidden="1" customWidth="1"/>
    <col min="7701" max="7701" width="10.44140625" style="460" customWidth="1"/>
    <col min="7702" max="7933" width="8.88671875" style="460"/>
    <col min="7934" max="7934" width="57.21875" style="460" bestFit="1" customWidth="1"/>
    <col min="7935" max="7935" width="10.6640625" style="460" bestFit="1" customWidth="1"/>
    <col min="7936" max="7946" width="0" style="460" hidden="1" customWidth="1"/>
    <col min="7947" max="7947" width="14.88671875" style="460" bestFit="1" customWidth="1"/>
    <col min="7948" max="7956" width="0" style="460" hidden="1" customWidth="1"/>
    <col min="7957" max="7957" width="10.44140625" style="460" customWidth="1"/>
    <col min="7958" max="8189" width="8.88671875" style="460"/>
    <col min="8190" max="8190" width="57.21875" style="460" bestFit="1" customWidth="1"/>
    <col min="8191" max="8191" width="10.6640625" style="460" bestFit="1" customWidth="1"/>
    <col min="8192" max="8202" width="0" style="460" hidden="1" customWidth="1"/>
    <col min="8203" max="8203" width="14.88671875" style="460" bestFit="1" customWidth="1"/>
    <col min="8204" max="8212" width="0" style="460" hidden="1" customWidth="1"/>
    <col min="8213" max="8213" width="10.44140625" style="460" customWidth="1"/>
    <col min="8214" max="8445" width="8.88671875" style="460"/>
    <col min="8446" max="8446" width="57.21875" style="460" bestFit="1" customWidth="1"/>
    <col min="8447" max="8447" width="10.6640625" style="460" bestFit="1" customWidth="1"/>
    <col min="8448" max="8458" width="0" style="460" hidden="1" customWidth="1"/>
    <col min="8459" max="8459" width="14.88671875" style="460" bestFit="1" customWidth="1"/>
    <col min="8460" max="8468" width="0" style="460" hidden="1" customWidth="1"/>
    <col min="8469" max="8469" width="10.44140625" style="460" customWidth="1"/>
    <col min="8470" max="8701" width="8.88671875" style="460"/>
    <col min="8702" max="8702" width="57.21875" style="460" bestFit="1" customWidth="1"/>
    <col min="8703" max="8703" width="10.6640625" style="460" bestFit="1" customWidth="1"/>
    <col min="8704" max="8714" width="0" style="460" hidden="1" customWidth="1"/>
    <col min="8715" max="8715" width="14.88671875" style="460" bestFit="1" customWidth="1"/>
    <col min="8716" max="8724" width="0" style="460" hidden="1" customWidth="1"/>
    <col min="8725" max="8725" width="10.44140625" style="460" customWidth="1"/>
    <col min="8726" max="8957" width="8.88671875" style="460"/>
    <col min="8958" max="8958" width="57.21875" style="460" bestFit="1" customWidth="1"/>
    <col min="8959" max="8959" width="10.6640625" style="460" bestFit="1" customWidth="1"/>
    <col min="8960" max="8970" width="0" style="460" hidden="1" customWidth="1"/>
    <col min="8971" max="8971" width="14.88671875" style="460" bestFit="1" customWidth="1"/>
    <col min="8972" max="8980" width="0" style="460" hidden="1" customWidth="1"/>
    <col min="8981" max="8981" width="10.44140625" style="460" customWidth="1"/>
    <col min="8982" max="9213" width="8.88671875" style="460"/>
    <col min="9214" max="9214" width="57.21875" style="460" bestFit="1" customWidth="1"/>
    <col min="9215" max="9215" width="10.6640625" style="460" bestFit="1" customWidth="1"/>
    <col min="9216" max="9226" width="0" style="460" hidden="1" customWidth="1"/>
    <col min="9227" max="9227" width="14.88671875" style="460" bestFit="1" customWidth="1"/>
    <col min="9228" max="9236" width="0" style="460" hidden="1" customWidth="1"/>
    <col min="9237" max="9237" width="10.44140625" style="460" customWidth="1"/>
    <col min="9238" max="9469" width="8.88671875" style="460"/>
    <col min="9470" max="9470" width="57.21875" style="460" bestFit="1" customWidth="1"/>
    <col min="9471" max="9471" width="10.6640625" style="460" bestFit="1" customWidth="1"/>
    <col min="9472" max="9482" width="0" style="460" hidden="1" customWidth="1"/>
    <col min="9483" max="9483" width="14.88671875" style="460" bestFit="1" customWidth="1"/>
    <col min="9484" max="9492" width="0" style="460" hidden="1" customWidth="1"/>
    <col min="9493" max="9493" width="10.44140625" style="460" customWidth="1"/>
    <col min="9494" max="9725" width="8.88671875" style="460"/>
    <col min="9726" max="9726" width="57.21875" style="460" bestFit="1" customWidth="1"/>
    <col min="9727" max="9727" width="10.6640625" style="460" bestFit="1" customWidth="1"/>
    <col min="9728" max="9738" width="0" style="460" hidden="1" customWidth="1"/>
    <col min="9739" max="9739" width="14.88671875" style="460" bestFit="1" customWidth="1"/>
    <col min="9740" max="9748" width="0" style="460" hidden="1" customWidth="1"/>
    <col min="9749" max="9749" width="10.44140625" style="460" customWidth="1"/>
    <col min="9750" max="9981" width="8.88671875" style="460"/>
    <col min="9982" max="9982" width="57.21875" style="460" bestFit="1" customWidth="1"/>
    <col min="9983" max="9983" width="10.6640625" style="460" bestFit="1" customWidth="1"/>
    <col min="9984" max="9994" width="0" style="460" hidden="1" customWidth="1"/>
    <col min="9995" max="9995" width="14.88671875" style="460" bestFit="1" customWidth="1"/>
    <col min="9996" max="10004" width="0" style="460" hidden="1" customWidth="1"/>
    <col min="10005" max="10005" width="10.44140625" style="460" customWidth="1"/>
    <col min="10006" max="10237" width="8.88671875" style="460"/>
    <col min="10238" max="10238" width="57.21875" style="460" bestFit="1" customWidth="1"/>
    <col min="10239" max="10239" width="10.6640625" style="460" bestFit="1" customWidth="1"/>
    <col min="10240" max="10250" width="0" style="460" hidden="1" customWidth="1"/>
    <col min="10251" max="10251" width="14.88671875" style="460" bestFit="1" customWidth="1"/>
    <col min="10252" max="10260" width="0" style="460" hidden="1" customWidth="1"/>
    <col min="10261" max="10261" width="10.44140625" style="460" customWidth="1"/>
    <col min="10262" max="10493" width="8.88671875" style="460"/>
    <col min="10494" max="10494" width="57.21875" style="460" bestFit="1" customWidth="1"/>
    <col min="10495" max="10495" width="10.6640625" style="460" bestFit="1" customWidth="1"/>
    <col min="10496" max="10506" width="0" style="460" hidden="1" customWidth="1"/>
    <col min="10507" max="10507" width="14.88671875" style="460" bestFit="1" customWidth="1"/>
    <col min="10508" max="10516" width="0" style="460" hidden="1" customWidth="1"/>
    <col min="10517" max="10517" width="10.44140625" style="460" customWidth="1"/>
    <col min="10518" max="10749" width="8.88671875" style="460"/>
    <col min="10750" max="10750" width="57.21875" style="460" bestFit="1" customWidth="1"/>
    <col min="10751" max="10751" width="10.6640625" style="460" bestFit="1" customWidth="1"/>
    <col min="10752" max="10762" width="0" style="460" hidden="1" customWidth="1"/>
    <col min="10763" max="10763" width="14.88671875" style="460" bestFit="1" customWidth="1"/>
    <col min="10764" max="10772" width="0" style="460" hidden="1" customWidth="1"/>
    <col min="10773" max="10773" width="10.44140625" style="460" customWidth="1"/>
    <col min="10774" max="11005" width="8.88671875" style="460"/>
    <col min="11006" max="11006" width="57.21875" style="460" bestFit="1" customWidth="1"/>
    <col min="11007" max="11007" width="10.6640625" style="460" bestFit="1" customWidth="1"/>
    <col min="11008" max="11018" width="0" style="460" hidden="1" customWidth="1"/>
    <col min="11019" max="11019" width="14.88671875" style="460" bestFit="1" customWidth="1"/>
    <col min="11020" max="11028" width="0" style="460" hidden="1" customWidth="1"/>
    <col min="11029" max="11029" width="10.44140625" style="460" customWidth="1"/>
    <col min="11030" max="11261" width="8.88671875" style="460"/>
    <col min="11262" max="11262" width="57.21875" style="460" bestFit="1" customWidth="1"/>
    <col min="11263" max="11263" width="10.6640625" style="460" bestFit="1" customWidth="1"/>
    <col min="11264" max="11274" width="0" style="460" hidden="1" customWidth="1"/>
    <col min="11275" max="11275" width="14.88671875" style="460" bestFit="1" customWidth="1"/>
    <col min="11276" max="11284" width="0" style="460" hidden="1" customWidth="1"/>
    <col min="11285" max="11285" width="10.44140625" style="460" customWidth="1"/>
    <col min="11286" max="11517" width="8.88671875" style="460"/>
    <col min="11518" max="11518" width="57.21875" style="460" bestFit="1" customWidth="1"/>
    <col min="11519" max="11519" width="10.6640625" style="460" bestFit="1" customWidth="1"/>
    <col min="11520" max="11530" width="0" style="460" hidden="1" customWidth="1"/>
    <col min="11531" max="11531" width="14.88671875" style="460" bestFit="1" customWidth="1"/>
    <col min="11532" max="11540" width="0" style="460" hidden="1" customWidth="1"/>
    <col min="11541" max="11541" width="10.44140625" style="460" customWidth="1"/>
    <col min="11542" max="11773" width="8.88671875" style="460"/>
    <col min="11774" max="11774" width="57.21875" style="460" bestFit="1" customWidth="1"/>
    <col min="11775" max="11775" width="10.6640625" style="460" bestFit="1" customWidth="1"/>
    <col min="11776" max="11786" width="0" style="460" hidden="1" customWidth="1"/>
    <col min="11787" max="11787" width="14.88671875" style="460" bestFit="1" customWidth="1"/>
    <col min="11788" max="11796" width="0" style="460" hidden="1" customWidth="1"/>
    <col min="11797" max="11797" width="10.44140625" style="460" customWidth="1"/>
    <col min="11798" max="12029" width="8.88671875" style="460"/>
    <col min="12030" max="12030" width="57.21875" style="460" bestFit="1" customWidth="1"/>
    <col min="12031" max="12031" width="10.6640625" style="460" bestFit="1" customWidth="1"/>
    <col min="12032" max="12042" width="0" style="460" hidden="1" customWidth="1"/>
    <col min="12043" max="12043" width="14.88671875" style="460" bestFit="1" customWidth="1"/>
    <col min="12044" max="12052" width="0" style="460" hidden="1" customWidth="1"/>
    <col min="12053" max="12053" width="10.44140625" style="460" customWidth="1"/>
    <col min="12054" max="12285" width="8.88671875" style="460"/>
    <col min="12286" max="12286" width="57.21875" style="460" bestFit="1" customWidth="1"/>
    <col min="12287" max="12287" width="10.6640625" style="460" bestFit="1" customWidth="1"/>
    <col min="12288" max="12298" width="0" style="460" hidden="1" customWidth="1"/>
    <col min="12299" max="12299" width="14.88671875" style="460" bestFit="1" customWidth="1"/>
    <col min="12300" max="12308" width="0" style="460" hidden="1" customWidth="1"/>
    <col min="12309" max="12309" width="10.44140625" style="460" customWidth="1"/>
    <col min="12310" max="12541" width="8.88671875" style="460"/>
    <col min="12542" max="12542" width="57.21875" style="460" bestFit="1" customWidth="1"/>
    <col min="12543" max="12543" width="10.6640625" style="460" bestFit="1" customWidth="1"/>
    <col min="12544" max="12554" width="0" style="460" hidden="1" customWidth="1"/>
    <col min="12555" max="12555" width="14.88671875" style="460" bestFit="1" customWidth="1"/>
    <col min="12556" max="12564" width="0" style="460" hidden="1" customWidth="1"/>
    <col min="12565" max="12565" width="10.44140625" style="460" customWidth="1"/>
    <col min="12566" max="12797" width="8.88671875" style="460"/>
    <col min="12798" max="12798" width="57.21875" style="460" bestFit="1" customWidth="1"/>
    <col min="12799" max="12799" width="10.6640625" style="460" bestFit="1" customWidth="1"/>
    <col min="12800" max="12810" width="0" style="460" hidden="1" customWidth="1"/>
    <col min="12811" max="12811" width="14.88671875" style="460" bestFit="1" customWidth="1"/>
    <col min="12812" max="12820" width="0" style="460" hidden="1" customWidth="1"/>
    <col min="12821" max="12821" width="10.44140625" style="460" customWidth="1"/>
    <col min="12822" max="13053" width="8.88671875" style="460"/>
    <col min="13054" max="13054" width="57.21875" style="460" bestFit="1" customWidth="1"/>
    <col min="13055" max="13055" width="10.6640625" style="460" bestFit="1" customWidth="1"/>
    <col min="13056" max="13066" width="0" style="460" hidden="1" customWidth="1"/>
    <col min="13067" max="13067" width="14.88671875" style="460" bestFit="1" customWidth="1"/>
    <col min="13068" max="13076" width="0" style="460" hidden="1" customWidth="1"/>
    <col min="13077" max="13077" width="10.44140625" style="460" customWidth="1"/>
    <col min="13078" max="13309" width="8.88671875" style="460"/>
    <col min="13310" max="13310" width="57.21875" style="460" bestFit="1" customWidth="1"/>
    <col min="13311" max="13311" width="10.6640625" style="460" bestFit="1" customWidth="1"/>
    <col min="13312" max="13322" width="0" style="460" hidden="1" customWidth="1"/>
    <col min="13323" max="13323" width="14.88671875" style="460" bestFit="1" customWidth="1"/>
    <col min="13324" max="13332" width="0" style="460" hidden="1" customWidth="1"/>
    <col min="13333" max="13333" width="10.44140625" style="460" customWidth="1"/>
    <col min="13334" max="13565" width="8.88671875" style="460"/>
    <col min="13566" max="13566" width="57.21875" style="460" bestFit="1" customWidth="1"/>
    <col min="13567" max="13567" width="10.6640625" style="460" bestFit="1" customWidth="1"/>
    <col min="13568" max="13578" width="0" style="460" hidden="1" customWidth="1"/>
    <col min="13579" max="13579" width="14.88671875" style="460" bestFit="1" customWidth="1"/>
    <col min="13580" max="13588" width="0" style="460" hidden="1" customWidth="1"/>
    <col min="13589" max="13589" width="10.44140625" style="460" customWidth="1"/>
    <col min="13590" max="13821" width="8.88671875" style="460"/>
    <col min="13822" max="13822" width="57.21875" style="460" bestFit="1" customWidth="1"/>
    <col min="13823" max="13823" width="10.6640625" style="460" bestFit="1" customWidth="1"/>
    <col min="13824" max="13834" width="0" style="460" hidden="1" customWidth="1"/>
    <col min="13835" max="13835" width="14.88671875" style="460" bestFit="1" customWidth="1"/>
    <col min="13836" max="13844" width="0" style="460" hidden="1" customWidth="1"/>
    <col min="13845" max="13845" width="10.44140625" style="460" customWidth="1"/>
    <col min="13846" max="14077" width="8.88671875" style="460"/>
    <col min="14078" max="14078" width="57.21875" style="460" bestFit="1" customWidth="1"/>
    <col min="14079" max="14079" width="10.6640625" style="460" bestFit="1" customWidth="1"/>
    <col min="14080" max="14090" width="0" style="460" hidden="1" customWidth="1"/>
    <col min="14091" max="14091" width="14.88671875" style="460" bestFit="1" customWidth="1"/>
    <col min="14092" max="14100" width="0" style="460" hidden="1" customWidth="1"/>
    <col min="14101" max="14101" width="10.44140625" style="460" customWidth="1"/>
    <col min="14102" max="14333" width="8.88671875" style="460"/>
    <col min="14334" max="14334" width="57.21875" style="460" bestFit="1" customWidth="1"/>
    <col min="14335" max="14335" width="10.6640625" style="460" bestFit="1" customWidth="1"/>
    <col min="14336" max="14346" width="0" style="460" hidden="1" customWidth="1"/>
    <col min="14347" max="14347" width="14.88671875" style="460" bestFit="1" customWidth="1"/>
    <col min="14348" max="14356" width="0" style="460" hidden="1" customWidth="1"/>
    <col min="14357" max="14357" width="10.44140625" style="460" customWidth="1"/>
    <col min="14358" max="14589" width="8.88671875" style="460"/>
    <col min="14590" max="14590" width="57.21875" style="460" bestFit="1" customWidth="1"/>
    <col min="14591" max="14591" width="10.6640625" style="460" bestFit="1" customWidth="1"/>
    <col min="14592" max="14602" width="0" style="460" hidden="1" customWidth="1"/>
    <col min="14603" max="14603" width="14.88671875" style="460" bestFit="1" customWidth="1"/>
    <col min="14604" max="14612" width="0" style="460" hidden="1" customWidth="1"/>
    <col min="14613" max="14613" width="10.44140625" style="460" customWidth="1"/>
    <col min="14614" max="14845" width="8.88671875" style="460"/>
    <col min="14846" max="14846" width="57.21875" style="460" bestFit="1" customWidth="1"/>
    <col min="14847" max="14847" width="10.6640625" style="460" bestFit="1" customWidth="1"/>
    <col min="14848" max="14858" width="0" style="460" hidden="1" customWidth="1"/>
    <col min="14859" max="14859" width="14.88671875" style="460" bestFit="1" customWidth="1"/>
    <col min="14860" max="14868" width="0" style="460" hidden="1" customWidth="1"/>
    <col min="14869" max="14869" width="10.44140625" style="460" customWidth="1"/>
    <col min="14870" max="15101" width="8.88671875" style="460"/>
    <col min="15102" max="15102" width="57.21875" style="460" bestFit="1" customWidth="1"/>
    <col min="15103" max="15103" width="10.6640625" style="460" bestFit="1" customWidth="1"/>
    <col min="15104" max="15114" width="0" style="460" hidden="1" customWidth="1"/>
    <col min="15115" max="15115" width="14.88671875" style="460" bestFit="1" customWidth="1"/>
    <col min="15116" max="15124" width="0" style="460" hidden="1" customWidth="1"/>
    <col min="15125" max="15125" width="10.44140625" style="460" customWidth="1"/>
    <col min="15126" max="15357" width="8.88671875" style="460"/>
    <col min="15358" max="15358" width="57.21875" style="460" bestFit="1" customWidth="1"/>
    <col min="15359" max="15359" width="10.6640625" style="460" bestFit="1" customWidth="1"/>
    <col min="15360" max="15370" width="0" style="460" hidden="1" customWidth="1"/>
    <col min="15371" max="15371" width="14.88671875" style="460" bestFit="1" customWidth="1"/>
    <col min="15372" max="15380" width="0" style="460" hidden="1" customWidth="1"/>
    <col min="15381" max="15381" width="10.44140625" style="460" customWidth="1"/>
    <col min="15382" max="15613" width="8.88671875" style="460"/>
    <col min="15614" max="15614" width="57.21875" style="460" bestFit="1" customWidth="1"/>
    <col min="15615" max="15615" width="10.6640625" style="460" bestFit="1" customWidth="1"/>
    <col min="15616" max="15626" width="0" style="460" hidden="1" customWidth="1"/>
    <col min="15627" max="15627" width="14.88671875" style="460" bestFit="1" customWidth="1"/>
    <col min="15628" max="15636" width="0" style="460" hidden="1" customWidth="1"/>
    <col min="15637" max="15637" width="10.44140625" style="460" customWidth="1"/>
    <col min="15638" max="15869" width="8.88671875" style="460"/>
    <col min="15870" max="15870" width="57.21875" style="460" bestFit="1" customWidth="1"/>
    <col min="15871" max="15871" width="10.6640625" style="460" bestFit="1" customWidth="1"/>
    <col min="15872" max="15882" width="0" style="460" hidden="1" customWidth="1"/>
    <col min="15883" max="15883" width="14.88671875" style="460" bestFit="1" customWidth="1"/>
    <col min="15884" max="15892" width="0" style="460" hidden="1" customWidth="1"/>
    <col min="15893" max="15893" width="10.44140625" style="460" customWidth="1"/>
    <col min="15894" max="16125" width="8.88671875" style="460"/>
    <col min="16126" max="16126" width="57.21875" style="460" bestFit="1" customWidth="1"/>
    <col min="16127" max="16127" width="10.6640625" style="460" bestFit="1" customWidth="1"/>
    <col min="16128" max="16138" width="0" style="460" hidden="1" customWidth="1"/>
    <col min="16139" max="16139" width="14.88671875" style="460" bestFit="1" customWidth="1"/>
    <col min="16140" max="16148" width="0" style="460" hidden="1" customWidth="1"/>
    <col min="16149" max="16149" width="10.44140625" style="460" customWidth="1"/>
    <col min="16150" max="16381" width="8.88671875" style="460"/>
    <col min="16382" max="16384" width="12.6640625" style="460" customWidth="1"/>
  </cols>
  <sheetData>
    <row r="1" spans="1:16" s="454" customFormat="1" ht="16.2">
      <c r="A1" s="547" t="s">
        <v>302</v>
      </c>
      <c r="B1" s="548"/>
      <c r="C1" s="548"/>
      <c r="D1" s="548"/>
      <c r="E1" s="548"/>
      <c r="F1" s="548"/>
      <c r="G1" s="548"/>
      <c r="H1" s="548"/>
      <c r="I1" s="548"/>
      <c r="J1" s="548"/>
      <c r="K1" s="548"/>
      <c r="L1" s="548"/>
      <c r="M1" s="548"/>
      <c r="N1" s="548"/>
      <c r="P1" s="455"/>
    </row>
    <row r="2" spans="1:16" s="454" customFormat="1" ht="15.6">
      <c r="A2" s="549" t="s">
        <v>318</v>
      </c>
      <c r="B2" s="550"/>
      <c r="C2" s="550"/>
      <c r="D2" s="550"/>
      <c r="E2" s="550"/>
      <c r="F2" s="550"/>
      <c r="G2" s="550"/>
      <c r="H2" s="550"/>
      <c r="I2" s="550"/>
      <c r="J2" s="550"/>
      <c r="K2" s="550"/>
      <c r="L2" s="550"/>
      <c r="M2" s="550"/>
      <c r="N2" s="550"/>
      <c r="P2" s="455"/>
    </row>
    <row r="3" spans="1:16" s="454" customFormat="1" ht="15.6">
      <c r="A3" s="545" t="str">
        <f>'Fund 0888 '!R4</f>
        <v>August 2017</v>
      </c>
      <c r="B3" s="546"/>
      <c r="C3" s="546"/>
      <c r="D3" s="546"/>
      <c r="E3" s="546"/>
      <c r="F3" s="546"/>
      <c r="G3" s="546"/>
      <c r="H3" s="546"/>
      <c r="I3" s="546"/>
      <c r="J3" s="546"/>
      <c r="K3" s="546"/>
      <c r="L3" s="546"/>
      <c r="M3" s="546"/>
      <c r="N3" s="546"/>
      <c r="P3" s="455"/>
    </row>
    <row r="4" spans="1:16" s="454" customFormat="1">
      <c r="A4" s="456"/>
      <c r="B4" s="449"/>
      <c r="C4" s="449"/>
      <c r="D4" s="449"/>
      <c r="E4" s="449"/>
      <c r="F4" s="449"/>
      <c r="G4" s="449"/>
      <c r="H4" s="457"/>
      <c r="I4" s="457"/>
      <c r="J4" s="457"/>
      <c r="K4" s="435"/>
      <c r="L4" s="435"/>
      <c r="M4" s="435"/>
      <c r="N4" s="435"/>
      <c r="P4" s="455"/>
    </row>
    <row r="5" spans="1:16">
      <c r="A5" s="458"/>
      <c r="B5" s="449"/>
      <c r="C5" s="449"/>
      <c r="D5" s="449"/>
      <c r="E5" s="449"/>
      <c r="F5" s="449"/>
      <c r="G5" s="449"/>
      <c r="H5" s="459"/>
      <c r="I5" s="459"/>
      <c r="J5" s="459"/>
      <c r="K5" s="449"/>
      <c r="L5" s="449"/>
      <c r="M5" s="449"/>
      <c r="N5" s="449"/>
    </row>
    <row r="6" spans="1:16" ht="15.6">
      <c r="A6" s="122"/>
      <c r="B6" s="515"/>
      <c r="C6" s="515"/>
      <c r="D6" s="515"/>
      <c r="E6" s="515"/>
      <c r="F6" s="515"/>
      <c r="G6" s="515"/>
      <c r="H6" s="515"/>
      <c r="I6" s="515"/>
      <c r="J6" s="515"/>
      <c r="K6" s="515"/>
      <c r="L6" s="515"/>
      <c r="M6" s="515"/>
      <c r="N6" s="515" t="str">
        <f>'Fund 0888 '!N6</f>
        <v>FY 2017 YTD</v>
      </c>
    </row>
    <row r="7" spans="1:16" s="462" customFormat="1" ht="16.2" thickBot="1">
      <c r="A7" s="123"/>
      <c r="B7" s="445" t="str">
        <f>"Sep 20"&amp;'Fund 0888 '!R10</f>
        <v>Sep 2016</v>
      </c>
      <c r="C7" s="480" t="str">
        <f>"Oct 20"&amp;'Fund 0888 '!R10</f>
        <v>Oct 2016</v>
      </c>
      <c r="D7" s="480" t="str">
        <f>"Nov 20"&amp;'Fund 0888 '!S10</f>
        <v>Nov 2016</v>
      </c>
      <c r="E7" s="480" t="str">
        <f>"Dec 2016"&amp;'Fund 0888 '!T10</f>
        <v>Dec 2016</v>
      </c>
      <c r="F7" s="480" t="str">
        <f>"Jan 2017"&amp;'Fund 0888 '!U10</f>
        <v>Jan 2017</v>
      </c>
      <c r="G7" s="480" t="str">
        <f>"Feb 2017"&amp;'Fund 0888 '!V10</f>
        <v>Feb 2017</v>
      </c>
      <c r="H7" s="480" t="str">
        <f>"Mar 2017"&amp;'Fund 0888 '!W10</f>
        <v>Mar 2017</v>
      </c>
      <c r="I7" s="480" t="str">
        <f>"Apr 2017"&amp;'Fund 0888 '!X10</f>
        <v>Apr 2017</v>
      </c>
      <c r="J7" s="480" t="str">
        <f>"May 2016"&amp;'Fund 0888 '!Y10</f>
        <v>May 2016</v>
      </c>
      <c r="K7" s="480" t="str">
        <f>"Jun 2017"&amp;'Fund 0888 '!Z10</f>
        <v>Jun 2017</v>
      </c>
      <c r="L7" s="480" t="str">
        <f>"Jul 2017"&amp;'Fund 0888 '!AA10</f>
        <v>Jul 2017</v>
      </c>
      <c r="M7" s="480" t="str">
        <f>"Aug 2017"&amp;'Fund 0888 '!AB10</f>
        <v>Aug 2017</v>
      </c>
      <c r="N7" s="513">
        <f>'Fund 0888 '!S7</f>
        <v>42978</v>
      </c>
      <c r="P7" s="461"/>
    </row>
    <row r="8" spans="1:16" ht="16.2" thickTop="1">
      <c r="A8" s="122"/>
      <c r="B8" s="107"/>
      <c r="C8" s="107"/>
      <c r="D8" s="107"/>
      <c r="E8" s="107"/>
      <c r="F8" s="107"/>
      <c r="G8" s="107"/>
      <c r="H8" s="124"/>
      <c r="I8" s="125"/>
      <c r="J8" s="125"/>
      <c r="K8" s="107"/>
      <c r="L8" s="107"/>
      <c r="M8" s="107"/>
      <c r="N8" s="107"/>
    </row>
    <row r="9" spans="1:16" ht="16.2" thickBot="1">
      <c r="A9" s="485" t="s">
        <v>319</v>
      </c>
      <c r="B9" s="112">
        <v>0</v>
      </c>
      <c r="C9" s="113">
        <f t="shared" ref="C9:M9" si="0">B9</f>
        <v>0</v>
      </c>
      <c r="D9" s="113">
        <f t="shared" si="0"/>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M29</f>
        <v>0</v>
      </c>
    </row>
    <row r="10" spans="1:16" ht="15.6">
      <c r="A10" s="122"/>
      <c r="B10" s="107"/>
      <c r="C10" s="107"/>
      <c r="D10" s="107"/>
      <c r="E10" s="107"/>
      <c r="F10" s="107"/>
      <c r="G10" s="107"/>
      <c r="H10" s="124"/>
      <c r="I10" s="124"/>
      <c r="J10" s="124"/>
      <c r="K10" s="107"/>
      <c r="L10" s="107"/>
      <c r="M10" s="107"/>
      <c r="N10" s="107"/>
    </row>
    <row r="11" spans="1:16" ht="15.6">
      <c r="A11" s="106" t="s">
        <v>299</v>
      </c>
      <c r="B11" s="107"/>
      <c r="C11" s="107"/>
      <c r="D11" s="107"/>
      <c r="E11" s="107"/>
      <c r="F11" s="107"/>
      <c r="G11" s="107"/>
      <c r="H11" s="124"/>
      <c r="I11" s="124"/>
      <c r="J11" s="124"/>
      <c r="K11" s="107"/>
      <c r="L11" s="107"/>
      <c r="M11" s="107"/>
      <c r="N11" s="107"/>
    </row>
    <row r="12" spans="1:16" ht="15.6">
      <c r="A12" s="122"/>
      <c r="B12" s="107"/>
      <c r="C12" s="107"/>
      <c r="D12" s="107"/>
      <c r="E12" s="107"/>
      <c r="F12" s="107"/>
      <c r="G12" s="107"/>
      <c r="H12" s="124"/>
      <c r="I12" s="124"/>
      <c r="J12" s="124"/>
      <c r="K12" s="107"/>
      <c r="L12" s="107"/>
      <c r="M12" s="107"/>
      <c r="N12" s="107"/>
    </row>
    <row r="13" spans="1:16" ht="15.6">
      <c r="A13" s="126" t="s">
        <v>320</v>
      </c>
      <c r="B13" s="121">
        <v>1825.11</v>
      </c>
      <c r="C13" s="127">
        <v>627.23</v>
      </c>
      <c r="D13" s="121">
        <v>3552.8700000000003</v>
      </c>
      <c r="E13" s="121">
        <v>828.12</v>
      </c>
      <c r="F13" s="121">
        <v>31435.689999999995</v>
      </c>
      <c r="G13" s="121">
        <v>15225.18</v>
      </c>
      <c r="H13" s="121">
        <v>1458.2099999999996</v>
      </c>
      <c r="I13" s="121">
        <v>19759.100000000002</v>
      </c>
      <c r="J13" s="121">
        <v>1570.9299999999996</v>
      </c>
      <c r="K13" s="121">
        <v>10780.62</v>
      </c>
      <c r="L13" s="121">
        <v>1809.6699999999998</v>
      </c>
      <c r="M13" s="121">
        <v>1421.44</v>
      </c>
      <c r="N13" s="121">
        <f t="shared" ref="N13:N18" si="1">ROUND(SUM(B13:M13),0)</f>
        <v>90294</v>
      </c>
      <c r="O13" s="463"/>
    </row>
    <row r="14" spans="1:16" ht="15.6">
      <c r="A14" s="122" t="s">
        <v>321</v>
      </c>
      <c r="B14" s="121">
        <v>5701.66</v>
      </c>
      <c r="C14" s="127">
        <v>5972.99</v>
      </c>
      <c r="D14" s="121">
        <v>4638.1400000000003</v>
      </c>
      <c r="E14" s="121">
        <v>4243.87</v>
      </c>
      <c r="F14" s="121">
        <v>4761.3900000000003</v>
      </c>
      <c r="G14" s="121">
        <v>4675.51</v>
      </c>
      <c r="H14" s="121">
        <v>7094.35</v>
      </c>
      <c r="I14" s="121">
        <v>6273.65</v>
      </c>
      <c r="J14" s="121">
        <v>4353.32</v>
      </c>
      <c r="K14" s="121">
        <v>5739.21</v>
      </c>
      <c r="L14" s="121">
        <v>5283.7</v>
      </c>
      <c r="M14" s="121">
        <v>8526.59</v>
      </c>
      <c r="N14" s="121">
        <f t="shared" si="1"/>
        <v>67264</v>
      </c>
    </row>
    <row r="15" spans="1:16" ht="15.6">
      <c r="A15" s="122" t="s">
        <v>322</v>
      </c>
      <c r="B15" s="121">
        <v>0</v>
      </c>
      <c r="C15" s="127">
        <v>21230.15</v>
      </c>
      <c r="D15" s="121">
        <v>20626.88</v>
      </c>
      <c r="E15" s="121">
        <v>2458</v>
      </c>
      <c r="F15" s="121">
        <v>0</v>
      </c>
      <c r="G15" s="121">
        <v>19598.2</v>
      </c>
      <c r="H15" s="121">
        <v>512146</v>
      </c>
      <c r="I15" s="121">
        <v>757852.17</v>
      </c>
      <c r="J15" s="121">
        <v>3120</v>
      </c>
      <c r="K15" s="121">
        <v>611712.5</v>
      </c>
      <c r="L15" s="121">
        <v>1511329.55</v>
      </c>
      <c r="M15" s="121">
        <v>112073.95</v>
      </c>
      <c r="N15" s="121">
        <f t="shared" si="1"/>
        <v>3572147</v>
      </c>
    </row>
    <row r="16" spans="1:16" ht="15.6">
      <c r="A16" s="128" t="s">
        <v>323</v>
      </c>
      <c r="B16" s="121">
        <v>1272.2399999999998</v>
      </c>
      <c r="C16" s="127">
        <v>1556.3600000000001</v>
      </c>
      <c r="D16" s="121">
        <v>555.17999999999995</v>
      </c>
      <c r="E16" s="121">
        <v>1819.2800000000002</v>
      </c>
      <c r="F16" s="121">
        <v>1145.9499999999998</v>
      </c>
      <c r="G16" s="121">
        <v>910.42000000000007</v>
      </c>
      <c r="H16" s="121">
        <v>2283.91</v>
      </c>
      <c r="I16" s="121">
        <v>2204.1799999999998</v>
      </c>
      <c r="J16" s="121">
        <v>912.45</v>
      </c>
      <c r="K16" s="121">
        <v>1291.8900000000001</v>
      </c>
      <c r="L16" s="121">
        <v>3667.4</v>
      </c>
      <c r="M16" s="121">
        <v>1336.65</v>
      </c>
      <c r="N16" s="121">
        <f t="shared" si="1"/>
        <v>18956</v>
      </c>
    </row>
    <row r="17" spans="1:16" ht="15.6">
      <c r="A17" s="128" t="s">
        <v>423</v>
      </c>
      <c r="B17" s="121">
        <v>0</v>
      </c>
      <c r="C17" s="121">
        <v>0</v>
      </c>
      <c r="D17" s="121">
        <v>24.3</v>
      </c>
      <c r="E17" s="121">
        <v>0</v>
      </c>
      <c r="F17" s="121">
        <v>30262.29</v>
      </c>
      <c r="G17" s="121">
        <v>34408.58</v>
      </c>
      <c r="H17" s="121">
        <v>0</v>
      </c>
      <c r="I17" s="121">
        <v>0</v>
      </c>
      <c r="J17" s="121">
        <v>39387.39</v>
      </c>
      <c r="K17" s="121">
        <v>15187.46</v>
      </c>
      <c r="L17" s="121">
        <v>0</v>
      </c>
      <c r="M17" s="121">
        <v>40621.81</v>
      </c>
      <c r="N17" s="121">
        <f t="shared" si="1"/>
        <v>159892</v>
      </c>
    </row>
    <row r="18" spans="1:16" ht="15.6">
      <c r="A18" s="122" t="s">
        <v>324</v>
      </c>
      <c r="B18" s="107">
        <v>19973.77</v>
      </c>
      <c r="C18" s="107">
        <v>5922.73</v>
      </c>
      <c r="D18" s="107">
        <v>1140</v>
      </c>
      <c r="E18" s="107">
        <v>0</v>
      </c>
      <c r="F18" s="107">
        <v>0</v>
      </c>
      <c r="G18" s="107">
        <v>105</v>
      </c>
      <c r="H18" s="107">
        <v>0</v>
      </c>
      <c r="I18" s="107">
        <v>0</v>
      </c>
      <c r="J18" s="107">
        <v>0</v>
      </c>
      <c r="K18" s="107">
        <v>0</v>
      </c>
      <c r="L18" s="107">
        <v>1125</v>
      </c>
      <c r="M18" s="107">
        <v>1775</v>
      </c>
      <c r="N18" s="121">
        <f t="shared" si="1"/>
        <v>30042</v>
      </c>
      <c r="P18" s="460"/>
    </row>
    <row r="19" spans="1:16" ht="15.6">
      <c r="A19" s="122"/>
      <c r="B19" s="107"/>
      <c r="C19" s="107"/>
      <c r="D19" s="107"/>
      <c r="E19" s="107"/>
      <c r="F19" s="107"/>
      <c r="G19" s="107"/>
      <c r="H19" s="124"/>
      <c r="I19" s="124"/>
      <c r="J19" s="124"/>
      <c r="K19" s="107"/>
      <c r="L19" s="107"/>
      <c r="M19" s="107"/>
      <c r="N19" s="107"/>
    </row>
    <row r="20" spans="1:16" ht="15.6">
      <c r="A20" s="108" t="s">
        <v>294</v>
      </c>
      <c r="B20" s="116">
        <f t="shared" ref="B20:J20" si="2">SUM(B13:B19)</f>
        <v>28772.78</v>
      </c>
      <c r="C20" s="116">
        <f t="shared" si="2"/>
        <v>35309.460000000006</v>
      </c>
      <c r="D20" s="116">
        <f t="shared" si="2"/>
        <v>30537.37</v>
      </c>
      <c r="E20" s="116">
        <f t="shared" si="2"/>
        <v>9349.27</v>
      </c>
      <c r="F20" s="116">
        <f t="shared" si="2"/>
        <v>67605.319999999992</v>
      </c>
      <c r="G20" s="116">
        <f t="shared" si="2"/>
        <v>74922.89</v>
      </c>
      <c r="H20" s="116">
        <f t="shared" si="2"/>
        <v>522982.47</v>
      </c>
      <c r="I20" s="116">
        <f t="shared" si="2"/>
        <v>786089.10000000009</v>
      </c>
      <c r="J20" s="116">
        <f t="shared" si="2"/>
        <v>49344.09</v>
      </c>
      <c r="K20" s="116">
        <f>ROUND((SUM(K13:K19)),0)</f>
        <v>644712</v>
      </c>
      <c r="L20" s="116">
        <f>ROUND((SUM(L13:L19)),0)</f>
        <v>1523215</v>
      </c>
      <c r="M20" s="116">
        <f>ROUND((SUM(M13:M19)),0)</f>
        <v>165755</v>
      </c>
      <c r="N20" s="116">
        <f>SUM(B20:M20)</f>
        <v>3938594.75</v>
      </c>
    </row>
    <row r="21" spans="1:16" ht="15.6">
      <c r="A21" s="122"/>
      <c r="B21" s="107"/>
      <c r="C21" s="107"/>
      <c r="D21" s="107"/>
      <c r="E21" s="107"/>
      <c r="F21" s="107"/>
      <c r="G21" s="107"/>
      <c r="H21" s="130"/>
      <c r="I21" s="130"/>
      <c r="J21" s="130"/>
      <c r="K21" s="107"/>
      <c r="L21" s="107"/>
      <c r="M21" s="107"/>
      <c r="N21" s="107"/>
    </row>
    <row r="22" spans="1:16" ht="15.6">
      <c r="A22" s="106" t="s">
        <v>293</v>
      </c>
      <c r="B22" s="107"/>
      <c r="C22" s="107"/>
      <c r="D22" s="107"/>
      <c r="E22" s="107"/>
      <c r="F22" s="107"/>
      <c r="G22" s="107"/>
      <c r="H22" s="130"/>
      <c r="I22" s="130"/>
      <c r="J22" s="130"/>
      <c r="K22" s="107"/>
      <c r="L22" s="107"/>
      <c r="M22" s="107"/>
      <c r="N22" s="107"/>
    </row>
    <row r="23" spans="1:16" ht="15.6">
      <c r="A23" s="131"/>
      <c r="B23" s="107"/>
      <c r="C23" s="107"/>
      <c r="D23" s="107"/>
      <c r="E23" s="107"/>
      <c r="F23" s="107"/>
      <c r="G23" s="107"/>
      <c r="H23" s="130"/>
      <c r="I23" s="130"/>
      <c r="J23" s="130"/>
      <c r="K23" s="107"/>
      <c r="L23" s="107"/>
      <c r="M23" s="107"/>
      <c r="N23" s="107"/>
    </row>
    <row r="24" spans="1:16" ht="15.6">
      <c r="A24" s="120" t="s">
        <v>314</v>
      </c>
      <c r="B24" s="107">
        <f t="shared" ref="B24:J24" si="3">-B20</f>
        <v>-28772.78</v>
      </c>
      <c r="C24" s="107">
        <f t="shared" si="3"/>
        <v>-35309.460000000006</v>
      </c>
      <c r="D24" s="107">
        <f t="shared" si="3"/>
        <v>-30537.37</v>
      </c>
      <c r="E24" s="107">
        <f t="shared" si="3"/>
        <v>-9349.27</v>
      </c>
      <c r="F24" s="107">
        <f t="shared" si="3"/>
        <v>-67605.319999999992</v>
      </c>
      <c r="G24" s="107">
        <f t="shared" si="3"/>
        <v>-74922.89</v>
      </c>
      <c r="H24" s="107">
        <f t="shared" si="3"/>
        <v>-522982.47</v>
      </c>
      <c r="I24" s="107">
        <f t="shared" si="3"/>
        <v>-786089.10000000009</v>
      </c>
      <c r="J24" s="107">
        <f t="shared" si="3"/>
        <v>-49344.09</v>
      </c>
      <c r="K24" s="107">
        <f>ROUND(-K20,0)</f>
        <v>-644712</v>
      </c>
      <c r="L24" s="107">
        <f>ROUND(-L20,0)</f>
        <v>-1523215</v>
      </c>
      <c r="M24" s="107">
        <f>ROUND(-M20,0)</f>
        <v>-165755</v>
      </c>
      <c r="N24" s="107">
        <f>ROUND(SUM(B24:M24),0)</f>
        <v>-3938595</v>
      </c>
    </row>
    <row r="25" spans="1:16" ht="15.6">
      <c r="A25" s="131"/>
      <c r="B25" s="107"/>
      <c r="C25" s="107"/>
      <c r="D25" s="107"/>
      <c r="E25" s="107"/>
      <c r="F25" s="107"/>
      <c r="G25" s="107"/>
      <c r="H25" s="130"/>
      <c r="I25" s="130"/>
      <c r="J25" s="130"/>
      <c r="K25" s="107"/>
      <c r="L25" s="107"/>
      <c r="M25" s="107"/>
      <c r="N25" s="107"/>
    </row>
    <row r="26" spans="1:16" ht="15.6">
      <c r="A26" s="131"/>
      <c r="B26" s="107"/>
      <c r="C26" s="107"/>
      <c r="D26" s="107"/>
      <c r="E26" s="107"/>
      <c r="F26" s="107"/>
      <c r="G26" s="107"/>
      <c r="H26" s="130"/>
      <c r="I26" s="130"/>
      <c r="J26" s="130"/>
      <c r="K26" s="107"/>
      <c r="L26" s="107"/>
      <c r="M26" s="107"/>
      <c r="N26" s="107"/>
    </row>
    <row r="27" spans="1:16" ht="15.6">
      <c r="A27" s="106" t="s">
        <v>291</v>
      </c>
      <c r="B27" s="116">
        <f t="shared" ref="B27:M27" si="4">ROUND(SUM(B23:B26),0)</f>
        <v>-28773</v>
      </c>
      <c r="C27" s="116">
        <f t="shared" si="4"/>
        <v>-35309</v>
      </c>
      <c r="D27" s="116">
        <f t="shared" si="4"/>
        <v>-30537</v>
      </c>
      <c r="E27" s="116">
        <f t="shared" si="4"/>
        <v>-9349</v>
      </c>
      <c r="F27" s="116">
        <f t="shared" si="4"/>
        <v>-67605</v>
      </c>
      <c r="G27" s="116">
        <f t="shared" si="4"/>
        <v>-74923</v>
      </c>
      <c r="H27" s="116">
        <f t="shared" si="4"/>
        <v>-522982</v>
      </c>
      <c r="I27" s="116">
        <f t="shared" si="4"/>
        <v>-786089</v>
      </c>
      <c r="J27" s="116">
        <f t="shared" si="4"/>
        <v>-49344</v>
      </c>
      <c r="K27" s="116">
        <f t="shared" si="4"/>
        <v>-644712</v>
      </c>
      <c r="L27" s="116">
        <f t="shared" si="4"/>
        <v>-1523215</v>
      </c>
      <c r="M27" s="116">
        <f t="shared" si="4"/>
        <v>-165755</v>
      </c>
      <c r="N27" s="116">
        <f>SUM(N23:N26)</f>
        <v>-3938595</v>
      </c>
    </row>
    <row r="28" spans="1:16" ht="15.6">
      <c r="A28" s="122"/>
      <c r="B28" s="107"/>
      <c r="C28" s="107"/>
      <c r="D28" s="107"/>
      <c r="E28" s="107"/>
      <c r="F28" s="107"/>
      <c r="G28" s="107"/>
      <c r="H28" s="130"/>
      <c r="I28" s="130"/>
      <c r="J28" s="130"/>
      <c r="K28" s="107"/>
      <c r="L28" s="107"/>
      <c r="M28" s="107"/>
      <c r="N28" s="107"/>
    </row>
    <row r="29" spans="1:16" ht="16.2" thickBot="1">
      <c r="A29" s="485" t="s">
        <v>290</v>
      </c>
      <c r="B29" s="494">
        <f t="shared" ref="B29:N29" si="5">ROUND(+B9+B20+B27,0)</f>
        <v>0</v>
      </c>
      <c r="C29" s="494">
        <f t="shared" si="5"/>
        <v>0</v>
      </c>
      <c r="D29" s="494">
        <f t="shared" si="5"/>
        <v>0</v>
      </c>
      <c r="E29" s="494">
        <f t="shared" si="5"/>
        <v>0</v>
      </c>
      <c r="F29" s="494">
        <f t="shared" si="5"/>
        <v>0</v>
      </c>
      <c r="G29" s="494">
        <f t="shared" si="5"/>
        <v>0</v>
      </c>
      <c r="H29" s="494">
        <f t="shared" si="5"/>
        <v>0</v>
      </c>
      <c r="I29" s="494">
        <f t="shared" si="5"/>
        <v>0</v>
      </c>
      <c r="J29" s="494">
        <f t="shared" si="5"/>
        <v>0</v>
      </c>
      <c r="K29" s="494">
        <f t="shared" si="5"/>
        <v>0</v>
      </c>
      <c r="L29" s="494">
        <f t="shared" si="5"/>
        <v>0</v>
      </c>
      <c r="M29" s="494">
        <f t="shared" si="5"/>
        <v>0</v>
      </c>
      <c r="N29" s="494">
        <f t="shared" si="5"/>
        <v>0</v>
      </c>
    </row>
    <row r="30" spans="1:16" ht="15.6">
      <c r="A30" s="132"/>
      <c r="B30" s="101"/>
      <c r="C30" s="101"/>
      <c r="D30" s="101"/>
      <c r="E30" s="101"/>
      <c r="F30" s="101"/>
      <c r="G30" s="101"/>
      <c r="H30" s="101"/>
      <c r="I30" s="101"/>
      <c r="J30" s="101"/>
      <c r="K30" s="101"/>
      <c r="L30" s="101"/>
      <c r="M30" s="101"/>
      <c r="N30" s="101"/>
    </row>
    <row r="31" spans="1:16" ht="15.6">
      <c r="A31" s="132"/>
      <c r="B31" s="101"/>
      <c r="C31" s="101"/>
      <c r="D31" s="101"/>
      <c r="E31" s="101"/>
      <c r="F31" s="101"/>
      <c r="G31" s="101"/>
      <c r="H31" s="101"/>
      <c r="I31" s="101"/>
      <c r="J31" s="101"/>
      <c r="K31" s="101"/>
      <c r="L31" s="101"/>
      <c r="M31" s="101"/>
      <c r="N31" s="101"/>
    </row>
    <row r="32" spans="1:16" ht="15.6">
      <c r="A32" s="132"/>
      <c r="B32" s="101"/>
      <c r="C32" s="101"/>
      <c r="D32" s="101"/>
      <c r="E32" s="101"/>
      <c r="F32" s="101"/>
      <c r="G32" s="101"/>
      <c r="H32" s="101"/>
      <c r="I32" s="101"/>
      <c r="J32" s="101"/>
      <c r="K32" s="101"/>
      <c r="L32" s="101"/>
      <c r="M32" s="101"/>
      <c r="N32" s="101"/>
    </row>
    <row r="33" spans="1:14" ht="15.6">
      <c r="A33" s="132"/>
      <c r="B33" s="101"/>
      <c r="C33" s="101"/>
      <c r="D33" s="101"/>
      <c r="E33" s="101"/>
      <c r="F33" s="101"/>
      <c r="G33" s="101"/>
      <c r="H33" s="101"/>
      <c r="I33" s="101"/>
      <c r="J33" s="101"/>
      <c r="K33" s="101"/>
      <c r="L33" s="101"/>
      <c r="M33" s="101"/>
      <c r="N33" s="101"/>
    </row>
    <row r="34" spans="1:14" ht="15.6">
      <c r="A34" s="132"/>
      <c r="B34" s="101"/>
      <c r="C34" s="101"/>
      <c r="D34" s="101"/>
      <c r="E34" s="101"/>
      <c r="F34" s="101"/>
      <c r="G34" s="101"/>
      <c r="H34" s="101"/>
      <c r="I34" s="101"/>
      <c r="J34" s="101"/>
      <c r="K34" s="101"/>
      <c r="L34" s="101"/>
      <c r="M34" s="101"/>
      <c r="N34" s="101"/>
    </row>
    <row r="35" spans="1:14" ht="15.6">
      <c r="A35" s="132"/>
      <c r="B35" s="101"/>
      <c r="C35" s="101"/>
      <c r="D35" s="101"/>
      <c r="E35" s="101"/>
      <c r="F35" s="101"/>
      <c r="G35" s="101"/>
      <c r="H35" s="101"/>
      <c r="I35" s="101"/>
      <c r="J35" s="101"/>
      <c r="K35" s="101"/>
      <c r="L35" s="101"/>
      <c r="M35" s="101"/>
      <c r="N35" s="101"/>
    </row>
    <row r="36" spans="1:14" ht="15.6">
      <c r="A36" s="132"/>
      <c r="B36" s="101"/>
      <c r="C36" s="133"/>
      <c r="D36" s="101"/>
      <c r="E36" s="101"/>
      <c r="F36" s="101"/>
      <c r="G36" s="101"/>
      <c r="H36" s="101"/>
      <c r="I36" s="101"/>
      <c r="J36" s="101"/>
      <c r="K36" s="101"/>
      <c r="L36" s="101"/>
      <c r="M36" s="101"/>
      <c r="N36" s="101"/>
    </row>
    <row r="37" spans="1:14" ht="15.6">
      <c r="A37" s="132"/>
      <c r="B37" s="101"/>
      <c r="C37" s="133"/>
      <c r="D37" s="101"/>
      <c r="E37" s="101"/>
      <c r="F37" s="101"/>
      <c r="G37" s="101"/>
      <c r="H37" s="101"/>
      <c r="I37" s="101"/>
      <c r="J37" s="101"/>
      <c r="K37" s="101"/>
      <c r="L37" s="101"/>
      <c r="M37" s="101"/>
      <c r="N37" s="101"/>
    </row>
    <row r="38" spans="1:14" ht="15.6">
      <c r="A38" s="132"/>
      <c r="B38" s="101"/>
      <c r="C38" s="133"/>
      <c r="D38" s="101"/>
      <c r="E38" s="101"/>
      <c r="F38" s="101"/>
      <c r="G38" s="101"/>
      <c r="H38" s="101"/>
      <c r="I38" s="101"/>
      <c r="J38" s="101"/>
      <c r="K38" s="101"/>
      <c r="L38" s="101"/>
      <c r="M38" s="101"/>
      <c r="N38" s="101"/>
    </row>
    <row r="39" spans="1:14">
      <c r="C39" s="464"/>
    </row>
    <row r="40" spans="1:14">
      <c r="C40" s="464"/>
    </row>
    <row r="41" spans="1:14">
      <c r="C41" s="464"/>
    </row>
    <row r="42" spans="1:14">
      <c r="C42" s="464"/>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P38"/>
  <sheetViews>
    <sheetView zoomScale="85" zoomScaleNormal="85" zoomScaleSheetLayoutView="85" workbookViewId="0">
      <selection activeCell="A10" sqref="A10"/>
    </sheetView>
  </sheetViews>
  <sheetFormatPr defaultRowHeight="13.2"/>
  <cols>
    <col min="1" max="1" width="71.33203125" style="460" bestFit="1" customWidth="1"/>
    <col min="2" max="2" width="11.33203125" style="443" hidden="1" customWidth="1"/>
    <col min="3" max="3" width="11.44140625" style="443" hidden="1" customWidth="1"/>
    <col min="4" max="4" width="11.77734375" style="443" hidden="1" customWidth="1"/>
    <col min="5" max="5" width="11.6640625" style="443" hidden="1" customWidth="1"/>
    <col min="6" max="6" width="11.33203125" style="443" hidden="1" customWidth="1"/>
    <col min="7" max="7" width="11.6640625" style="443" hidden="1" customWidth="1"/>
    <col min="8" max="8" width="12.109375" style="443" hidden="1" customWidth="1"/>
    <col min="9" max="9" width="11.6640625" style="443" hidden="1" customWidth="1"/>
    <col min="10" max="10" width="12.109375" style="443" hidden="1" customWidth="1"/>
    <col min="11" max="11" width="11.44140625" style="443" hidden="1" customWidth="1"/>
    <col min="12" max="12" width="11.109375" style="443" hidden="1" customWidth="1"/>
    <col min="13" max="13" width="11.77734375" style="443" customWidth="1"/>
    <col min="14" max="14" width="15.6640625" style="443" bestFit="1" customWidth="1"/>
    <col min="15" max="15" width="22.21875" style="460" customWidth="1"/>
    <col min="16" max="16" width="22.21875" style="461" customWidth="1"/>
    <col min="17" max="17" width="22.21875" style="460" customWidth="1"/>
    <col min="18" max="19" width="9.21875" style="460" customWidth="1"/>
    <col min="20" max="20" width="12.6640625" style="460" customWidth="1"/>
    <col min="21" max="21" width="10.44140625" style="460" customWidth="1"/>
    <col min="22" max="253" width="8.88671875" style="460"/>
    <col min="254" max="254" width="63.5546875" style="460" bestFit="1" customWidth="1"/>
    <col min="255" max="255" width="10.6640625" style="460" bestFit="1" customWidth="1"/>
    <col min="256" max="266" width="0" style="460" hidden="1" customWidth="1"/>
    <col min="267" max="267" width="14.88671875" style="460" bestFit="1" customWidth="1"/>
    <col min="268" max="276" width="0" style="460" hidden="1" customWidth="1"/>
    <col min="277" max="277" width="10.44140625" style="460" customWidth="1"/>
    <col min="278" max="509" width="8.88671875" style="460"/>
    <col min="510" max="510" width="63.5546875" style="460" bestFit="1" customWidth="1"/>
    <col min="511" max="511" width="10.6640625" style="460" bestFit="1" customWidth="1"/>
    <col min="512" max="522" width="0" style="460" hidden="1" customWidth="1"/>
    <col min="523" max="523" width="14.88671875" style="460" bestFit="1" customWidth="1"/>
    <col min="524" max="532" width="0" style="460" hidden="1" customWidth="1"/>
    <col min="533" max="533" width="10.44140625" style="460" customWidth="1"/>
    <col min="534" max="765" width="8.88671875" style="460"/>
    <col min="766" max="766" width="63.5546875" style="460" bestFit="1" customWidth="1"/>
    <col min="767" max="767" width="10.6640625" style="460" bestFit="1" customWidth="1"/>
    <col min="768" max="778" width="0" style="460" hidden="1" customWidth="1"/>
    <col min="779" max="779" width="14.88671875" style="460" bestFit="1" customWidth="1"/>
    <col min="780" max="788" width="0" style="460" hidden="1" customWidth="1"/>
    <col min="789" max="789" width="10.44140625" style="460" customWidth="1"/>
    <col min="790" max="1021" width="8.88671875" style="460"/>
    <col min="1022" max="1022" width="63.5546875" style="460" bestFit="1" customWidth="1"/>
    <col min="1023" max="1023" width="10.6640625" style="460" bestFit="1" customWidth="1"/>
    <col min="1024" max="1034" width="0" style="460" hidden="1" customWidth="1"/>
    <col min="1035" max="1035" width="14.88671875" style="460" bestFit="1" customWidth="1"/>
    <col min="1036" max="1044" width="0" style="460" hidden="1" customWidth="1"/>
    <col min="1045" max="1045" width="10.44140625" style="460" customWidth="1"/>
    <col min="1046" max="1277" width="8.88671875" style="460"/>
    <col min="1278" max="1278" width="63.5546875" style="460" bestFit="1" customWidth="1"/>
    <col min="1279" max="1279" width="10.6640625" style="460" bestFit="1" customWidth="1"/>
    <col min="1280" max="1290" width="0" style="460" hidden="1" customWidth="1"/>
    <col min="1291" max="1291" width="14.88671875" style="460" bestFit="1" customWidth="1"/>
    <col min="1292" max="1300" width="0" style="460" hidden="1" customWidth="1"/>
    <col min="1301" max="1301" width="10.44140625" style="460" customWidth="1"/>
    <col min="1302" max="1533" width="8.88671875" style="460"/>
    <col min="1534" max="1534" width="63.5546875" style="460" bestFit="1" customWidth="1"/>
    <col min="1535" max="1535" width="10.6640625" style="460" bestFit="1" customWidth="1"/>
    <col min="1536" max="1546" width="0" style="460" hidden="1" customWidth="1"/>
    <col min="1547" max="1547" width="14.88671875" style="460" bestFit="1" customWidth="1"/>
    <col min="1548" max="1556" width="0" style="460" hidden="1" customWidth="1"/>
    <col min="1557" max="1557" width="10.44140625" style="460" customWidth="1"/>
    <col min="1558" max="1789" width="8.88671875" style="460"/>
    <col min="1790" max="1790" width="63.5546875" style="460" bestFit="1" customWidth="1"/>
    <col min="1791" max="1791" width="10.6640625" style="460" bestFit="1" customWidth="1"/>
    <col min="1792" max="1802" width="0" style="460" hidden="1" customWidth="1"/>
    <col min="1803" max="1803" width="14.88671875" style="460" bestFit="1" customWidth="1"/>
    <col min="1804" max="1812" width="0" style="460" hidden="1" customWidth="1"/>
    <col min="1813" max="1813" width="10.44140625" style="460" customWidth="1"/>
    <col min="1814" max="2045" width="8.88671875" style="460"/>
    <col min="2046" max="2046" width="63.5546875" style="460" bestFit="1" customWidth="1"/>
    <col min="2047" max="2047" width="10.6640625" style="460" bestFit="1" customWidth="1"/>
    <col min="2048" max="2058" width="0" style="460" hidden="1" customWidth="1"/>
    <col min="2059" max="2059" width="14.88671875" style="460" bestFit="1" customWidth="1"/>
    <col min="2060" max="2068" width="0" style="460" hidden="1" customWidth="1"/>
    <col min="2069" max="2069" width="10.44140625" style="460" customWidth="1"/>
    <col min="2070" max="2301" width="8.88671875" style="460"/>
    <col min="2302" max="2302" width="63.5546875" style="460" bestFit="1" customWidth="1"/>
    <col min="2303" max="2303" width="10.6640625" style="460" bestFit="1" customWidth="1"/>
    <col min="2304" max="2314" width="0" style="460" hidden="1" customWidth="1"/>
    <col min="2315" max="2315" width="14.88671875" style="460" bestFit="1" customWidth="1"/>
    <col min="2316" max="2324" width="0" style="460" hidden="1" customWidth="1"/>
    <col min="2325" max="2325" width="10.44140625" style="460" customWidth="1"/>
    <col min="2326" max="2557" width="8.88671875" style="460"/>
    <col min="2558" max="2558" width="63.5546875" style="460" bestFit="1" customWidth="1"/>
    <col min="2559" max="2559" width="10.6640625" style="460" bestFit="1" customWidth="1"/>
    <col min="2560" max="2570" width="0" style="460" hidden="1" customWidth="1"/>
    <col min="2571" max="2571" width="14.88671875" style="460" bestFit="1" customWidth="1"/>
    <col min="2572" max="2580" width="0" style="460" hidden="1" customWidth="1"/>
    <col min="2581" max="2581" width="10.44140625" style="460" customWidth="1"/>
    <col min="2582" max="2813" width="8.88671875" style="460"/>
    <col min="2814" max="2814" width="63.5546875" style="460" bestFit="1" customWidth="1"/>
    <col min="2815" max="2815" width="10.6640625" style="460" bestFit="1" customWidth="1"/>
    <col min="2816" max="2826" width="0" style="460" hidden="1" customWidth="1"/>
    <col min="2827" max="2827" width="14.88671875" style="460" bestFit="1" customWidth="1"/>
    <col min="2828" max="2836" width="0" style="460" hidden="1" customWidth="1"/>
    <col min="2837" max="2837" width="10.44140625" style="460" customWidth="1"/>
    <col min="2838" max="3069" width="8.88671875" style="460"/>
    <col min="3070" max="3070" width="63.5546875" style="460" bestFit="1" customWidth="1"/>
    <col min="3071" max="3071" width="10.6640625" style="460" bestFit="1" customWidth="1"/>
    <col min="3072" max="3082" width="0" style="460" hidden="1" customWidth="1"/>
    <col min="3083" max="3083" width="14.88671875" style="460" bestFit="1" customWidth="1"/>
    <col min="3084" max="3092" width="0" style="460" hidden="1" customWidth="1"/>
    <col min="3093" max="3093" width="10.44140625" style="460" customWidth="1"/>
    <col min="3094" max="3325" width="8.88671875" style="460"/>
    <col min="3326" max="3326" width="63.5546875" style="460" bestFit="1" customWidth="1"/>
    <col min="3327" max="3327" width="10.6640625" style="460" bestFit="1" customWidth="1"/>
    <col min="3328" max="3338" width="0" style="460" hidden="1" customWidth="1"/>
    <col min="3339" max="3339" width="14.88671875" style="460" bestFit="1" customWidth="1"/>
    <col min="3340" max="3348" width="0" style="460" hidden="1" customWidth="1"/>
    <col min="3349" max="3349" width="10.44140625" style="460" customWidth="1"/>
    <col min="3350" max="3581" width="8.88671875" style="460"/>
    <col min="3582" max="3582" width="63.5546875" style="460" bestFit="1" customWidth="1"/>
    <col min="3583" max="3583" width="10.6640625" style="460" bestFit="1" customWidth="1"/>
    <col min="3584" max="3594" width="0" style="460" hidden="1" customWidth="1"/>
    <col min="3595" max="3595" width="14.88671875" style="460" bestFit="1" customWidth="1"/>
    <col min="3596" max="3604" width="0" style="460" hidden="1" customWidth="1"/>
    <col min="3605" max="3605" width="10.44140625" style="460" customWidth="1"/>
    <col min="3606" max="3837" width="8.88671875" style="460"/>
    <col min="3838" max="3838" width="63.5546875" style="460" bestFit="1" customWidth="1"/>
    <col min="3839" max="3839" width="10.6640625" style="460" bestFit="1" customWidth="1"/>
    <col min="3840" max="3850" width="0" style="460" hidden="1" customWidth="1"/>
    <col min="3851" max="3851" width="14.88671875" style="460" bestFit="1" customWidth="1"/>
    <col min="3852" max="3860" width="0" style="460" hidden="1" customWidth="1"/>
    <col min="3861" max="3861" width="10.44140625" style="460" customWidth="1"/>
    <col min="3862" max="4093" width="8.88671875" style="460"/>
    <col min="4094" max="4094" width="63.5546875" style="460" bestFit="1" customWidth="1"/>
    <col min="4095" max="4095" width="10.6640625" style="460" bestFit="1" customWidth="1"/>
    <col min="4096" max="4106" width="0" style="460" hidden="1" customWidth="1"/>
    <col min="4107" max="4107" width="14.88671875" style="460" bestFit="1" customWidth="1"/>
    <col min="4108" max="4116" width="0" style="460" hidden="1" customWidth="1"/>
    <col min="4117" max="4117" width="10.44140625" style="460" customWidth="1"/>
    <col min="4118" max="4349" width="8.88671875" style="460"/>
    <col min="4350" max="4350" width="63.5546875" style="460" bestFit="1" customWidth="1"/>
    <col min="4351" max="4351" width="10.6640625" style="460" bestFit="1" customWidth="1"/>
    <col min="4352" max="4362" width="0" style="460" hidden="1" customWidth="1"/>
    <col min="4363" max="4363" width="14.88671875" style="460" bestFit="1" customWidth="1"/>
    <col min="4364" max="4372" width="0" style="460" hidden="1" customWidth="1"/>
    <col min="4373" max="4373" width="10.44140625" style="460" customWidth="1"/>
    <col min="4374" max="4605" width="8.88671875" style="460"/>
    <col min="4606" max="4606" width="63.5546875" style="460" bestFit="1" customWidth="1"/>
    <col min="4607" max="4607" width="10.6640625" style="460" bestFit="1" customWidth="1"/>
    <col min="4608" max="4618" width="0" style="460" hidden="1" customWidth="1"/>
    <col min="4619" max="4619" width="14.88671875" style="460" bestFit="1" customWidth="1"/>
    <col min="4620" max="4628" width="0" style="460" hidden="1" customWidth="1"/>
    <col min="4629" max="4629" width="10.44140625" style="460" customWidth="1"/>
    <col min="4630" max="4861" width="8.88671875" style="460"/>
    <col min="4862" max="4862" width="63.5546875" style="460" bestFit="1" customWidth="1"/>
    <col min="4863" max="4863" width="10.6640625" style="460" bestFit="1" customWidth="1"/>
    <col min="4864" max="4874" width="0" style="460" hidden="1" customWidth="1"/>
    <col min="4875" max="4875" width="14.88671875" style="460" bestFit="1" customWidth="1"/>
    <col min="4876" max="4884" width="0" style="460" hidden="1" customWidth="1"/>
    <col min="4885" max="4885" width="10.44140625" style="460" customWidth="1"/>
    <col min="4886" max="5117" width="8.88671875" style="460"/>
    <col min="5118" max="5118" width="63.5546875" style="460" bestFit="1" customWidth="1"/>
    <col min="5119" max="5119" width="10.6640625" style="460" bestFit="1" customWidth="1"/>
    <col min="5120" max="5130" width="0" style="460" hidden="1" customWidth="1"/>
    <col min="5131" max="5131" width="14.88671875" style="460" bestFit="1" customWidth="1"/>
    <col min="5132" max="5140" width="0" style="460" hidden="1" customWidth="1"/>
    <col min="5141" max="5141" width="10.44140625" style="460" customWidth="1"/>
    <col min="5142" max="5373" width="8.88671875" style="460"/>
    <col min="5374" max="5374" width="63.5546875" style="460" bestFit="1" customWidth="1"/>
    <col min="5375" max="5375" width="10.6640625" style="460" bestFit="1" customWidth="1"/>
    <col min="5376" max="5386" width="0" style="460" hidden="1" customWidth="1"/>
    <col min="5387" max="5387" width="14.88671875" style="460" bestFit="1" customWidth="1"/>
    <col min="5388" max="5396" width="0" style="460" hidden="1" customWidth="1"/>
    <col min="5397" max="5397" width="10.44140625" style="460" customWidth="1"/>
    <col min="5398" max="5629" width="8.88671875" style="460"/>
    <col min="5630" max="5630" width="63.5546875" style="460" bestFit="1" customWidth="1"/>
    <col min="5631" max="5631" width="10.6640625" style="460" bestFit="1" customWidth="1"/>
    <col min="5632" max="5642" width="0" style="460" hidden="1" customWidth="1"/>
    <col min="5643" max="5643" width="14.88671875" style="460" bestFit="1" customWidth="1"/>
    <col min="5644" max="5652" width="0" style="460" hidden="1" customWidth="1"/>
    <col min="5653" max="5653" width="10.44140625" style="460" customWidth="1"/>
    <col min="5654" max="5885" width="8.88671875" style="460"/>
    <col min="5886" max="5886" width="63.5546875" style="460" bestFit="1" customWidth="1"/>
    <col min="5887" max="5887" width="10.6640625" style="460" bestFit="1" customWidth="1"/>
    <col min="5888" max="5898" width="0" style="460" hidden="1" customWidth="1"/>
    <col min="5899" max="5899" width="14.88671875" style="460" bestFit="1" customWidth="1"/>
    <col min="5900" max="5908" width="0" style="460" hidden="1" customWidth="1"/>
    <col min="5909" max="5909" width="10.44140625" style="460" customWidth="1"/>
    <col min="5910" max="6141" width="8.88671875" style="460"/>
    <col min="6142" max="6142" width="63.5546875" style="460" bestFit="1" customWidth="1"/>
    <col min="6143" max="6143" width="10.6640625" style="460" bestFit="1" customWidth="1"/>
    <col min="6144" max="6154" width="0" style="460" hidden="1" customWidth="1"/>
    <col min="6155" max="6155" width="14.88671875" style="460" bestFit="1" customWidth="1"/>
    <col min="6156" max="6164" width="0" style="460" hidden="1" customWidth="1"/>
    <col min="6165" max="6165" width="10.44140625" style="460" customWidth="1"/>
    <col min="6166" max="6397" width="8.88671875" style="460"/>
    <col min="6398" max="6398" width="63.5546875" style="460" bestFit="1" customWidth="1"/>
    <col min="6399" max="6399" width="10.6640625" style="460" bestFit="1" customWidth="1"/>
    <col min="6400" max="6410" width="0" style="460" hidden="1" customWidth="1"/>
    <col min="6411" max="6411" width="14.88671875" style="460" bestFit="1" customWidth="1"/>
    <col min="6412" max="6420" width="0" style="460" hidden="1" customWidth="1"/>
    <col min="6421" max="6421" width="10.44140625" style="460" customWidth="1"/>
    <col min="6422" max="6653" width="8.88671875" style="460"/>
    <col min="6654" max="6654" width="63.5546875" style="460" bestFit="1" customWidth="1"/>
    <col min="6655" max="6655" width="10.6640625" style="460" bestFit="1" customWidth="1"/>
    <col min="6656" max="6666" width="0" style="460" hidden="1" customWidth="1"/>
    <col min="6667" max="6667" width="14.88671875" style="460" bestFit="1" customWidth="1"/>
    <col min="6668" max="6676" width="0" style="460" hidden="1" customWidth="1"/>
    <col min="6677" max="6677" width="10.44140625" style="460" customWidth="1"/>
    <col min="6678" max="6909" width="8.88671875" style="460"/>
    <col min="6910" max="6910" width="63.5546875" style="460" bestFit="1" customWidth="1"/>
    <col min="6911" max="6911" width="10.6640625" style="460" bestFit="1" customWidth="1"/>
    <col min="6912" max="6922" width="0" style="460" hidden="1" customWidth="1"/>
    <col min="6923" max="6923" width="14.88671875" style="460" bestFit="1" customWidth="1"/>
    <col min="6924" max="6932" width="0" style="460" hidden="1" customWidth="1"/>
    <col min="6933" max="6933" width="10.44140625" style="460" customWidth="1"/>
    <col min="6934" max="7165" width="8.88671875" style="460"/>
    <col min="7166" max="7166" width="63.5546875" style="460" bestFit="1" customWidth="1"/>
    <col min="7167" max="7167" width="10.6640625" style="460" bestFit="1" customWidth="1"/>
    <col min="7168" max="7178" width="0" style="460" hidden="1" customWidth="1"/>
    <col min="7179" max="7179" width="14.88671875" style="460" bestFit="1" customWidth="1"/>
    <col min="7180" max="7188" width="0" style="460" hidden="1" customWidth="1"/>
    <col min="7189" max="7189" width="10.44140625" style="460" customWidth="1"/>
    <col min="7190" max="7421" width="8.88671875" style="460"/>
    <col min="7422" max="7422" width="63.5546875" style="460" bestFit="1" customWidth="1"/>
    <col min="7423" max="7423" width="10.6640625" style="460" bestFit="1" customWidth="1"/>
    <col min="7424" max="7434" width="0" style="460" hidden="1" customWidth="1"/>
    <col min="7435" max="7435" width="14.88671875" style="460" bestFit="1" customWidth="1"/>
    <col min="7436" max="7444" width="0" style="460" hidden="1" customWidth="1"/>
    <col min="7445" max="7445" width="10.44140625" style="460" customWidth="1"/>
    <col min="7446" max="7677" width="8.88671875" style="460"/>
    <col min="7678" max="7678" width="63.5546875" style="460" bestFit="1" customWidth="1"/>
    <col min="7679" max="7679" width="10.6640625" style="460" bestFit="1" customWidth="1"/>
    <col min="7680" max="7690" width="0" style="460" hidden="1" customWidth="1"/>
    <col min="7691" max="7691" width="14.88671875" style="460" bestFit="1" customWidth="1"/>
    <col min="7692" max="7700" width="0" style="460" hidden="1" customWidth="1"/>
    <col min="7701" max="7701" width="10.44140625" style="460" customWidth="1"/>
    <col min="7702" max="7933" width="8.88671875" style="460"/>
    <col min="7934" max="7934" width="63.5546875" style="460" bestFit="1" customWidth="1"/>
    <col min="7935" max="7935" width="10.6640625" style="460" bestFit="1" customWidth="1"/>
    <col min="7936" max="7946" width="0" style="460" hidden="1" customWidth="1"/>
    <col min="7947" max="7947" width="14.88671875" style="460" bestFit="1" customWidth="1"/>
    <col min="7948" max="7956" width="0" style="460" hidden="1" customWidth="1"/>
    <col min="7957" max="7957" width="10.44140625" style="460" customWidth="1"/>
    <col min="7958" max="8189" width="8.88671875" style="460"/>
    <col min="8190" max="8190" width="63.5546875" style="460" bestFit="1" customWidth="1"/>
    <col min="8191" max="8191" width="10.6640625" style="460" bestFit="1" customWidth="1"/>
    <col min="8192" max="8202" width="0" style="460" hidden="1" customWidth="1"/>
    <col min="8203" max="8203" width="14.88671875" style="460" bestFit="1" customWidth="1"/>
    <col min="8204" max="8212" width="0" style="460" hidden="1" customWidth="1"/>
    <col min="8213" max="8213" width="10.44140625" style="460" customWidth="1"/>
    <col min="8214" max="8445" width="8.88671875" style="460"/>
    <col min="8446" max="8446" width="63.5546875" style="460" bestFit="1" customWidth="1"/>
    <col min="8447" max="8447" width="10.6640625" style="460" bestFit="1" customWidth="1"/>
    <col min="8448" max="8458" width="0" style="460" hidden="1" customWidth="1"/>
    <col min="8459" max="8459" width="14.88671875" style="460" bestFit="1" customWidth="1"/>
    <col min="8460" max="8468" width="0" style="460" hidden="1" customWidth="1"/>
    <col min="8469" max="8469" width="10.44140625" style="460" customWidth="1"/>
    <col min="8470" max="8701" width="8.88671875" style="460"/>
    <col min="8702" max="8702" width="63.5546875" style="460" bestFit="1" customWidth="1"/>
    <col min="8703" max="8703" width="10.6640625" style="460" bestFit="1" customWidth="1"/>
    <col min="8704" max="8714" width="0" style="460" hidden="1" customWidth="1"/>
    <col min="8715" max="8715" width="14.88671875" style="460" bestFit="1" customWidth="1"/>
    <col min="8716" max="8724" width="0" style="460" hidden="1" customWidth="1"/>
    <col min="8725" max="8725" width="10.44140625" style="460" customWidth="1"/>
    <col min="8726" max="8957" width="8.88671875" style="460"/>
    <col min="8958" max="8958" width="63.5546875" style="460" bestFit="1" customWidth="1"/>
    <col min="8959" max="8959" width="10.6640625" style="460" bestFit="1" customWidth="1"/>
    <col min="8960" max="8970" width="0" style="460" hidden="1" customWidth="1"/>
    <col min="8971" max="8971" width="14.88671875" style="460" bestFit="1" customWidth="1"/>
    <col min="8972" max="8980" width="0" style="460" hidden="1" customWidth="1"/>
    <col min="8981" max="8981" width="10.44140625" style="460" customWidth="1"/>
    <col min="8982" max="9213" width="8.88671875" style="460"/>
    <col min="9214" max="9214" width="63.5546875" style="460" bestFit="1" customWidth="1"/>
    <col min="9215" max="9215" width="10.6640625" style="460" bestFit="1" customWidth="1"/>
    <col min="9216" max="9226" width="0" style="460" hidden="1" customWidth="1"/>
    <col min="9227" max="9227" width="14.88671875" style="460" bestFit="1" customWidth="1"/>
    <col min="9228" max="9236" width="0" style="460" hidden="1" customWidth="1"/>
    <col min="9237" max="9237" width="10.44140625" style="460" customWidth="1"/>
    <col min="9238" max="9469" width="8.88671875" style="460"/>
    <col min="9470" max="9470" width="63.5546875" style="460" bestFit="1" customWidth="1"/>
    <col min="9471" max="9471" width="10.6640625" style="460" bestFit="1" customWidth="1"/>
    <col min="9472" max="9482" width="0" style="460" hidden="1" customWidth="1"/>
    <col min="9483" max="9483" width="14.88671875" style="460" bestFit="1" customWidth="1"/>
    <col min="9484" max="9492" width="0" style="460" hidden="1" customWidth="1"/>
    <col min="9493" max="9493" width="10.44140625" style="460" customWidth="1"/>
    <col min="9494" max="9725" width="8.88671875" style="460"/>
    <col min="9726" max="9726" width="63.5546875" style="460" bestFit="1" customWidth="1"/>
    <col min="9727" max="9727" width="10.6640625" style="460" bestFit="1" customWidth="1"/>
    <col min="9728" max="9738" width="0" style="460" hidden="1" customWidth="1"/>
    <col min="9739" max="9739" width="14.88671875" style="460" bestFit="1" customWidth="1"/>
    <col min="9740" max="9748" width="0" style="460" hidden="1" customWidth="1"/>
    <col min="9749" max="9749" width="10.44140625" style="460" customWidth="1"/>
    <col min="9750" max="9981" width="8.88671875" style="460"/>
    <col min="9982" max="9982" width="63.5546875" style="460" bestFit="1" customWidth="1"/>
    <col min="9983" max="9983" width="10.6640625" style="460" bestFit="1" customWidth="1"/>
    <col min="9984" max="9994" width="0" style="460" hidden="1" customWidth="1"/>
    <col min="9995" max="9995" width="14.88671875" style="460" bestFit="1" customWidth="1"/>
    <col min="9996" max="10004" width="0" style="460" hidden="1" customWidth="1"/>
    <col min="10005" max="10005" width="10.44140625" style="460" customWidth="1"/>
    <col min="10006" max="10237" width="8.88671875" style="460"/>
    <col min="10238" max="10238" width="63.5546875" style="460" bestFit="1" customWidth="1"/>
    <col min="10239" max="10239" width="10.6640625" style="460" bestFit="1" customWidth="1"/>
    <col min="10240" max="10250" width="0" style="460" hidden="1" customWidth="1"/>
    <col min="10251" max="10251" width="14.88671875" style="460" bestFit="1" customWidth="1"/>
    <col min="10252" max="10260" width="0" style="460" hidden="1" customWidth="1"/>
    <col min="10261" max="10261" width="10.44140625" style="460" customWidth="1"/>
    <col min="10262" max="10493" width="8.88671875" style="460"/>
    <col min="10494" max="10494" width="63.5546875" style="460" bestFit="1" customWidth="1"/>
    <col min="10495" max="10495" width="10.6640625" style="460" bestFit="1" customWidth="1"/>
    <col min="10496" max="10506" width="0" style="460" hidden="1" customWidth="1"/>
    <col min="10507" max="10507" width="14.88671875" style="460" bestFit="1" customWidth="1"/>
    <col min="10508" max="10516" width="0" style="460" hidden="1" customWidth="1"/>
    <col min="10517" max="10517" width="10.44140625" style="460" customWidth="1"/>
    <col min="10518" max="10749" width="8.88671875" style="460"/>
    <col min="10750" max="10750" width="63.5546875" style="460" bestFit="1" customWidth="1"/>
    <col min="10751" max="10751" width="10.6640625" style="460" bestFit="1" customWidth="1"/>
    <col min="10752" max="10762" width="0" style="460" hidden="1" customWidth="1"/>
    <col min="10763" max="10763" width="14.88671875" style="460" bestFit="1" customWidth="1"/>
    <col min="10764" max="10772" width="0" style="460" hidden="1" customWidth="1"/>
    <col min="10773" max="10773" width="10.44140625" style="460" customWidth="1"/>
    <col min="10774" max="11005" width="8.88671875" style="460"/>
    <col min="11006" max="11006" width="63.5546875" style="460" bestFit="1" customWidth="1"/>
    <col min="11007" max="11007" width="10.6640625" style="460" bestFit="1" customWidth="1"/>
    <col min="11008" max="11018" width="0" style="460" hidden="1" customWidth="1"/>
    <col min="11019" max="11019" width="14.88671875" style="460" bestFit="1" customWidth="1"/>
    <col min="11020" max="11028" width="0" style="460" hidden="1" customWidth="1"/>
    <col min="11029" max="11029" width="10.44140625" style="460" customWidth="1"/>
    <col min="11030" max="11261" width="8.88671875" style="460"/>
    <col min="11262" max="11262" width="63.5546875" style="460" bestFit="1" customWidth="1"/>
    <col min="11263" max="11263" width="10.6640625" style="460" bestFit="1" customWidth="1"/>
    <col min="11264" max="11274" width="0" style="460" hidden="1" customWidth="1"/>
    <col min="11275" max="11275" width="14.88671875" style="460" bestFit="1" customWidth="1"/>
    <col min="11276" max="11284" width="0" style="460" hidden="1" customWidth="1"/>
    <col min="11285" max="11285" width="10.44140625" style="460" customWidth="1"/>
    <col min="11286" max="11517" width="8.88671875" style="460"/>
    <col min="11518" max="11518" width="63.5546875" style="460" bestFit="1" customWidth="1"/>
    <col min="11519" max="11519" width="10.6640625" style="460" bestFit="1" customWidth="1"/>
    <col min="11520" max="11530" width="0" style="460" hidden="1" customWidth="1"/>
    <col min="11531" max="11531" width="14.88671875" style="460" bestFit="1" customWidth="1"/>
    <col min="11532" max="11540" width="0" style="460" hidden="1" customWidth="1"/>
    <col min="11541" max="11541" width="10.44140625" style="460" customWidth="1"/>
    <col min="11542" max="11773" width="8.88671875" style="460"/>
    <col min="11774" max="11774" width="63.5546875" style="460" bestFit="1" customWidth="1"/>
    <col min="11775" max="11775" width="10.6640625" style="460" bestFit="1" customWidth="1"/>
    <col min="11776" max="11786" width="0" style="460" hidden="1" customWidth="1"/>
    <col min="11787" max="11787" width="14.88671875" style="460" bestFit="1" customWidth="1"/>
    <col min="11788" max="11796" width="0" style="460" hidden="1" customWidth="1"/>
    <col min="11797" max="11797" width="10.44140625" style="460" customWidth="1"/>
    <col min="11798" max="12029" width="8.88671875" style="460"/>
    <col min="12030" max="12030" width="63.5546875" style="460" bestFit="1" customWidth="1"/>
    <col min="12031" max="12031" width="10.6640625" style="460" bestFit="1" customWidth="1"/>
    <col min="12032" max="12042" width="0" style="460" hidden="1" customWidth="1"/>
    <col min="12043" max="12043" width="14.88671875" style="460" bestFit="1" customWidth="1"/>
    <col min="12044" max="12052" width="0" style="460" hidden="1" customWidth="1"/>
    <col min="12053" max="12053" width="10.44140625" style="460" customWidth="1"/>
    <col min="12054" max="12285" width="8.88671875" style="460"/>
    <col min="12286" max="12286" width="63.5546875" style="460" bestFit="1" customWidth="1"/>
    <col min="12287" max="12287" width="10.6640625" style="460" bestFit="1" customWidth="1"/>
    <col min="12288" max="12298" width="0" style="460" hidden="1" customWidth="1"/>
    <col min="12299" max="12299" width="14.88671875" style="460" bestFit="1" customWidth="1"/>
    <col min="12300" max="12308" width="0" style="460" hidden="1" customWidth="1"/>
    <col min="12309" max="12309" width="10.44140625" style="460" customWidth="1"/>
    <col min="12310" max="12541" width="8.88671875" style="460"/>
    <col min="12542" max="12542" width="63.5546875" style="460" bestFit="1" customWidth="1"/>
    <col min="12543" max="12543" width="10.6640625" style="460" bestFit="1" customWidth="1"/>
    <col min="12544" max="12554" width="0" style="460" hidden="1" customWidth="1"/>
    <col min="12555" max="12555" width="14.88671875" style="460" bestFit="1" customWidth="1"/>
    <col min="12556" max="12564" width="0" style="460" hidden="1" customWidth="1"/>
    <col min="12565" max="12565" width="10.44140625" style="460" customWidth="1"/>
    <col min="12566" max="12797" width="8.88671875" style="460"/>
    <col min="12798" max="12798" width="63.5546875" style="460" bestFit="1" customWidth="1"/>
    <col min="12799" max="12799" width="10.6640625" style="460" bestFit="1" customWidth="1"/>
    <col min="12800" max="12810" width="0" style="460" hidden="1" customWidth="1"/>
    <col min="12811" max="12811" width="14.88671875" style="460" bestFit="1" customWidth="1"/>
    <col min="12812" max="12820" width="0" style="460" hidden="1" customWidth="1"/>
    <col min="12821" max="12821" width="10.44140625" style="460" customWidth="1"/>
    <col min="12822" max="13053" width="8.88671875" style="460"/>
    <col min="13054" max="13054" width="63.5546875" style="460" bestFit="1" customWidth="1"/>
    <col min="13055" max="13055" width="10.6640625" style="460" bestFit="1" customWidth="1"/>
    <col min="13056" max="13066" width="0" style="460" hidden="1" customWidth="1"/>
    <col min="13067" max="13067" width="14.88671875" style="460" bestFit="1" customWidth="1"/>
    <col min="13068" max="13076" width="0" style="460" hidden="1" customWidth="1"/>
    <col min="13077" max="13077" width="10.44140625" style="460" customWidth="1"/>
    <col min="13078" max="13309" width="8.88671875" style="460"/>
    <col min="13310" max="13310" width="63.5546875" style="460" bestFit="1" customWidth="1"/>
    <col min="13311" max="13311" width="10.6640625" style="460" bestFit="1" customWidth="1"/>
    <col min="13312" max="13322" width="0" style="460" hidden="1" customWidth="1"/>
    <col min="13323" max="13323" width="14.88671875" style="460" bestFit="1" customWidth="1"/>
    <col min="13324" max="13332" width="0" style="460" hidden="1" customWidth="1"/>
    <col min="13333" max="13333" width="10.44140625" style="460" customWidth="1"/>
    <col min="13334" max="13565" width="8.88671875" style="460"/>
    <col min="13566" max="13566" width="63.5546875" style="460" bestFit="1" customWidth="1"/>
    <col min="13567" max="13567" width="10.6640625" style="460" bestFit="1" customWidth="1"/>
    <col min="13568" max="13578" width="0" style="460" hidden="1" customWidth="1"/>
    <col min="13579" max="13579" width="14.88671875" style="460" bestFit="1" customWidth="1"/>
    <col min="13580" max="13588" width="0" style="460" hidden="1" customWidth="1"/>
    <col min="13589" max="13589" width="10.44140625" style="460" customWidth="1"/>
    <col min="13590" max="13821" width="8.88671875" style="460"/>
    <col min="13822" max="13822" width="63.5546875" style="460" bestFit="1" customWidth="1"/>
    <col min="13823" max="13823" width="10.6640625" style="460" bestFit="1" customWidth="1"/>
    <col min="13824" max="13834" width="0" style="460" hidden="1" customWidth="1"/>
    <col min="13835" max="13835" width="14.88671875" style="460" bestFit="1" customWidth="1"/>
    <col min="13836" max="13844" width="0" style="460" hidden="1" customWidth="1"/>
    <col min="13845" max="13845" width="10.44140625" style="460" customWidth="1"/>
    <col min="13846" max="14077" width="8.88671875" style="460"/>
    <col min="14078" max="14078" width="63.5546875" style="460" bestFit="1" customWidth="1"/>
    <col min="14079" max="14079" width="10.6640625" style="460" bestFit="1" customWidth="1"/>
    <col min="14080" max="14090" width="0" style="460" hidden="1" customWidth="1"/>
    <col min="14091" max="14091" width="14.88671875" style="460" bestFit="1" customWidth="1"/>
    <col min="14092" max="14100" width="0" style="460" hidden="1" customWidth="1"/>
    <col min="14101" max="14101" width="10.44140625" style="460" customWidth="1"/>
    <col min="14102" max="14333" width="8.88671875" style="460"/>
    <col min="14334" max="14334" width="63.5546875" style="460" bestFit="1" customWidth="1"/>
    <col min="14335" max="14335" width="10.6640625" style="460" bestFit="1" customWidth="1"/>
    <col min="14336" max="14346" width="0" style="460" hidden="1" customWidth="1"/>
    <col min="14347" max="14347" width="14.88671875" style="460" bestFit="1" customWidth="1"/>
    <col min="14348" max="14356" width="0" style="460" hidden="1" customWidth="1"/>
    <col min="14357" max="14357" width="10.44140625" style="460" customWidth="1"/>
    <col min="14358" max="14589" width="8.88671875" style="460"/>
    <col min="14590" max="14590" width="63.5546875" style="460" bestFit="1" customWidth="1"/>
    <col min="14591" max="14591" width="10.6640625" style="460" bestFit="1" customWidth="1"/>
    <col min="14592" max="14602" width="0" style="460" hidden="1" customWidth="1"/>
    <col min="14603" max="14603" width="14.88671875" style="460" bestFit="1" customWidth="1"/>
    <col min="14604" max="14612" width="0" style="460" hidden="1" customWidth="1"/>
    <col min="14613" max="14613" width="10.44140625" style="460" customWidth="1"/>
    <col min="14614" max="14845" width="8.88671875" style="460"/>
    <col min="14846" max="14846" width="63.5546875" style="460" bestFit="1" customWidth="1"/>
    <col min="14847" max="14847" width="10.6640625" style="460" bestFit="1" customWidth="1"/>
    <col min="14848" max="14858" width="0" style="460" hidden="1" customWidth="1"/>
    <col min="14859" max="14859" width="14.88671875" style="460" bestFit="1" customWidth="1"/>
    <col min="14860" max="14868" width="0" style="460" hidden="1" customWidth="1"/>
    <col min="14869" max="14869" width="10.44140625" style="460" customWidth="1"/>
    <col min="14870" max="15101" width="8.88671875" style="460"/>
    <col min="15102" max="15102" width="63.5546875" style="460" bestFit="1" customWidth="1"/>
    <col min="15103" max="15103" width="10.6640625" style="460" bestFit="1" customWidth="1"/>
    <col min="15104" max="15114" width="0" style="460" hidden="1" customWidth="1"/>
    <col min="15115" max="15115" width="14.88671875" style="460" bestFit="1" customWidth="1"/>
    <col min="15116" max="15124" width="0" style="460" hidden="1" customWidth="1"/>
    <col min="15125" max="15125" width="10.44140625" style="460" customWidth="1"/>
    <col min="15126" max="15357" width="8.88671875" style="460"/>
    <col min="15358" max="15358" width="63.5546875" style="460" bestFit="1" customWidth="1"/>
    <col min="15359" max="15359" width="10.6640625" style="460" bestFit="1" customWidth="1"/>
    <col min="15360" max="15370" width="0" style="460" hidden="1" customWidth="1"/>
    <col min="15371" max="15371" width="14.88671875" style="460" bestFit="1" customWidth="1"/>
    <col min="15372" max="15380" width="0" style="460" hidden="1" customWidth="1"/>
    <col min="15381" max="15381" width="10.44140625" style="460" customWidth="1"/>
    <col min="15382" max="15613" width="8.88671875" style="460"/>
    <col min="15614" max="15614" width="63.5546875" style="460" bestFit="1" customWidth="1"/>
    <col min="15615" max="15615" width="10.6640625" style="460" bestFit="1" customWidth="1"/>
    <col min="15616" max="15626" width="0" style="460" hidden="1" customWidth="1"/>
    <col min="15627" max="15627" width="14.88671875" style="460" bestFit="1" customWidth="1"/>
    <col min="15628" max="15636" width="0" style="460" hidden="1" customWidth="1"/>
    <col min="15637" max="15637" width="10.44140625" style="460" customWidth="1"/>
    <col min="15638" max="15869" width="8.88671875" style="460"/>
    <col min="15870" max="15870" width="63.5546875" style="460" bestFit="1" customWidth="1"/>
    <col min="15871" max="15871" width="10.6640625" style="460" bestFit="1" customWidth="1"/>
    <col min="15872" max="15882" width="0" style="460" hidden="1" customWidth="1"/>
    <col min="15883" max="15883" width="14.88671875" style="460" bestFit="1" customWidth="1"/>
    <col min="15884" max="15892" width="0" style="460" hidden="1" customWidth="1"/>
    <col min="15893" max="15893" width="10.44140625" style="460" customWidth="1"/>
    <col min="15894" max="16125" width="8.88671875" style="460"/>
    <col min="16126" max="16126" width="63.5546875" style="460" bestFit="1" customWidth="1"/>
    <col min="16127" max="16127" width="10.6640625" style="460" bestFit="1" customWidth="1"/>
    <col min="16128" max="16138" width="0" style="460" hidden="1" customWidth="1"/>
    <col min="16139" max="16139" width="14.88671875" style="460" bestFit="1" customWidth="1"/>
    <col min="16140" max="16148" width="0" style="460" hidden="1" customWidth="1"/>
    <col min="16149" max="16149" width="10.44140625" style="460" customWidth="1"/>
    <col min="16150" max="16381" width="8.88671875" style="460"/>
    <col min="16382" max="16384" width="12.6640625" style="460" customWidth="1"/>
  </cols>
  <sheetData>
    <row r="1" spans="1:16" s="454" customFormat="1" ht="16.2">
      <c r="A1" s="547" t="s">
        <v>302</v>
      </c>
      <c r="B1" s="548"/>
      <c r="C1" s="548"/>
      <c r="D1" s="548"/>
      <c r="E1" s="548"/>
      <c r="F1" s="548"/>
      <c r="G1" s="548"/>
      <c r="H1" s="548"/>
      <c r="I1" s="548"/>
      <c r="J1" s="548"/>
      <c r="K1" s="548"/>
      <c r="L1" s="548"/>
      <c r="M1" s="548"/>
      <c r="N1" s="548"/>
      <c r="P1" s="455"/>
    </row>
    <row r="2" spans="1:16" s="454" customFormat="1" ht="15.6">
      <c r="A2" s="549" t="s">
        <v>325</v>
      </c>
      <c r="B2" s="550"/>
      <c r="C2" s="550"/>
      <c r="D2" s="550"/>
      <c r="E2" s="550"/>
      <c r="F2" s="550"/>
      <c r="G2" s="550"/>
      <c r="H2" s="550"/>
      <c r="I2" s="550"/>
      <c r="J2" s="550"/>
      <c r="K2" s="550"/>
      <c r="L2" s="550"/>
      <c r="M2" s="550"/>
      <c r="N2" s="550"/>
      <c r="P2" s="455"/>
    </row>
    <row r="3" spans="1:16" s="454" customFormat="1" ht="15.6">
      <c r="A3" s="545" t="str">
        <f>'Fund 0888 '!R4</f>
        <v>August 2017</v>
      </c>
      <c r="B3" s="546"/>
      <c r="C3" s="546"/>
      <c r="D3" s="546"/>
      <c r="E3" s="546"/>
      <c r="F3" s="546"/>
      <c r="G3" s="546"/>
      <c r="H3" s="546"/>
      <c r="I3" s="546"/>
      <c r="J3" s="546"/>
      <c r="K3" s="546"/>
      <c r="L3" s="546"/>
      <c r="M3" s="546"/>
      <c r="N3" s="546"/>
      <c r="P3" s="455"/>
    </row>
    <row r="4" spans="1:16" s="454" customFormat="1">
      <c r="A4" s="456"/>
      <c r="B4" s="449"/>
      <c r="C4" s="449"/>
      <c r="D4" s="449"/>
      <c r="E4" s="449"/>
      <c r="F4" s="449"/>
      <c r="G4" s="449"/>
      <c r="H4" s="457"/>
      <c r="I4" s="457"/>
      <c r="J4" s="457"/>
      <c r="K4" s="435"/>
      <c r="L4" s="435"/>
      <c r="M4" s="435"/>
      <c r="N4" s="435"/>
      <c r="P4" s="455"/>
    </row>
    <row r="5" spans="1:16" ht="15.6">
      <c r="A5" s="122"/>
      <c r="B5" s="107"/>
      <c r="C5" s="107"/>
      <c r="D5" s="107"/>
      <c r="E5" s="107"/>
      <c r="F5" s="107"/>
      <c r="G5" s="107"/>
      <c r="H5" s="124"/>
      <c r="I5" s="124"/>
      <c r="J5" s="124"/>
      <c r="K5" s="107"/>
      <c r="L5" s="107"/>
      <c r="M5" s="107"/>
      <c r="N5" s="107"/>
    </row>
    <row r="6" spans="1:16" ht="15.6">
      <c r="A6" s="122"/>
      <c r="B6" s="515"/>
      <c r="C6" s="515"/>
      <c r="D6" s="515"/>
      <c r="E6" s="515"/>
      <c r="F6" s="515"/>
      <c r="G6" s="515"/>
      <c r="H6" s="515"/>
      <c r="I6" s="515"/>
      <c r="J6" s="515"/>
      <c r="K6" s="515"/>
      <c r="L6" s="515"/>
      <c r="M6" s="515"/>
      <c r="N6" s="515" t="str">
        <f>'Fund 0888 '!N6</f>
        <v>FY 2017 YTD</v>
      </c>
    </row>
    <row r="7" spans="1:16" s="462" customFormat="1" ht="16.2" thickBot="1">
      <c r="A7" s="123"/>
      <c r="B7" s="445" t="str">
        <f>"Sep 20"&amp;'Fund 0888 '!R10</f>
        <v>Sep 2016</v>
      </c>
      <c r="C7" s="480" t="str">
        <f>"Oct 20"&amp;'Fund 0888 '!R10</f>
        <v>Oct 2016</v>
      </c>
      <c r="D7" s="480" t="str">
        <f>"Nov 20"&amp;'Fund 0888 '!S10</f>
        <v>Nov 2016</v>
      </c>
      <c r="E7" s="480" t="str">
        <f>"Dec 2016"&amp;'Fund 0888 '!T10</f>
        <v>Dec 2016</v>
      </c>
      <c r="F7" s="480" t="str">
        <f>"Jan 2017"&amp;'Fund 0888 '!U10</f>
        <v>Jan 2017</v>
      </c>
      <c r="G7" s="480" t="str">
        <f>"Feb 2017"&amp;'Fund 0888 '!V10</f>
        <v>Feb 2017</v>
      </c>
      <c r="H7" s="480" t="str">
        <f>"Mar 2017"&amp;'Fund 0888 '!W10</f>
        <v>Mar 2017</v>
      </c>
      <c r="I7" s="480" t="str">
        <f>"Apr 2017"&amp;'Fund 0888 '!X10</f>
        <v>Apr 2017</v>
      </c>
      <c r="J7" s="480" t="str">
        <f>"May 2016"&amp;'Fund 0888 '!Y10</f>
        <v>May 2016</v>
      </c>
      <c r="K7" s="480" t="str">
        <f>"Jun 2017"&amp;'Fund 0888 '!Z10</f>
        <v>Jun 2017</v>
      </c>
      <c r="L7" s="480" t="str">
        <f>"Jul 2017"&amp;'Fund 0888 '!AA10</f>
        <v>Jul 2017</v>
      </c>
      <c r="M7" s="480" t="str">
        <f>"Aug 2017"&amp;'Fund 0888 '!AB10</f>
        <v>Aug 2017</v>
      </c>
      <c r="N7" s="513">
        <f>'Fund 0888 '!S7</f>
        <v>42978</v>
      </c>
      <c r="P7" s="461"/>
    </row>
    <row r="8" spans="1:16" ht="16.2" thickTop="1">
      <c r="A8" s="122"/>
      <c r="B8" s="107"/>
      <c r="C8" s="107"/>
      <c r="D8" s="107"/>
      <c r="E8" s="107"/>
      <c r="F8" s="107"/>
      <c r="G8" s="107"/>
      <c r="H8" s="124"/>
      <c r="I8" s="125"/>
      <c r="J8" s="125"/>
      <c r="K8" s="107"/>
      <c r="L8" s="107"/>
      <c r="M8" s="107"/>
      <c r="N8" s="107"/>
    </row>
    <row r="9" spans="1:16" ht="16.2" thickBot="1">
      <c r="A9" s="485" t="s">
        <v>319</v>
      </c>
      <c r="B9" s="112">
        <v>0</v>
      </c>
      <c r="C9" s="113">
        <f t="shared" ref="C9:M9" si="0">B9</f>
        <v>0</v>
      </c>
      <c r="D9" s="113">
        <f t="shared" si="0"/>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M25</f>
        <v>0</v>
      </c>
    </row>
    <row r="10" spans="1:16" ht="15.6">
      <c r="A10" s="122"/>
      <c r="B10" s="107"/>
      <c r="C10" s="107"/>
      <c r="D10" s="107"/>
      <c r="E10" s="107"/>
      <c r="F10" s="107"/>
      <c r="G10" s="107"/>
      <c r="H10" s="124"/>
      <c r="I10" s="124"/>
      <c r="J10" s="124"/>
      <c r="K10" s="107"/>
      <c r="L10" s="107"/>
      <c r="M10" s="107"/>
      <c r="N10" s="107"/>
    </row>
    <row r="11" spans="1:16" ht="15.6">
      <c r="A11" s="106" t="s">
        <v>299</v>
      </c>
      <c r="B11" s="107"/>
      <c r="C11" s="107"/>
      <c r="D11" s="107"/>
      <c r="E11" s="107"/>
      <c r="F11" s="107"/>
      <c r="G11" s="107"/>
      <c r="H11" s="124"/>
      <c r="I11" s="124"/>
      <c r="J11" s="124"/>
      <c r="K11" s="107"/>
      <c r="L11" s="107"/>
      <c r="M11" s="107"/>
      <c r="N11" s="107"/>
    </row>
    <row r="12" spans="1:16" ht="15.6">
      <c r="A12" s="122"/>
      <c r="B12" s="107"/>
      <c r="C12" s="107"/>
      <c r="D12" s="107"/>
      <c r="E12" s="107"/>
      <c r="F12" s="107"/>
      <c r="G12" s="107"/>
      <c r="H12" s="124"/>
      <c r="I12" s="124"/>
      <c r="J12" s="124"/>
      <c r="K12" s="107"/>
      <c r="L12" s="107"/>
      <c r="M12" s="107"/>
      <c r="N12" s="107"/>
    </row>
    <row r="13" spans="1:16" s="465" customFormat="1" ht="15.6">
      <c r="A13" s="134" t="s">
        <v>326</v>
      </c>
      <c r="B13" s="135">
        <v>5229.87</v>
      </c>
      <c r="C13" s="136">
        <v>61847.009999999995</v>
      </c>
      <c r="D13" s="135">
        <v>55978.36</v>
      </c>
      <c r="E13" s="135">
        <v>54152.05</v>
      </c>
      <c r="F13" s="135">
        <v>54917.69</v>
      </c>
      <c r="G13" s="135">
        <v>51435.829999999994</v>
      </c>
      <c r="H13" s="135">
        <v>48964.46</v>
      </c>
      <c r="I13" s="135">
        <v>160718</v>
      </c>
      <c r="J13" s="135">
        <v>65782.52</v>
      </c>
      <c r="K13" s="135">
        <v>78664.14</v>
      </c>
      <c r="L13" s="135">
        <v>63068.95</v>
      </c>
      <c r="M13" s="135">
        <v>76354.81</v>
      </c>
      <c r="N13" s="121">
        <f t="shared" ref="N13" si="1">ROUND(SUM(B13:M13),0)</f>
        <v>777114</v>
      </c>
      <c r="P13" s="466"/>
    </row>
    <row r="14" spans="1:16" ht="15.6">
      <c r="A14" s="122"/>
      <c r="B14" s="107"/>
      <c r="C14" s="107"/>
      <c r="D14" s="107"/>
      <c r="E14" s="107"/>
      <c r="F14" s="107"/>
      <c r="G14" s="107"/>
      <c r="H14" s="124"/>
      <c r="I14" s="124"/>
      <c r="J14" s="124"/>
      <c r="K14" s="107"/>
      <c r="L14" s="107"/>
      <c r="M14" s="107"/>
      <c r="N14" s="107"/>
    </row>
    <row r="15" spans="1:16" ht="15.6">
      <c r="A15" s="122"/>
      <c r="B15" s="107"/>
      <c r="C15" s="107"/>
      <c r="D15" s="107"/>
      <c r="E15" s="107"/>
      <c r="F15" s="107"/>
      <c r="G15" s="107"/>
      <c r="H15" s="124"/>
      <c r="I15" s="124"/>
      <c r="J15" s="124"/>
      <c r="K15" s="107"/>
      <c r="L15" s="107"/>
      <c r="M15" s="107"/>
      <c r="N15" s="107"/>
    </row>
    <row r="16" spans="1:16" ht="15.6">
      <c r="A16" s="108" t="s">
        <v>294</v>
      </c>
      <c r="B16" s="116">
        <f t="shared" ref="B16:N16" si="2">ROUND((SUM(B13:B15)),0)</f>
        <v>5230</v>
      </c>
      <c r="C16" s="116">
        <f t="shared" si="2"/>
        <v>61847</v>
      </c>
      <c r="D16" s="116">
        <f t="shared" si="2"/>
        <v>55978</v>
      </c>
      <c r="E16" s="116">
        <f t="shared" si="2"/>
        <v>54152</v>
      </c>
      <c r="F16" s="116">
        <f t="shared" si="2"/>
        <v>54918</v>
      </c>
      <c r="G16" s="116">
        <f t="shared" si="2"/>
        <v>51436</v>
      </c>
      <c r="H16" s="116">
        <f t="shared" si="2"/>
        <v>48964</v>
      </c>
      <c r="I16" s="116">
        <f t="shared" si="2"/>
        <v>160718</v>
      </c>
      <c r="J16" s="116">
        <f t="shared" si="2"/>
        <v>65783</v>
      </c>
      <c r="K16" s="116">
        <f t="shared" si="2"/>
        <v>78664</v>
      </c>
      <c r="L16" s="116">
        <f t="shared" si="2"/>
        <v>63069</v>
      </c>
      <c r="M16" s="116">
        <f t="shared" si="2"/>
        <v>76355</v>
      </c>
      <c r="N16" s="116">
        <f t="shared" si="2"/>
        <v>777114</v>
      </c>
    </row>
    <row r="17" spans="1:14" ht="15.6">
      <c r="A17" s="122"/>
      <c r="B17" s="107"/>
      <c r="C17" s="107"/>
      <c r="D17" s="107"/>
      <c r="E17" s="107"/>
      <c r="F17" s="107"/>
      <c r="G17" s="107"/>
      <c r="H17" s="130"/>
      <c r="I17" s="130"/>
      <c r="J17" s="130"/>
      <c r="K17" s="107"/>
      <c r="L17" s="107"/>
      <c r="M17" s="107"/>
      <c r="N17" s="107"/>
    </row>
    <row r="18" spans="1:14" ht="15.6">
      <c r="A18" s="106" t="s">
        <v>293</v>
      </c>
      <c r="B18" s="107"/>
      <c r="C18" s="107"/>
      <c r="D18" s="107"/>
      <c r="E18" s="107"/>
      <c r="F18" s="107"/>
      <c r="G18" s="107"/>
      <c r="H18" s="130"/>
      <c r="I18" s="130"/>
      <c r="J18" s="130"/>
      <c r="K18" s="107"/>
      <c r="L18" s="107"/>
      <c r="M18" s="107"/>
      <c r="N18" s="107"/>
    </row>
    <row r="19" spans="1:14" ht="15.6">
      <c r="A19" s="131"/>
      <c r="B19" s="107"/>
      <c r="C19" s="107"/>
      <c r="D19" s="107"/>
      <c r="E19" s="107"/>
      <c r="F19" s="107"/>
      <c r="G19" s="107"/>
      <c r="H19" s="130"/>
      <c r="I19" s="130"/>
      <c r="J19" s="130"/>
      <c r="K19" s="107"/>
      <c r="L19" s="107"/>
      <c r="M19" s="107"/>
      <c r="N19" s="107"/>
    </row>
    <row r="20" spans="1:14" ht="15.6">
      <c r="A20" s="120" t="s">
        <v>327</v>
      </c>
      <c r="B20" s="107">
        <f t="shared" ref="B20:M20" si="3">ROUND(-B16,0)</f>
        <v>-5230</v>
      </c>
      <c r="C20" s="107">
        <f t="shared" si="3"/>
        <v>-61847</v>
      </c>
      <c r="D20" s="107">
        <f t="shared" si="3"/>
        <v>-55978</v>
      </c>
      <c r="E20" s="107">
        <f t="shared" si="3"/>
        <v>-54152</v>
      </c>
      <c r="F20" s="107">
        <f t="shared" si="3"/>
        <v>-54918</v>
      </c>
      <c r="G20" s="107">
        <f t="shared" si="3"/>
        <v>-51436</v>
      </c>
      <c r="H20" s="107">
        <f t="shared" si="3"/>
        <v>-48964</v>
      </c>
      <c r="I20" s="107">
        <f t="shared" si="3"/>
        <v>-160718</v>
      </c>
      <c r="J20" s="107">
        <f t="shared" si="3"/>
        <v>-65783</v>
      </c>
      <c r="K20" s="107">
        <f t="shared" si="3"/>
        <v>-78664</v>
      </c>
      <c r="L20" s="107">
        <f t="shared" si="3"/>
        <v>-63069</v>
      </c>
      <c r="M20" s="107">
        <f t="shared" si="3"/>
        <v>-76355</v>
      </c>
      <c r="N20" s="107">
        <f>ROUND(SUM(B20:M20),0)</f>
        <v>-777114</v>
      </c>
    </row>
    <row r="21" spans="1:14" ht="15.6">
      <c r="A21" s="131"/>
      <c r="B21" s="107"/>
      <c r="C21" s="107"/>
      <c r="D21" s="107"/>
      <c r="E21" s="107"/>
      <c r="F21" s="107"/>
      <c r="G21" s="107"/>
      <c r="H21" s="130"/>
      <c r="I21" s="130"/>
      <c r="J21" s="130"/>
      <c r="K21" s="107"/>
      <c r="L21" s="107"/>
      <c r="M21" s="107"/>
      <c r="N21" s="107"/>
    </row>
    <row r="22" spans="1:14" ht="15.6">
      <c r="A22" s="131"/>
      <c r="B22" s="107"/>
      <c r="C22" s="107"/>
      <c r="D22" s="107"/>
      <c r="E22" s="107"/>
      <c r="F22" s="107"/>
      <c r="G22" s="107"/>
      <c r="H22" s="130"/>
      <c r="I22" s="130"/>
      <c r="J22" s="130"/>
      <c r="K22" s="107"/>
      <c r="L22" s="107"/>
      <c r="M22" s="107"/>
      <c r="N22" s="107"/>
    </row>
    <row r="23" spans="1:14" ht="15.6">
      <c r="A23" s="106" t="s">
        <v>291</v>
      </c>
      <c r="B23" s="116">
        <f>ROUND(SUM(B19:B22),0)</f>
        <v>-5230</v>
      </c>
      <c r="C23" s="116">
        <f>ROUND(SUM(C19:C22),0)</f>
        <v>-61847</v>
      </c>
      <c r="D23" s="116">
        <f>ROUND(SUM(D19:D22),0)</f>
        <v>-55978</v>
      </c>
      <c r="E23" s="116">
        <f>ROUND(SUM(E19:E22),0)</f>
        <v>-54152</v>
      </c>
      <c r="F23" s="116">
        <f>ROUND(SUM(F19:F22),0)</f>
        <v>-54918</v>
      </c>
      <c r="G23" s="116">
        <f t="shared" ref="G23:N23" si="4">SUM(G19:G22)</f>
        <v>-51436</v>
      </c>
      <c r="H23" s="116">
        <f t="shared" si="4"/>
        <v>-48964</v>
      </c>
      <c r="I23" s="116">
        <f t="shared" si="4"/>
        <v>-160718</v>
      </c>
      <c r="J23" s="116">
        <f t="shared" si="4"/>
        <v>-65783</v>
      </c>
      <c r="K23" s="116">
        <f t="shared" si="4"/>
        <v>-78664</v>
      </c>
      <c r="L23" s="116">
        <f t="shared" si="4"/>
        <v>-63069</v>
      </c>
      <c r="M23" s="116">
        <f t="shared" si="4"/>
        <v>-76355</v>
      </c>
      <c r="N23" s="116">
        <f t="shared" si="4"/>
        <v>-777114</v>
      </c>
    </row>
    <row r="24" spans="1:14" ht="15.6">
      <c r="A24" s="122"/>
      <c r="B24" s="107"/>
      <c r="C24" s="107"/>
      <c r="D24" s="107"/>
      <c r="E24" s="107"/>
      <c r="F24" s="107"/>
      <c r="G24" s="107"/>
      <c r="H24" s="130"/>
      <c r="I24" s="130"/>
      <c r="J24" s="130"/>
      <c r="K24" s="107"/>
      <c r="L24" s="107"/>
      <c r="M24" s="107"/>
      <c r="N24" s="107"/>
    </row>
    <row r="25" spans="1:14" ht="16.2" thickBot="1">
      <c r="A25" s="485" t="s">
        <v>290</v>
      </c>
      <c r="B25" s="494">
        <f t="shared" ref="B25:N25" si="5">ROUND(+B9+B16+B23,0)</f>
        <v>0</v>
      </c>
      <c r="C25" s="494">
        <f t="shared" si="5"/>
        <v>0</v>
      </c>
      <c r="D25" s="494">
        <f t="shared" si="5"/>
        <v>0</v>
      </c>
      <c r="E25" s="494">
        <f t="shared" si="5"/>
        <v>0</v>
      </c>
      <c r="F25" s="494">
        <f t="shared" si="5"/>
        <v>0</v>
      </c>
      <c r="G25" s="494">
        <f t="shared" si="5"/>
        <v>0</v>
      </c>
      <c r="H25" s="494">
        <f t="shared" si="5"/>
        <v>0</v>
      </c>
      <c r="I25" s="494">
        <f t="shared" si="5"/>
        <v>0</v>
      </c>
      <c r="J25" s="494">
        <f t="shared" si="5"/>
        <v>0</v>
      </c>
      <c r="K25" s="494">
        <f t="shared" si="5"/>
        <v>0</v>
      </c>
      <c r="L25" s="494">
        <f t="shared" si="5"/>
        <v>0</v>
      </c>
      <c r="M25" s="494">
        <f t="shared" si="5"/>
        <v>0</v>
      </c>
      <c r="N25" s="494">
        <f t="shared" si="5"/>
        <v>0</v>
      </c>
    </row>
    <row r="26" spans="1:14" ht="15.6">
      <c r="A26" s="132"/>
      <c r="B26" s="101"/>
      <c r="C26" s="101"/>
      <c r="D26" s="101"/>
      <c r="E26" s="101"/>
      <c r="F26" s="101"/>
      <c r="G26" s="101"/>
      <c r="H26" s="101"/>
      <c r="I26" s="101"/>
      <c r="J26" s="101"/>
      <c r="K26" s="101"/>
      <c r="L26" s="101"/>
      <c r="M26" s="101"/>
      <c r="N26" s="101"/>
    </row>
    <row r="27" spans="1:14" ht="15.6">
      <c r="A27" s="132"/>
      <c r="B27" s="101"/>
      <c r="C27" s="101"/>
      <c r="D27" s="101"/>
      <c r="E27" s="101"/>
      <c r="F27" s="101"/>
      <c r="G27" s="101"/>
      <c r="H27" s="101"/>
      <c r="I27" s="101"/>
      <c r="J27" s="101"/>
      <c r="K27" s="101"/>
      <c r="L27" s="101"/>
      <c r="M27" s="101"/>
      <c r="N27" s="101"/>
    </row>
    <row r="28" spans="1:14" ht="15.6">
      <c r="A28" s="101" t="s">
        <v>328</v>
      </c>
      <c r="B28" s="101"/>
      <c r="C28" s="101"/>
      <c r="D28" s="101"/>
      <c r="E28" s="101"/>
      <c r="F28" s="101"/>
      <c r="G28" s="101"/>
      <c r="H28" s="101"/>
      <c r="I28" s="101"/>
      <c r="J28" s="101"/>
      <c r="K28" s="101"/>
      <c r="L28" s="101"/>
      <c r="M28" s="101"/>
      <c r="N28" s="101"/>
    </row>
    <row r="29" spans="1:14" ht="15.6">
      <c r="A29" s="132"/>
      <c r="B29" s="101"/>
      <c r="C29" s="101"/>
      <c r="D29" s="101"/>
      <c r="E29" s="101"/>
      <c r="F29" s="101"/>
      <c r="G29" s="101"/>
      <c r="H29" s="101"/>
      <c r="I29" s="101"/>
      <c r="J29" s="101"/>
      <c r="K29" s="101"/>
      <c r="L29" s="101"/>
      <c r="M29" s="101"/>
      <c r="N29" s="101"/>
    </row>
    <row r="30" spans="1:14" ht="15.6">
      <c r="A30" s="132"/>
      <c r="B30" s="101"/>
      <c r="C30" s="101"/>
      <c r="D30" s="101"/>
      <c r="E30" s="101"/>
      <c r="F30" s="101"/>
      <c r="G30" s="101"/>
      <c r="H30" s="101"/>
      <c r="I30" s="101"/>
      <c r="J30" s="101"/>
      <c r="K30" s="101"/>
      <c r="L30" s="101"/>
      <c r="M30" s="101"/>
      <c r="N30" s="101"/>
    </row>
    <row r="31" spans="1:14" ht="15.6">
      <c r="A31" s="132"/>
      <c r="B31" s="101"/>
      <c r="C31" s="101"/>
      <c r="D31" s="101"/>
      <c r="E31" s="101"/>
      <c r="F31" s="101"/>
      <c r="G31" s="101"/>
      <c r="H31" s="101"/>
      <c r="I31" s="101"/>
      <c r="J31" s="101"/>
      <c r="K31" s="101"/>
      <c r="L31" s="101"/>
      <c r="M31" s="101"/>
      <c r="N31" s="101"/>
    </row>
    <row r="32" spans="1:14" ht="15.6">
      <c r="A32" s="132"/>
      <c r="B32" s="101"/>
      <c r="C32" s="133"/>
      <c r="D32" s="101"/>
      <c r="E32" s="101"/>
      <c r="F32" s="101"/>
      <c r="G32" s="101"/>
      <c r="H32" s="101"/>
      <c r="I32" s="101"/>
      <c r="J32" s="101"/>
      <c r="K32" s="101"/>
      <c r="L32" s="101"/>
      <c r="M32" s="101"/>
      <c r="N32" s="101"/>
    </row>
    <row r="33" spans="1:14" ht="15.6">
      <c r="A33" s="132"/>
      <c r="B33" s="101"/>
      <c r="C33" s="133"/>
      <c r="D33" s="101"/>
      <c r="E33" s="101"/>
      <c r="F33" s="101"/>
      <c r="G33" s="101"/>
      <c r="H33" s="101"/>
      <c r="I33" s="101"/>
      <c r="J33" s="101"/>
      <c r="K33" s="101"/>
      <c r="L33" s="101"/>
      <c r="M33" s="101"/>
      <c r="N33" s="101"/>
    </row>
    <row r="34" spans="1:14" ht="15.6">
      <c r="A34" s="132"/>
      <c r="B34" s="101"/>
      <c r="C34" s="133"/>
      <c r="D34" s="101"/>
      <c r="E34" s="101"/>
      <c r="F34" s="101"/>
      <c r="G34" s="101"/>
      <c r="H34" s="101"/>
      <c r="I34" s="101"/>
      <c r="J34" s="101"/>
      <c r="K34" s="101"/>
      <c r="L34" s="101"/>
      <c r="M34" s="101"/>
      <c r="N34" s="101"/>
    </row>
    <row r="35" spans="1:14">
      <c r="C35" s="464"/>
    </row>
    <row r="36" spans="1:14">
      <c r="C36" s="464"/>
    </row>
    <row r="37" spans="1:14">
      <c r="C37" s="464"/>
    </row>
    <row r="38" spans="1:14">
      <c r="C38" s="464"/>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N30"/>
  <sheetViews>
    <sheetView zoomScale="85" zoomScaleNormal="85" zoomScaleSheetLayoutView="85" workbookViewId="0">
      <selection activeCell="A13" sqref="A13"/>
    </sheetView>
  </sheetViews>
  <sheetFormatPr defaultRowHeight="13.2"/>
  <cols>
    <col min="1" max="1" width="51.109375" style="468" bestFit="1" customWidth="1"/>
    <col min="2" max="2" width="11.33203125" style="450" hidden="1" customWidth="1"/>
    <col min="3" max="3" width="11.44140625" style="450" hidden="1" customWidth="1"/>
    <col min="4" max="4" width="11.77734375" style="450" hidden="1" customWidth="1"/>
    <col min="5" max="5" width="11.6640625" style="450" hidden="1" customWidth="1"/>
    <col min="6" max="6" width="11.33203125" style="450" hidden="1" customWidth="1"/>
    <col min="7" max="7" width="11.6640625" style="450" hidden="1" customWidth="1"/>
    <col min="8" max="8" width="12.109375" style="450" hidden="1" customWidth="1"/>
    <col min="9" max="9" width="11.6640625" style="450" hidden="1" customWidth="1"/>
    <col min="10" max="10" width="12.109375" style="450" hidden="1" customWidth="1"/>
    <col min="11" max="11" width="11.44140625" style="450" hidden="1" customWidth="1"/>
    <col min="12" max="12" width="11.109375" style="450" hidden="1" customWidth="1"/>
    <col min="13" max="13" width="11.77734375" style="450" customWidth="1"/>
    <col min="14" max="14" width="15.6640625" style="450" bestFit="1" customWidth="1"/>
    <col min="15" max="18" width="22.21875" style="468" customWidth="1"/>
    <col min="19" max="20" width="12.6640625" style="468" customWidth="1"/>
    <col min="21" max="21" width="13.33203125" style="468" customWidth="1"/>
    <col min="22" max="253" width="8.88671875" style="468"/>
    <col min="254" max="254" width="46.21875" style="468" bestFit="1" customWidth="1"/>
    <col min="255" max="255" width="9.6640625" style="468" bestFit="1" customWidth="1"/>
    <col min="256" max="266" width="0" style="468" hidden="1" customWidth="1"/>
    <col min="267" max="267" width="17.44140625" style="468" customWidth="1"/>
    <col min="268" max="276" width="0" style="468" hidden="1" customWidth="1"/>
    <col min="277" max="509" width="8.88671875" style="468"/>
    <col min="510" max="510" width="46.21875" style="468" bestFit="1" customWidth="1"/>
    <col min="511" max="511" width="9.6640625" style="468" bestFit="1" customWidth="1"/>
    <col min="512" max="522" width="0" style="468" hidden="1" customWidth="1"/>
    <col min="523" max="523" width="17.44140625" style="468" customWidth="1"/>
    <col min="524" max="532" width="0" style="468" hidden="1" customWidth="1"/>
    <col min="533" max="765" width="8.88671875" style="468"/>
    <col min="766" max="766" width="46.21875" style="468" bestFit="1" customWidth="1"/>
    <col min="767" max="767" width="9.6640625" style="468" bestFit="1" customWidth="1"/>
    <col min="768" max="778" width="0" style="468" hidden="1" customWidth="1"/>
    <col min="779" max="779" width="17.44140625" style="468" customWidth="1"/>
    <col min="780" max="788" width="0" style="468" hidden="1" customWidth="1"/>
    <col min="789" max="1021" width="8.88671875" style="468"/>
    <col min="1022" max="1022" width="46.21875" style="468" bestFit="1" customWidth="1"/>
    <col min="1023" max="1023" width="9.6640625" style="468" bestFit="1" customWidth="1"/>
    <col min="1024" max="1034" width="0" style="468" hidden="1" customWidth="1"/>
    <col min="1035" max="1035" width="17.44140625" style="468" customWidth="1"/>
    <col min="1036" max="1044" width="0" style="468" hidden="1" customWidth="1"/>
    <col min="1045" max="1277" width="8.88671875" style="468"/>
    <col min="1278" max="1278" width="46.21875" style="468" bestFit="1" customWidth="1"/>
    <col min="1279" max="1279" width="9.6640625" style="468" bestFit="1" customWidth="1"/>
    <col min="1280" max="1290" width="0" style="468" hidden="1" customWidth="1"/>
    <col min="1291" max="1291" width="17.44140625" style="468" customWidth="1"/>
    <col min="1292" max="1300" width="0" style="468" hidden="1" customWidth="1"/>
    <col min="1301" max="1533" width="8.88671875" style="468"/>
    <col min="1534" max="1534" width="46.21875" style="468" bestFit="1" customWidth="1"/>
    <col min="1535" max="1535" width="9.6640625" style="468" bestFit="1" customWidth="1"/>
    <col min="1536" max="1546" width="0" style="468" hidden="1" customWidth="1"/>
    <col min="1547" max="1547" width="17.44140625" style="468" customWidth="1"/>
    <col min="1548" max="1556" width="0" style="468" hidden="1" customWidth="1"/>
    <col min="1557" max="1789" width="8.88671875" style="468"/>
    <col min="1790" max="1790" width="46.21875" style="468" bestFit="1" customWidth="1"/>
    <col min="1791" max="1791" width="9.6640625" style="468" bestFit="1" customWidth="1"/>
    <col min="1792" max="1802" width="0" style="468" hidden="1" customWidth="1"/>
    <col min="1803" max="1803" width="17.44140625" style="468" customWidth="1"/>
    <col min="1804" max="1812" width="0" style="468" hidden="1" customWidth="1"/>
    <col min="1813" max="2045" width="8.88671875" style="468"/>
    <col min="2046" max="2046" width="46.21875" style="468" bestFit="1" customWidth="1"/>
    <col min="2047" max="2047" width="9.6640625" style="468" bestFit="1" customWidth="1"/>
    <col min="2048" max="2058" width="0" style="468" hidden="1" customWidth="1"/>
    <col min="2059" max="2059" width="17.44140625" style="468" customWidth="1"/>
    <col min="2060" max="2068" width="0" style="468" hidden="1" customWidth="1"/>
    <col min="2069" max="2301" width="8.88671875" style="468"/>
    <col min="2302" max="2302" width="46.21875" style="468" bestFit="1" customWidth="1"/>
    <col min="2303" max="2303" width="9.6640625" style="468" bestFit="1" customWidth="1"/>
    <col min="2304" max="2314" width="0" style="468" hidden="1" customWidth="1"/>
    <col min="2315" max="2315" width="17.44140625" style="468" customWidth="1"/>
    <col min="2316" max="2324" width="0" style="468" hidden="1" customWidth="1"/>
    <col min="2325" max="2557" width="8.88671875" style="468"/>
    <col min="2558" max="2558" width="46.21875" style="468" bestFit="1" customWidth="1"/>
    <col min="2559" max="2559" width="9.6640625" style="468" bestFit="1" customWidth="1"/>
    <col min="2560" max="2570" width="0" style="468" hidden="1" customWidth="1"/>
    <col min="2571" max="2571" width="17.44140625" style="468" customWidth="1"/>
    <col min="2572" max="2580" width="0" style="468" hidden="1" customWidth="1"/>
    <col min="2581" max="2813" width="8.88671875" style="468"/>
    <col min="2814" max="2814" width="46.21875" style="468" bestFit="1" customWidth="1"/>
    <col min="2815" max="2815" width="9.6640625" style="468" bestFit="1" customWidth="1"/>
    <col min="2816" max="2826" width="0" style="468" hidden="1" customWidth="1"/>
    <col min="2827" max="2827" width="17.44140625" style="468" customWidth="1"/>
    <col min="2828" max="2836" width="0" style="468" hidden="1" customWidth="1"/>
    <col min="2837" max="3069" width="8.88671875" style="468"/>
    <col min="3070" max="3070" width="46.21875" style="468" bestFit="1" customWidth="1"/>
    <col min="3071" max="3071" width="9.6640625" style="468" bestFit="1" customWidth="1"/>
    <col min="3072" max="3082" width="0" style="468" hidden="1" customWidth="1"/>
    <col min="3083" max="3083" width="17.44140625" style="468" customWidth="1"/>
    <col min="3084" max="3092" width="0" style="468" hidden="1" customWidth="1"/>
    <col min="3093" max="3325" width="8.88671875" style="468"/>
    <col min="3326" max="3326" width="46.21875" style="468" bestFit="1" customWidth="1"/>
    <col min="3327" max="3327" width="9.6640625" style="468" bestFit="1" customWidth="1"/>
    <col min="3328" max="3338" width="0" style="468" hidden="1" customWidth="1"/>
    <col min="3339" max="3339" width="17.44140625" style="468" customWidth="1"/>
    <col min="3340" max="3348" width="0" style="468" hidden="1" customWidth="1"/>
    <col min="3349" max="3581" width="8.88671875" style="468"/>
    <col min="3582" max="3582" width="46.21875" style="468" bestFit="1" customWidth="1"/>
    <col min="3583" max="3583" width="9.6640625" style="468" bestFit="1" customWidth="1"/>
    <col min="3584" max="3594" width="0" style="468" hidden="1" customWidth="1"/>
    <col min="3595" max="3595" width="17.44140625" style="468" customWidth="1"/>
    <col min="3596" max="3604" width="0" style="468" hidden="1" customWidth="1"/>
    <col min="3605" max="3837" width="8.88671875" style="468"/>
    <col min="3838" max="3838" width="46.21875" style="468" bestFit="1" customWidth="1"/>
    <col min="3839" max="3839" width="9.6640625" style="468" bestFit="1" customWidth="1"/>
    <col min="3840" max="3850" width="0" style="468" hidden="1" customWidth="1"/>
    <col min="3851" max="3851" width="17.44140625" style="468" customWidth="1"/>
    <col min="3852" max="3860" width="0" style="468" hidden="1" customWidth="1"/>
    <col min="3861" max="4093" width="8.88671875" style="468"/>
    <col min="4094" max="4094" width="46.21875" style="468" bestFit="1" customWidth="1"/>
    <col min="4095" max="4095" width="9.6640625" style="468" bestFit="1" customWidth="1"/>
    <col min="4096" max="4106" width="0" style="468" hidden="1" customWidth="1"/>
    <col min="4107" max="4107" width="17.44140625" style="468" customWidth="1"/>
    <col min="4108" max="4116" width="0" style="468" hidden="1" customWidth="1"/>
    <col min="4117" max="4349" width="8.88671875" style="468"/>
    <col min="4350" max="4350" width="46.21875" style="468" bestFit="1" customWidth="1"/>
    <col min="4351" max="4351" width="9.6640625" style="468" bestFit="1" customWidth="1"/>
    <col min="4352" max="4362" width="0" style="468" hidden="1" customWidth="1"/>
    <col min="4363" max="4363" width="17.44140625" style="468" customWidth="1"/>
    <col min="4364" max="4372" width="0" style="468" hidden="1" customWidth="1"/>
    <col min="4373" max="4605" width="8.88671875" style="468"/>
    <col min="4606" max="4606" width="46.21875" style="468" bestFit="1" customWidth="1"/>
    <col min="4607" max="4607" width="9.6640625" style="468" bestFit="1" customWidth="1"/>
    <col min="4608" max="4618" width="0" style="468" hidden="1" customWidth="1"/>
    <col min="4619" max="4619" width="17.44140625" style="468" customWidth="1"/>
    <col min="4620" max="4628" width="0" style="468" hidden="1" customWidth="1"/>
    <col min="4629" max="4861" width="8.88671875" style="468"/>
    <col min="4862" max="4862" width="46.21875" style="468" bestFit="1" customWidth="1"/>
    <col min="4863" max="4863" width="9.6640625" style="468" bestFit="1" customWidth="1"/>
    <col min="4864" max="4874" width="0" style="468" hidden="1" customWidth="1"/>
    <col min="4875" max="4875" width="17.44140625" style="468" customWidth="1"/>
    <col min="4876" max="4884" width="0" style="468" hidden="1" customWidth="1"/>
    <col min="4885" max="5117" width="8.88671875" style="468"/>
    <col min="5118" max="5118" width="46.21875" style="468" bestFit="1" customWidth="1"/>
    <col min="5119" max="5119" width="9.6640625" style="468" bestFit="1" customWidth="1"/>
    <col min="5120" max="5130" width="0" style="468" hidden="1" customWidth="1"/>
    <col min="5131" max="5131" width="17.44140625" style="468" customWidth="1"/>
    <col min="5132" max="5140" width="0" style="468" hidden="1" customWidth="1"/>
    <col min="5141" max="5373" width="8.88671875" style="468"/>
    <col min="5374" max="5374" width="46.21875" style="468" bestFit="1" customWidth="1"/>
    <col min="5375" max="5375" width="9.6640625" style="468" bestFit="1" customWidth="1"/>
    <col min="5376" max="5386" width="0" style="468" hidden="1" customWidth="1"/>
    <col min="5387" max="5387" width="17.44140625" style="468" customWidth="1"/>
    <col min="5388" max="5396" width="0" style="468" hidden="1" customWidth="1"/>
    <col min="5397" max="5629" width="8.88671875" style="468"/>
    <col min="5630" max="5630" width="46.21875" style="468" bestFit="1" customWidth="1"/>
    <col min="5631" max="5631" width="9.6640625" style="468" bestFit="1" customWidth="1"/>
    <col min="5632" max="5642" width="0" style="468" hidden="1" customWidth="1"/>
    <col min="5643" max="5643" width="17.44140625" style="468" customWidth="1"/>
    <col min="5644" max="5652" width="0" style="468" hidden="1" customWidth="1"/>
    <col min="5653" max="5885" width="8.88671875" style="468"/>
    <col min="5886" max="5886" width="46.21875" style="468" bestFit="1" customWidth="1"/>
    <col min="5887" max="5887" width="9.6640625" style="468" bestFit="1" customWidth="1"/>
    <col min="5888" max="5898" width="0" style="468" hidden="1" customWidth="1"/>
    <col min="5899" max="5899" width="17.44140625" style="468" customWidth="1"/>
    <col min="5900" max="5908" width="0" style="468" hidden="1" customWidth="1"/>
    <col min="5909" max="6141" width="8.88671875" style="468"/>
    <col min="6142" max="6142" width="46.21875" style="468" bestFit="1" customWidth="1"/>
    <col min="6143" max="6143" width="9.6640625" style="468" bestFit="1" customWidth="1"/>
    <col min="6144" max="6154" width="0" style="468" hidden="1" customWidth="1"/>
    <col min="6155" max="6155" width="17.44140625" style="468" customWidth="1"/>
    <col min="6156" max="6164" width="0" style="468" hidden="1" customWidth="1"/>
    <col min="6165" max="6397" width="8.88671875" style="468"/>
    <col min="6398" max="6398" width="46.21875" style="468" bestFit="1" customWidth="1"/>
    <col min="6399" max="6399" width="9.6640625" style="468" bestFit="1" customWidth="1"/>
    <col min="6400" max="6410" width="0" style="468" hidden="1" customWidth="1"/>
    <col min="6411" max="6411" width="17.44140625" style="468" customWidth="1"/>
    <col min="6412" max="6420" width="0" style="468" hidden="1" customWidth="1"/>
    <col min="6421" max="6653" width="8.88671875" style="468"/>
    <col min="6654" max="6654" width="46.21875" style="468" bestFit="1" customWidth="1"/>
    <col min="6655" max="6655" width="9.6640625" style="468" bestFit="1" customWidth="1"/>
    <col min="6656" max="6666" width="0" style="468" hidden="1" customWidth="1"/>
    <col min="6667" max="6667" width="17.44140625" style="468" customWidth="1"/>
    <col min="6668" max="6676" width="0" style="468" hidden="1" customWidth="1"/>
    <col min="6677" max="6909" width="8.88671875" style="468"/>
    <col min="6910" max="6910" width="46.21875" style="468" bestFit="1" customWidth="1"/>
    <col min="6911" max="6911" width="9.6640625" style="468" bestFit="1" customWidth="1"/>
    <col min="6912" max="6922" width="0" style="468" hidden="1" customWidth="1"/>
    <col min="6923" max="6923" width="17.44140625" style="468" customWidth="1"/>
    <col min="6924" max="6932" width="0" style="468" hidden="1" customWidth="1"/>
    <col min="6933" max="7165" width="8.88671875" style="468"/>
    <col min="7166" max="7166" width="46.21875" style="468" bestFit="1" customWidth="1"/>
    <col min="7167" max="7167" width="9.6640625" style="468" bestFit="1" customWidth="1"/>
    <col min="7168" max="7178" width="0" style="468" hidden="1" customWidth="1"/>
    <col min="7179" max="7179" width="17.44140625" style="468" customWidth="1"/>
    <col min="7180" max="7188" width="0" style="468" hidden="1" customWidth="1"/>
    <col min="7189" max="7421" width="8.88671875" style="468"/>
    <col min="7422" max="7422" width="46.21875" style="468" bestFit="1" customWidth="1"/>
    <col min="7423" max="7423" width="9.6640625" style="468" bestFit="1" customWidth="1"/>
    <col min="7424" max="7434" width="0" style="468" hidden="1" customWidth="1"/>
    <col min="7435" max="7435" width="17.44140625" style="468" customWidth="1"/>
    <col min="7436" max="7444" width="0" style="468" hidden="1" customWidth="1"/>
    <col min="7445" max="7677" width="8.88671875" style="468"/>
    <col min="7678" max="7678" width="46.21875" style="468" bestFit="1" customWidth="1"/>
    <col min="7679" max="7679" width="9.6640625" style="468" bestFit="1" customWidth="1"/>
    <col min="7680" max="7690" width="0" style="468" hidden="1" customWidth="1"/>
    <col min="7691" max="7691" width="17.44140625" style="468" customWidth="1"/>
    <col min="7692" max="7700" width="0" style="468" hidden="1" customWidth="1"/>
    <col min="7701" max="7933" width="8.88671875" style="468"/>
    <col min="7934" max="7934" width="46.21875" style="468" bestFit="1" customWidth="1"/>
    <col min="7935" max="7935" width="9.6640625" style="468" bestFit="1" customWidth="1"/>
    <col min="7936" max="7946" width="0" style="468" hidden="1" customWidth="1"/>
    <col min="7947" max="7947" width="17.44140625" style="468" customWidth="1"/>
    <col min="7948" max="7956" width="0" style="468" hidden="1" customWidth="1"/>
    <col min="7957" max="8189" width="8.88671875" style="468"/>
    <col min="8190" max="8190" width="46.21875" style="468" bestFit="1" customWidth="1"/>
    <col min="8191" max="8191" width="9.6640625" style="468" bestFit="1" customWidth="1"/>
    <col min="8192" max="8202" width="0" style="468" hidden="1" customWidth="1"/>
    <col min="8203" max="8203" width="17.44140625" style="468" customWidth="1"/>
    <col min="8204" max="8212" width="0" style="468" hidden="1" customWidth="1"/>
    <col min="8213" max="8445" width="8.88671875" style="468"/>
    <col min="8446" max="8446" width="46.21875" style="468" bestFit="1" customWidth="1"/>
    <col min="8447" max="8447" width="9.6640625" style="468" bestFit="1" customWidth="1"/>
    <col min="8448" max="8458" width="0" style="468" hidden="1" customWidth="1"/>
    <col min="8459" max="8459" width="17.44140625" style="468" customWidth="1"/>
    <col min="8460" max="8468" width="0" style="468" hidden="1" customWidth="1"/>
    <col min="8469" max="8701" width="8.88671875" style="468"/>
    <col min="8702" max="8702" width="46.21875" style="468" bestFit="1" customWidth="1"/>
    <col min="8703" max="8703" width="9.6640625" style="468" bestFit="1" customWidth="1"/>
    <col min="8704" max="8714" width="0" style="468" hidden="1" customWidth="1"/>
    <col min="8715" max="8715" width="17.44140625" style="468" customWidth="1"/>
    <col min="8716" max="8724" width="0" style="468" hidden="1" customWidth="1"/>
    <col min="8725" max="8957" width="8.88671875" style="468"/>
    <col min="8958" max="8958" width="46.21875" style="468" bestFit="1" customWidth="1"/>
    <col min="8959" max="8959" width="9.6640625" style="468" bestFit="1" customWidth="1"/>
    <col min="8960" max="8970" width="0" style="468" hidden="1" customWidth="1"/>
    <col min="8971" max="8971" width="17.44140625" style="468" customWidth="1"/>
    <col min="8972" max="8980" width="0" style="468" hidden="1" customWidth="1"/>
    <col min="8981" max="9213" width="8.88671875" style="468"/>
    <col min="9214" max="9214" width="46.21875" style="468" bestFit="1" customWidth="1"/>
    <col min="9215" max="9215" width="9.6640625" style="468" bestFit="1" customWidth="1"/>
    <col min="9216" max="9226" width="0" style="468" hidden="1" customWidth="1"/>
    <col min="9227" max="9227" width="17.44140625" style="468" customWidth="1"/>
    <col min="9228" max="9236" width="0" style="468" hidden="1" customWidth="1"/>
    <col min="9237" max="9469" width="8.88671875" style="468"/>
    <col min="9470" max="9470" width="46.21875" style="468" bestFit="1" customWidth="1"/>
    <col min="9471" max="9471" width="9.6640625" style="468" bestFit="1" customWidth="1"/>
    <col min="9472" max="9482" width="0" style="468" hidden="1" customWidth="1"/>
    <col min="9483" max="9483" width="17.44140625" style="468" customWidth="1"/>
    <col min="9484" max="9492" width="0" style="468" hidden="1" customWidth="1"/>
    <col min="9493" max="9725" width="8.88671875" style="468"/>
    <col min="9726" max="9726" width="46.21875" style="468" bestFit="1" customWidth="1"/>
    <col min="9727" max="9727" width="9.6640625" style="468" bestFit="1" customWidth="1"/>
    <col min="9728" max="9738" width="0" style="468" hidden="1" customWidth="1"/>
    <col min="9739" max="9739" width="17.44140625" style="468" customWidth="1"/>
    <col min="9740" max="9748" width="0" style="468" hidden="1" customWidth="1"/>
    <col min="9749" max="9981" width="8.88671875" style="468"/>
    <col min="9982" max="9982" width="46.21875" style="468" bestFit="1" customWidth="1"/>
    <col min="9983" max="9983" width="9.6640625" style="468" bestFit="1" customWidth="1"/>
    <col min="9984" max="9994" width="0" style="468" hidden="1" customWidth="1"/>
    <col min="9995" max="9995" width="17.44140625" style="468" customWidth="1"/>
    <col min="9996" max="10004" width="0" style="468" hidden="1" customWidth="1"/>
    <col min="10005" max="10237" width="8.88671875" style="468"/>
    <col min="10238" max="10238" width="46.21875" style="468" bestFit="1" customWidth="1"/>
    <col min="10239" max="10239" width="9.6640625" style="468" bestFit="1" customWidth="1"/>
    <col min="10240" max="10250" width="0" style="468" hidden="1" customWidth="1"/>
    <col min="10251" max="10251" width="17.44140625" style="468" customWidth="1"/>
    <col min="10252" max="10260" width="0" style="468" hidden="1" customWidth="1"/>
    <col min="10261" max="10493" width="8.88671875" style="468"/>
    <col min="10494" max="10494" width="46.21875" style="468" bestFit="1" customWidth="1"/>
    <col min="10495" max="10495" width="9.6640625" style="468" bestFit="1" customWidth="1"/>
    <col min="10496" max="10506" width="0" style="468" hidden="1" customWidth="1"/>
    <col min="10507" max="10507" width="17.44140625" style="468" customWidth="1"/>
    <col min="10508" max="10516" width="0" style="468" hidden="1" customWidth="1"/>
    <col min="10517" max="10749" width="8.88671875" style="468"/>
    <col min="10750" max="10750" width="46.21875" style="468" bestFit="1" customWidth="1"/>
    <col min="10751" max="10751" width="9.6640625" style="468" bestFit="1" customWidth="1"/>
    <col min="10752" max="10762" width="0" style="468" hidden="1" customWidth="1"/>
    <col min="10763" max="10763" width="17.44140625" style="468" customWidth="1"/>
    <col min="10764" max="10772" width="0" style="468" hidden="1" customWidth="1"/>
    <col min="10773" max="11005" width="8.88671875" style="468"/>
    <col min="11006" max="11006" width="46.21875" style="468" bestFit="1" customWidth="1"/>
    <col min="11007" max="11007" width="9.6640625" style="468" bestFit="1" customWidth="1"/>
    <col min="11008" max="11018" width="0" style="468" hidden="1" customWidth="1"/>
    <col min="11019" max="11019" width="17.44140625" style="468" customWidth="1"/>
    <col min="11020" max="11028" width="0" style="468" hidden="1" customWidth="1"/>
    <col min="11029" max="11261" width="8.88671875" style="468"/>
    <col min="11262" max="11262" width="46.21875" style="468" bestFit="1" customWidth="1"/>
    <col min="11263" max="11263" width="9.6640625" style="468" bestFit="1" customWidth="1"/>
    <col min="11264" max="11274" width="0" style="468" hidden="1" customWidth="1"/>
    <col min="11275" max="11275" width="17.44140625" style="468" customWidth="1"/>
    <col min="11276" max="11284" width="0" style="468" hidden="1" customWidth="1"/>
    <col min="11285" max="11517" width="8.88671875" style="468"/>
    <col min="11518" max="11518" width="46.21875" style="468" bestFit="1" customWidth="1"/>
    <col min="11519" max="11519" width="9.6640625" style="468" bestFit="1" customWidth="1"/>
    <col min="11520" max="11530" width="0" style="468" hidden="1" customWidth="1"/>
    <col min="11531" max="11531" width="17.44140625" style="468" customWidth="1"/>
    <col min="11532" max="11540" width="0" style="468" hidden="1" customWidth="1"/>
    <col min="11541" max="11773" width="8.88671875" style="468"/>
    <col min="11774" max="11774" width="46.21875" style="468" bestFit="1" customWidth="1"/>
    <col min="11775" max="11775" width="9.6640625" style="468" bestFit="1" customWidth="1"/>
    <col min="11776" max="11786" width="0" style="468" hidden="1" customWidth="1"/>
    <col min="11787" max="11787" width="17.44140625" style="468" customWidth="1"/>
    <col min="11788" max="11796" width="0" style="468" hidden="1" customWidth="1"/>
    <col min="11797" max="12029" width="8.88671875" style="468"/>
    <col min="12030" max="12030" width="46.21875" style="468" bestFit="1" customWidth="1"/>
    <col min="12031" max="12031" width="9.6640625" style="468" bestFit="1" customWidth="1"/>
    <col min="12032" max="12042" width="0" style="468" hidden="1" customWidth="1"/>
    <col min="12043" max="12043" width="17.44140625" style="468" customWidth="1"/>
    <col min="12044" max="12052" width="0" style="468" hidden="1" customWidth="1"/>
    <col min="12053" max="12285" width="8.88671875" style="468"/>
    <col min="12286" max="12286" width="46.21875" style="468" bestFit="1" customWidth="1"/>
    <col min="12287" max="12287" width="9.6640625" style="468" bestFit="1" customWidth="1"/>
    <col min="12288" max="12298" width="0" style="468" hidden="1" customWidth="1"/>
    <col min="12299" max="12299" width="17.44140625" style="468" customWidth="1"/>
    <col min="12300" max="12308" width="0" style="468" hidden="1" customWidth="1"/>
    <col min="12309" max="12541" width="8.88671875" style="468"/>
    <col min="12542" max="12542" width="46.21875" style="468" bestFit="1" customWidth="1"/>
    <col min="12543" max="12543" width="9.6640625" style="468" bestFit="1" customWidth="1"/>
    <col min="12544" max="12554" width="0" style="468" hidden="1" customWidth="1"/>
    <col min="12555" max="12555" width="17.44140625" style="468" customWidth="1"/>
    <col min="12556" max="12564" width="0" style="468" hidden="1" customWidth="1"/>
    <col min="12565" max="12797" width="8.88671875" style="468"/>
    <col min="12798" max="12798" width="46.21875" style="468" bestFit="1" customWidth="1"/>
    <col min="12799" max="12799" width="9.6640625" style="468" bestFit="1" customWidth="1"/>
    <col min="12800" max="12810" width="0" style="468" hidden="1" customWidth="1"/>
    <col min="12811" max="12811" width="17.44140625" style="468" customWidth="1"/>
    <col min="12812" max="12820" width="0" style="468" hidden="1" customWidth="1"/>
    <col min="12821" max="13053" width="8.88671875" style="468"/>
    <col min="13054" max="13054" width="46.21875" style="468" bestFit="1" customWidth="1"/>
    <col min="13055" max="13055" width="9.6640625" style="468" bestFit="1" customWidth="1"/>
    <col min="13056" max="13066" width="0" style="468" hidden="1" customWidth="1"/>
    <col min="13067" max="13067" width="17.44140625" style="468" customWidth="1"/>
    <col min="13068" max="13076" width="0" style="468" hidden="1" customWidth="1"/>
    <col min="13077" max="13309" width="8.88671875" style="468"/>
    <col min="13310" max="13310" width="46.21875" style="468" bestFit="1" customWidth="1"/>
    <col min="13311" max="13311" width="9.6640625" style="468" bestFit="1" customWidth="1"/>
    <col min="13312" max="13322" width="0" style="468" hidden="1" customWidth="1"/>
    <col min="13323" max="13323" width="17.44140625" style="468" customWidth="1"/>
    <col min="13324" max="13332" width="0" style="468" hidden="1" customWidth="1"/>
    <col min="13333" max="13565" width="8.88671875" style="468"/>
    <col min="13566" max="13566" width="46.21875" style="468" bestFit="1" customWidth="1"/>
    <col min="13567" max="13567" width="9.6640625" style="468" bestFit="1" customWidth="1"/>
    <col min="13568" max="13578" width="0" style="468" hidden="1" customWidth="1"/>
    <col min="13579" max="13579" width="17.44140625" style="468" customWidth="1"/>
    <col min="13580" max="13588" width="0" style="468" hidden="1" customWidth="1"/>
    <col min="13589" max="13821" width="8.88671875" style="468"/>
    <col min="13822" max="13822" width="46.21875" style="468" bestFit="1" customWidth="1"/>
    <col min="13823" max="13823" width="9.6640625" style="468" bestFit="1" customWidth="1"/>
    <col min="13824" max="13834" width="0" style="468" hidden="1" customWidth="1"/>
    <col min="13835" max="13835" width="17.44140625" style="468" customWidth="1"/>
    <col min="13836" max="13844" width="0" style="468" hidden="1" customWidth="1"/>
    <col min="13845" max="14077" width="8.88671875" style="468"/>
    <col min="14078" max="14078" width="46.21875" style="468" bestFit="1" customWidth="1"/>
    <col min="14079" max="14079" width="9.6640625" style="468" bestFit="1" customWidth="1"/>
    <col min="14080" max="14090" width="0" style="468" hidden="1" customWidth="1"/>
    <col min="14091" max="14091" width="17.44140625" style="468" customWidth="1"/>
    <col min="14092" max="14100" width="0" style="468" hidden="1" customWidth="1"/>
    <col min="14101" max="14333" width="8.88671875" style="468"/>
    <col min="14334" max="14334" width="46.21875" style="468" bestFit="1" customWidth="1"/>
    <col min="14335" max="14335" width="9.6640625" style="468" bestFit="1" customWidth="1"/>
    <col min="14336" max="14346" width="0" style="468" hidden="1" customWidth="1"/>
    <col min="14347" max="14347" width="17.44140625" style="468" customWidth="1"/>
    <col min="14348" max="14356" width="0" style="468" hidden="1" customWidth="1"/>
    <col min="14357" max="14589" width="8.88671875" style="468"/>
    <col min="14590" max="14590" width="46.21875" style="468" bestFit="1" customWidth="1"/>
    <col min="14591" max="14591" width="9.6640625" style="468" bestFit="1" customWidth="1"/>
    <col min="14592" max="14602" width="0" style="468" hidden="1" customWidth="1"/>
    <col min="14603" max="14603" width="17.44140625" style="468" customWidth="1"/>
    <col min="14604" max="14612" width="0" style="468" hidden="1" customWidth="1"/>
    <col min="14613" max="14845" width="8.88671875" style="468"/>
    <col min="14846" max="14846" width="46.21875" style="468" bestFit="1" customWidth="1"/>
    <col min="14847" max="14847" width="9.6640625" style="468" bestFit="1" customWidth="1"/>
    <col min="14848" max="14858" width="0" style="468" hidden="1" customWidth="1"/>
    <col min="14859" max="14859" width="17.44140625" style="468" customWidth="1"/>
    <col min="14860" max="14868" width="0" style="468" hidden="1" customWidth="1"/>
    <col min="14869" max="15101" width="8.88671875" style="468"/>
    <col min="15102" max="15102" width="46.21875" style="468" bestFit="1" customWidth="1"/>
    <col min="15103" max="15103" width="9.6640625" style="468" bestFit="1" customWidth="1"/>
    <col min="15104" max="15114" width="0" style="468" hidden="1" customWidth="1"/>
    <col min="15115" max="15115" width="17.44140625" style="468" customWidth="1"/>
    <col min="15116" max="15124" width="0" style="468" hidden="1" customWidth="1"/>
    <col min="15125" max="15357" width="8.88671875" style="468"/>
    <col min="15358" max="15358" width="46.21875" style="468" bestFit="1" customWidth="1"/>
    <col min="15359" max="15359" width="9.6640625" style="468" bestFit="1" customWidth="1"/>
    <col min="15360" max="15370" width="0" style="468" hidden="1" customWidth="1"/>
    <col min="15371" max="15371" width="17.44140625" style="468" customWidth="1"/>
    <col min="15372" max="15380" width="0" style="468" hidden="1" customWidth="1"/>
    <col min="15381" max="15613" width="8.88671875" style="468"/>
    <col min="15614" max="15614" width="46.21875" style="468" bestFit="1" customWidth="1"/>
    <col min="15615" max="15615" width="9.6640625" style="468" bestFit="1" customWidth="1"/>
    <col min="15616" max="15626" width="0" style="468" hidden="1" customWidth="1"/>
    <col min="15627" max="15627" width="17.44140625" style="468" customWidth="1"/>
    <col min="15628" max="15636" width="0" style="468" hidden="1" customWidth="1"/>
    <col min="15637" max="15869" width="8.88671875" style="468"/>
    <col min="15870" max="15870" width="46.21875" style="468" bestFit="1" customWidth="1"/>
    <col min="15871" max="15871" width="9.6640625" style="468" bestFit="1" customWidth="1"/>
    <col min="15872" max="15882" width="0" style="468" hidden="1" customWidth="1"/>
    <col min="15883" max="15883" width="17.44140625" style="468" customWidth="1"/>
    <col min="15884" max="15892" width="0" style="468" hidden="1" customWidth="1"/>
    <col min="15893" max="16125" width="8.88671875" style="468"/>
    <col min="16126" max="16126" width="46.21875" style="468" bestFit="1" customWidth="1"/>
    <col min="16127" max="16127" width="9.6640625" style="468" bestFit="1" customWidth="1"/>
    <col min="16128" max="16138" width="0" style="468" hidden="1" customWidth="1"/>
    <col min="16139" max="16139" width="17.44140625" style="468" customWidth="1"/>
    <col min="16140" max="16148" width="0" style="468" hidden="1" customWidth="1"/>
    <col min="16149" max="16381" width="8.88671875" style="468"/>
    <col min="16382" max="16384" width="12.6640625" style="468" customWidth="1"/>
  </cols>
  <sheetData>
    <row r="1" spans="1:14" s="467" customFormat="1" ht="16.2">
      <c r="A1" s="547" t="s">
        <v>302</v>
      </c>
      <c r="B1" s="548"/>
      <c r="C1" s="548"/>
      <c r="D1" s="548"/>
      <c r="E1" s="548"/>
      <c r="F1" s="548"/>
      <c r="G1" s="548"/>
      <c r="H1" s="548"/>
      <c r="I1" s="548"/>
      <c r="J1" s="548"/>
      <c r="K1" s="548"/>
      <c r="L1" s="548"/>
      <c r="M1" s="548"/>
      <c r="N1" s="548"/>
    </row>
    <row r="2" spans="1:14" s="467" customFormat="1" ht="15.6">
      <c r="A2" s="549" t="s">
        <v>329</v>
      </c>
      <c r="B2" s="550"/>
      <c r="C2" s="550"/>
      <c r="D2" s="550"/>
      <c r="E2" s="550"/>
      <c r="F2" s="550"/>
      <c r="G2" s="550"/>
      <c r="H2" s="550"/>
      <c r="I2" s="550"/>
      <c r="J2" s="550"/>
      <c r="K2" s="550"/>
      <c r="L2" s="550"/>
      <c r="M2" s="550"/>
      <c r="N2" s="550"/>
    </row>
    <row r="3" spans="1:14" s="467" customFormat="1" ht="15.6">
      <c r="A3" s="545" t="str">
        <f>'Fund 0888 '!R4</f>
        <v>August 2017</v>
      </c>
      <c r="B3" s="546"/>
      <c r="C3" s="546"/>
      <c r="D3" s="546"/>
      <c r="E3" s="546"/>
      <c r="F3" s="546"/>
      <c r="G3" s="546"/>
      <c r="H3" s="546"/>
      <c r="I3" s="546"/>
      <c r="J3" s="546"/>
      <c r="K3" s="546"/>
      <c r="L3" s="546"/>
      <c r="M3" s="546"/>
      <c r="N3" s="546"/>
    </row>
    <row r="4" spans="1:14" s="467" customFormat="1">
      <c r="A4" s="456"/>
      <c r="B4" s="449"/>
      <c r="C4" s="449"/>
      <c r="D4" s="449"/>
      <c r="E4" s="449"/>
      <c r="F4" s="449"/>
      <c r="G4" s="449"/>
      <c r="H4" s="457"/>
      <c r="I4" s="457"/>
      <c r="J4" s="457"/>
      <c r="K4" s="435"/>
      <c r="L4" s="435"/>
      <c r="M4" s="435"/>
      <c r="N4" s="435"/>
    </row>
    <row r="5" spans="1:14">
      <c r="A5" s="458"/>
      <c r="B5" s="449"/>
      <c r="C5" s="449"/>
      <c r="D5" s="449"/>
      <c r="E5" s="449"/>
      <c r="F5" s="449"/>
      <c r="G5" s="449"/>
      <c r="H5" s="459"/>
      <c r="I5" s="459"/>
      <c r="J5" s="459"/>
      <c r="K5" s="449"/>
      <c r="L5" s="449"/>
      <c r="M5" s="449"/>
      <c r="N5" s="449"/>
    </row>
    <row r="6" spans="1:14" ht="15.6">
      <c r="A6" s="122"/>
      <c r="B6" s="515"/>
      <c r="C6" s="515"/>
      <c r="D6" s="515"/>
      <c r="E6" s="515"/>
      <c r="F6" s="515"/>
      <c r="G6" s="515"/>
      <c r="H6" s="515"/>
      <c r="I6" s="515"/>
      <c r="J6" s="515"/>
      <c r="K6" s="515"/>
      <c r="L6" s="515"/>
      <c r="M6" s="515"/>
      <c r="N6" s="515" t="str">
        <f>'Fund 0888 '!N6</f>
        <v>FY 2017 YTD</v>
      </c>
    </row>
    <row r="7" spans="1:14" s="469" customFormat="1" ht="16.2" thickBot="1">
      <c r="A7" s="123"/>
      <c r="B7" s="445" t="str">
        <f>"Sep 20"&amp;'Fund 0888 '!R10</f>
        <v>Sep 2016</v>
      </c>
      <c r="C7" s="480" t="str">
        <f>"Oct 20"&amp;'Fund 0888 '!R10</f>
        <v>Oct 2016</v>
      </c>
      <c r="D7" s="480" t="str">
        <f>"Nov 20"&amp;'Fund 0888 '!S10</f>
        <v>Nov 2016</v>
      </c>
      <c r="E7" s="480" t="str">
        <f>"Dec 2016"&amp;'Fund 0888 '!T10</f>
        <v>Dec 2016</v>
      </c>
      <c r="F7" s="480" t="str">
        <f>"Jan 2017"&amp;'Fund 0888 '!U10</f>
        <v>Jan 2017</v>
      </c>
      <c r="G7" s="480" t="str">
        <f>"Feb 2017"&amp;'Fund 0888 '!V10</f>
        <v>Feb 2017</v>
      </c>
      <c r="H7" s="480" t="str">
        <f>"Mar 2017"&amp;'Fund 0888 '!W10</f>
        <v>Mar 2017</v>
      </c>
      <c r="I7" s="480" t="str">
        <f>"Apr 2017"&amp;'Fund 0888 '!X10</f>
        <v>Apr 2017</v>
      </c>
      <c r="J7" s="480" t="str">
        <f>"May 2016"&amp;'Fund 0888 '!Y10</f>
        <v>May 2016</v>
      </c>
      <c r="K7" s="480" t="str">
        <f>"Jun 2017"&amp;'Fund 0888 '!Z10</f>
        <v>Jun 2017</v>
      </c>
      <c r="L7" s="480" t="str">
        <f>"Jul 2017"&amp;'Fund 0888 '!AA10</f>
        <v>Jul 2017</v>
      </c>
      <c r="M7" s="480" t="str">
        <f>"Aug 2017"&amp;'Fund 0888 '!AB10</f>
        <v>Aug 2017</v>
      </c>
      <c r="N7" s="513">
        <f>'Fund 0888 '!S7</f>
        <v>42978</v>
      </c>
    </row>
    <row r="8" spans="1:14" ht="16.2" thickTop="1">
      <c r="A8" s="122"/>
      <c r="B8" s="107"/>
      <c r="C8" s="107"/>
      <c r="D8" s="107"/>
      <c r="E8" s="107"/>
      <c r="F8" s="107"/>
      <c r="G8" s="107"/>
      <c r="H8" s="124"/>
      <c r="I8" s="125"/>
      <c r="J8" s="125"/>
      <c r="K8" s="107"/>
      <c r="L8" s="107"/>
      <c r="M8" s="107"/>
      <c r="N8" s="107"/>
    </row>
    <row r="9" spans="1:14" ht="16.2" thickBot="1">
      <c r="A9" s="485" t="s">
        <v>319</v>
      </c>
      <c r="B9" s="112">
        <v>0</v>
      </c>
      <c r="C9" s="113">
        <f t="shared" ref="C9:M9" si="0">B9</f>
        <v>0</v>
      </c>
      <c r="D9" s="113">
        <f t="shared" si="0"/>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M25</f>
        <v>0</v>
      </c>
    </row>
    <row r="10" spans="1:14" ht="15.6">
      <c r="A10" s="122"/>
      <c r="B10" s="107"/>
      <c r="C10" s="107"/>
      <c r="D10" s="107"/>
      <c r="E10" s="107"/>
      <c r="F10" s="107"/>
      <c r="G10" s="107"/>
      <c r="H10" s="124"/>
      <c r="I10" s="124"/>
      <c r="J10" s="124"/>
      <c r="K10" s="107"/>
      <c r="L10" s="107"/>
      <c r="M10" s="107"/>
      <c r="N10" s="107"/>
    </row>
    <row r="11" spans="1:14" ht="15.6">
      <c r="A11" s="106" t="s">
        <v>299</v>
      </c>
      <c r="B11" s="107"/>
      <c r="C11" s="107"/>
      <c r="D11" s="107"/>
      <c r="E11" s="107"/>
      <c r="F11" s="107"/>
      <c r="G11" s="107"/>
      <c r="H11" s="124"/>
      <c r="I11" s="124"/>
      <c r="J11" s="124"/>
      <c r="K11" s="107"/>
      <c r="L11" s="107"/>
      <c r="M11" s="107"/>
      <c r="N11" s="107"/>
    </row>
    <row r="12" spans="1:14" ht="15.6">
      <c r="A12" s="122"/>
      <c r="B12" s="107"/>
      <c r="C12" s="107"/>
      <c r="D12" s="107"/>
      <c r="E12" s="107"/>
      <c r="F12" s="107"/>
      <c r="G12" s="107"/>
      <c r="H12" s="124"/>
      <c r="I12" s="124"/>
      <c r="J12" s="124"/>
      <c r="K12" s="107"/>
      <c r="L12" s="107"/>
      <c r="M12" s="107"/>
      <c r="N12" s="107"/>
    </row>
    <row r="13" spans="1:14" ht="15.6">
      <c r="A13" s="122" t="s">
        <v>330</v>
      </c>
      <c r="B13" s="107">
        <v>654.5</v>
      </c>
      <c r="C13" s="107">
        <v>362.99</v>
      </c>
      <c r="D13" s="107">
        <v>484.59</v>
      </c>
      <c r="E13" s="107">
        <v>608.65</v>
      </c>
      <c r="F13" s="129">
        <v>705.83</v>
      </c>
      <c r="G13" s="107">
        <v>516.97</v>
      </c>
      <c r="H13" s="107">
        <v>381.32</v>
      </c>
      <c r="I13" s="107">
        <v>453</v>
      </c>
      <c r="J13" s="107">
        <v>443.66</v>
      </c>
      <c r="K13" s="107">
        <v>678.32</v>
      </c>
      <c r="L13" s="107">
        <v>0</v>
      </c>
      <c r="M13" s="107">
        <v>1748.99</v>
      </c>
      <c r="N13" s="107">
        <f>ROUND(SUM(B13:M13),0)</f>
        <v>7039</v>
      </c>
    </row>
    <row r="14" spans="1:14" ht="15.6">
      <c r="A14" s="122"/>
      <c r="B14" s="107"/>
      <c r="C14" s="107"/>
      <c r="D14" s="107"/>
      <c r="E14" s="107"/>
      <c r="F14" s="107"/>
      <c r="G14" s="107"/>
      <c r="H14" s="107"/>
      <c r="I14" s="107"/>
      <c r="J14" s="107"/>
      <c r="K14" s="107"/>
      <c r="L14" s="107"/>
      <c r="M14" s="107"/>
      <c r="N14" s="107"/>
    </row>
    <row r="15" spans="1:14" ht="15.6">
      <c r="A15" s="122"/>
      <c r="B15" s="107"/>
      <c r="C15" s="107"/>
      <c r="D15" s="107"/>
      <c r="E15" s="107"/>
      <c r="F15" s="107"/>
      <c r="G15" s="107"/>
      <c r="H15" s="124"/>
      <c r="I15" s="124"/>
      <c r="J15" s="124"/>
      <c r="K15" s="107"/>
      <c r="L15" s="107"/>
      <c r="M15" s="107"/>
      <c r="N15" s="107"/>
    </row>
    <row r="16" spans="1:14" ht="15.6">
      <c r="A16" s="108" t="s">
        <v>294</v>
      </c>
      <c r="B16" s="116">
        <f t="shared" ref="B16:J16" si="1">SUM(B8:B15)</f>
        <v>654.5</v>
      </c>
      <c r="C16" s="116">
        <f t="shared" si="1"/>
        <v>362.99</v>
      </c>
      <c r="D16" s="116">
        <f t="shared" si="1"/>
        <v>484.59</v>
      </c>
      <c r="E16" s="116">
        <f t="shared" si="1"/>
        <v>608.65</v>
      </c>
      <c r="F16" s="116">
        <f t="shared" si="1"/>
        <v>705.83</v>
      </c>
      <c r="G16" s="116">
        <f t="shared" si="1"/>
        <v>516.97</v>
      </c>
      <c r="H16" s="116">
        <f t="shared" si="1"/>
        <v>381.32</v>
      </c>
      <c r="I16" s="116">
        <f t="shared" si="1"/>
        <v>453</v>
      </c>
      <c r="J16" s="116">
        <f t="shared" si="1"/>
        <v>443.66</v>
      </c>
      <c r="K16" s="116">
        <f>ROUND((SUM(K8:K15)),0)</f>
        <v>678</v>
      </c>
      <c r="L16" s="116">
        <f>ROUND((SUM(L8:L15)),0)</f>
        <v>0</v>
      </c>
      <c r="M16" s="116">
        <f>ROUND((SUM(M8:M15)),0)</f>
        <v>1749</v>
      </c>
      <c r="N16" s="116">
        <f>SUM(B16:M16)</f>
        <v>7038.51</v>
      </c>
    </row>
    <row r="17" spans="1:14" ht="15.6">
      <c r="A17" s="122"/>
      <c r="B17" s="107"/>
      <c r="C17" s="107"/>
      <c r="D17" s="107"/>
      <c r="E17" s="107"/>
      <c r="F17" s="107"/>
      <c r="G17" s="107"/>
      <c r="H17" s="130"/>
      <c r="I17" s="130"/>
      <c r="J17" s="130"/>
      <c r="K17" s="107"/>
      <c r="L17" s="107"/>
      <c r="M17" s="107"/>
      <c r="N17" s="107"/>
    </row>
    <row r="18" spans="1:14" ht="15.6">
      <c r="A18" s="106" t="s">
        <v>293</v>
      </c>
      <c r="B18" s="107"/>
      <c r="C18" s="107"/>
      <c r="D18" s="107"/>
      <c r="E18" s="107"/>
      <c r="F18" s="107"/>
      <c r="G18" s="107"/>
      <c r="H18" s="130"/>
      <c r="I18" s="130"/>
      <c r="J18" s="130"/>
      <c r="K18" s="107"/>
      <c r="L18" s="107"/>
      <c r="M18" s="107"/>
      <c r="N18" s="107"/>
    </row>
    <row r="19" spans="1:14" ht="15.6">
      <c r="A19" s="131"/>
      <c r="B19" s="107"/>
      <c r="C19" s="107"/>
      <c r="D19" s="107"/>
      <c r="E19" s="107"/>
      <c r="F19" s="107"/>
      <c r="G19" s="107"/>
      <c r="H19" s="130"/>
      <c r="I19" s="130"/>
      <c r="J19" s="130"/>
      <c r="K19" s="107"/>
      <c r="L19" s="107"/>
      <c r="M19" s="107"/>
      <c r="N19" s="107"/>
    </row>
    <row r="20" spans="1:14" ht="15.6">
      <c r="A20" s="126" t="s">
        <v>331</v>
      </c>
      <c r="B20" s="107">
        <f t="shared" ref="B20:J20" si="2">-B16</f>
        <v>-654.5</v>
      </c>
      <c r="C20" s="107">
        <f t="shared" si="2"/>
        <v>-362.99</v>
      </c>
      <c r="D20" s="107">
        <f t="shared" si="2"/>
        <v>-484.59</v>
      </c>
      <c r="E20" s="107">
        <f t="shared" si="2"/>
        <v>-608.65</v>
      </c>
      <c r="F20" s="107">
        <f t="shared" si="2"/>
        <v>-705.83</v>
      </c>
      <c r="G20" s="107">
        <f t="shared" si="2"/>
        <v>-516.97</v>
      </c>
      <c r="H20" s="107">
        <f t="shared" si="2"/>
        <v>-381.32</v>
      </c>
      <c r="I20" s="107">
        <f t="shared" si="2"/>
        <v>-453</v>
      </c>
      <c r="J20" s="107">
        <f t="shared" si="2"/>
        <v>-443.66</v>
      </c>
      <c r="K20" s="107">
        <f>ROUND(-K16,0)</f>
        <v>-678</v>
      </c>
      <c r="L20" s="107">
        <f>ROUND(-L16,0)</f>
        <v>0</v>
      </c>
      <c r="M20" s="107">
        <f>ROUND(-M16,0)</f>
        <v>-1749</v>
      </c>
      <c r="N20" s="107">
        <f>ROUND(SUM(B20:M20),0)</f>
        <v>-7039</v>
      </c>
    </row>
    <row r="21" spans="1:14" ht="15.6">
      <c r="A21" s="131"/>
      <c r="B21" s="107"/>
      <c r="C21" s="107"/>
      <c r="D21" s="107"/>
      <c r="E21" s="107"/>
      <c r="F21" s="107"/>
      <c r="G21" s="107"/>
      <c r="H21" s="130"/>
      <c r="I21" s="130"/>
      <c r="J21" s="130"/>
      <c r="K21" s="107"/>
      <c r="L21" s="107"/>
      <c r="M21" s="107"/>
      <c r="N21" s="107"/>
    </row>
    <row r="22" spans="1:14" ht="15.6">
      <c r="A22" s="131"/>
      <c r="B22" s="107"/>
      <c r="C22" s="107"/>
      <c r="D22" s="107"/>
      <c r="E22" s="107"/>
      <c r="F22" s="107"/>
      <c r="G22" s="107"/>
      <c r="H22" s="130"/>
      <c r="I22" s="130"/>
      <c r="J22" s="130"/>
      <c r="K22" s="107"/>
      <c r="L22" s="107"/>
      <c r="M22" s="107"/>
      <c r="N22" s="107"/>
    </row>
    <row r="23" spans="1:14" ht="15.6">
      <c r="A23" s="106" t="s">
        <v>291</v>
      </c>
      <c r="B23" s="116">
        <f t="shared" ref="B23:N23" si="3">SUM(B19:B22)</f>
        <v>-654.5</v>
      </c>
      <c r="C23" s="116">
        <f t="shared" si="3"/>
        <v>-362.99</v>
      </c>
      <c r="D23" s="116">
        <f t="shared" si="3"/>
        <v>-484.59</v>
      </c>
      <c r="E23" s="116">
        <f t="shared" si="3"/>
        <v>-608.65</v>
      </c>
      <c r="F23" s="116">
        <f t="shared" si="3"/>
        <v>-705.83</v>
      </c>
      <c r="G23" s="116">
        <f t="shared" si="3"/>
        <v>-516.97</v>
      </c>
      <c r="H23" s="116">
        <f t="shared" si="3"/>
        <v>-381.32</v>
      </c>
      <c r="I23" s="116">
        <f t="shared" si="3"/>
        <v>-453</v>
      </c>
      <c r="J23" s="116">
        <f t="shared" si="3"/>
        <v>-443.66</v>
      </c>
      <c r="K23" s="116">
        <f t="shared" si="3"/>
        <v>-678</v>
      </c>
      <c r="L23" s="116">
        <f t="shared" si="3"/>
        <v>0</v>
      </c>
      <c r="M23" s="116">
        <f t="shared" si="3"/>
        <v>-1749</v>
      </c>
      <c r="N23" s="116">
        <f t="shared" si="3"/>
        <v>-7039</v>
      </c>
    </row>
    <row r="24" spans="1:14" ht="15.6">
      <c r="A24" s="122"/>
      <c r="B24" s="107"/>
      <c r="C24" s="107"/>
      <c r="D24" s="107"/>
      <c r="E24" s="107"/>
      <c r="F24" s="107"/>
      <c r="G24" s="107"/>
      <c r="H24" s="130"/>
      <c r="I24" s="130"/>
      <c r="J24" s="130"/>
      <c r="K24" s="107"/>
      <c r="L24" s="107"/>
      <c r="M24" s="107"/>
      <c r="N24" s="107"/>
    </row>
    <row r="25" spans="1:14" ht="16.2" thickBot="1">
      <c r="A25" s="485" t="s">
        <v>290</v>
      </c>
      <c r="B25" s="494">
        <f t="shared" ref="B25:M25" si="4">+B9+B16+B23</f>
        <v>0</v>
      </c>
      <c r="C25" s="494">
        <f t="shared" si="4"/>
        <v>0</v>
      </c>
      <c r="D25" s="494">
        <f t="shared" si="4"/>
        <v>0</v>
      </c>
      <c r="E25" s="494">
        <f t="shared" si="4"/>
        <v>0</v>
      </c>
      <c r="F25" s="494">
        <f t="shared" si="4"/>
        <v>0</v>
      </c>
      <c r="G25" s="494">
        <f t="shared" si="4"/>
        <v>0</v>
      </c>
      <c r="H25" s="494">
        <f t="shared" si="4"/>
        <v>0</v>
      </c>
      <c r="I25" s="494">
        <f t="shared" si="4"/>
        <v>0</v>
      </c>
      <c r="J25" s="494">
        <f t="shared" si="4"/>
        <v>0</v>
      </c>
      <c r="K25" s="494">
        <f t="shared" si="4"/>
        <v>0</v>
      </c>
      <c r="L25" s="494">
        <f t="shared" si="4"/>
        <v>0</v>
      </c>
      <c r="M25" s="494">
        <f t="shared" si="4"/>
        <v>0</v>
      </c>
      <c r="N25" s="494">
        <f>ROUND((+N9+N16+N23),0)</f>
        <v>0</v>
      </c>
    </row>
    <row r="26" spans="1:14" ht="15.6">
      <c r="A26" s="132"/>
      <c r="B26" s="101"/>
      <c r="C26" s="101"/>
      <c r="D26" s="101"/>
      <c r="E26" s="101"/>
      <c r="F26" s="101"/>
      <c r="G26" s="101"/>
      <c r="H26" s="101"/>
      <c r="I26" s="101"/>
      <c r="J26" s="101"/>
      <c r="K26" s="101"/>
      <c r="L26" s="101"/>
      <c r="M26" s="101"/>
      <c r="N26" s="101"/>
    </row>
    <row r="27" spans="1:14" ht="15.6">
      <c r="A27" s="132"/>
      <c r="B27" s="101"/>
      <c r="C27" s="101"/>
      <c r="D27" s="101"/>
      <c r="E27" s="101"/>
      <c r="F27" s="101"/>
      <c r="G27" s="101"/>
      <c r="H27" s="101"/>
      <c r="I27" s="101"/>
      <c r="J27" s="101"/>
      <c r="K27" s="101"/>
      <c r="L27" s="101"/>
      <c r="M27" s="101"/>
      <c r="N27" s="101"/>
    </row>
    <row r="28" spans="1:14" ht="15.6">
      <c r="A28" s="101" t="s">
        <v>332</v>
      </c>
      <c r="B28" s="101"/>
      <c r="C28" s="101"/>
      <c r="D28" s="101"/>
      <c r="E28" s="101"/>
      <c r="F28" s="101"/>
      <c r="G28" s="101"/>
      <c r="H28" s="101"/>
      <c r="I28" s="101"/>
      <c r="J28" s="101"/>
      <c r="K28" s="101"/>
      <c r="L28" s="101"/>
      <c r="M28" s="101"/>
      <c r="N28" s="101"/>
    </row>
    <row r="29" spans="1:14" ht="15.6">
      <c r="A29" s="132"/>
      <c r="B29" s="101"/>
      <c r="C29" s="101"/>
      <c r="D29" s="101"/>
      <c r="E29" s="101"/>
      <c r="F29" s="101"/>
      <c r="G29" s="101"/>
      <c r="H29" s="101"/>
      <c r="I29" s="101"/>
      <c r="J29" s="101"/>
      <c r="K29" s="101"/>
      <c r="L29" s="101"/>
      <c r="M29" s="101"/>
      <c r="N29" s="101"/>
    </row>
    <row r="30" spans="1:14" ht="15.6">
      <c r="A30" s="132"/>
      <c r="B30" s="101"/>
      <c r="C30" s="101"/>
      <c r="D30" s="101"/>
      <c r="E30" s="101"/>
      <c r="F30" s="101"/>
      <c r="G30" s="101"/>
      <c r="H30" s="101"/>
      <c r="I30" s="101"/>
      <c r="J30" s="101"/>
      <c r="K30" s="101"/>
      <c r="L30" s="101"/>
      <c r="M30" s="101"/>
      <c r="N30" s="101"/>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N45"/>
  <sheetViews>
    <sheetView zoomScale="85" zoomScaleNormal="85" zoomScaleSheetLayoutView="85" workbookViewId="0">
      <selection activeCell="P10" sqref="P10"/>
    </sheetView>
  </sheetViews>
  <sheetFormatPr defaultRowHeight="13.2"/>
  <cols>
    <col min="1" max="1" width="62.5546875" style="460" bestFit="1" customWidth="1"/>
    <col min="2" max="2" width="11.33203125" style="443" hidden="1" customWidth="1"/>
    <col min="3" max="3" width="11.44140625" style="443" hidden="1" customWidth="1"/>
    <col min="4" max="4" width="11.77734375" style="443" hidden="1" customWidth="1"/>
    <col min="5" max="5" width="11.6640625" style="443" hidden="1" customWidth="1"/>
    <col min="6" max="6" width="11.33203125" style="443" hidden="1" customWidth="1"/>
    <col min="7" max="7" width="11.6640625" style="443" hidden="1" customWidth="1"/>
    <col min="8" max="8" width="12.109375" style="443" hidden="1" customWidth="1"/>
    <col min="9" max="9" width="11.6640625" style="443" hidden="1" customWidth="1"/>
    <col min="10" max="10" width="12.109375" style="443" hidden="1" customWidth="1"/>
    <col min="11" max="11" width="11.44140625" style="443" hidden="1" customWidth="1"/>
    <col min="12" max="12" width="11.109375" style="443" hidden="1" customWidth="1"/>
    <col min="13" max="13" width="11.77734375" style="443" customWidth="1"/>
    <col min="14" max="14" width="15.6640625" style="443" bestFit="1" customWidth="1"/>
    <col min="15" max="17" width="22.21875" style="460" customWidth="1"/>
    <col min="18" max="18" width="4.88671875" style="460" customWidth="1"/>
    <col min="19" max="21" width="13.33203125" style="460" customWidth="1"/>
    <col min="22" max="253" width="8.88671875" style="460"/>
    <col min="254" max="254" width="56.21875" style="460" bestFit="1" customWidth="1"/>
    <col min="255" max="255" width="14.109375" style="460" customWidth="1"/>
    <col min="256" max="266" width="0" style="460" hidden="1" customWidth="1"/>
    <col min="267" max="267" width="16.33203125" style="460" customWidth="1"/>
    <col min="268" max="273" width="0" style="460" hidden="1" customWidth="1"/>
    <col min="274" max="274" width="4.88671875" style="460" customWidth="1"/>
    <col min="275" max="509" width="8.88671875" style="460"/>
    <col min="510" max="510" width="56.21875" style="460" bestFit="1" customWidth="1"/>
    <col min="511" max="511" width="14.109375" style="460" customWidth="1"/>
    <col min="512" max="522" width="0" style="460" hidden="1" customWidth="1"/>
    <col min="523" max="523" width="16.33203125" style="460" customWidth="1"/>
    <col min="524" max="529" width="0" style="460" hidden="1" customWidth="1"/>
    <col min="530" max="530" width="4.88671875" style="460" customWidth="1"/>
    <col min="531" max="765" width="8.88671875" style="460"/>
    <col min="766" max="766" width="56.21875" style="460" bestFit="1" customWidth="1"/>
    <col min="767" max="767" width="14.109375" style="460" customWidth="1"/>
    <col min="768" max="778" width="0" style="460" hidden="1" customWidth="1"/>
    <col min="779" max="779" width="16.33203125" style="460" customWidth="1"/>
    <col min="780" max="785" width="0" style="460" hidden="1" customWidth="1"/>
    <col min="786" max="786" width="4.88671875" style="460" customWidth="1"/>
    <col min="787" max="1021" width="8.88671875" style="460"/>
    <col min="1022" max="1022" width="56.21875" style="460" bestFit="1" customWidth="1"/>
    <col min="1023" max="1023" width="14.109375" style="460" customWidth="1"/>
    <col min="1024" max="1034" width="0" style="460" hidden="1" customWidth="1"/>
    <col min="1035" max="1035" width="16.33203125" style="460" customWidth="1"/>
    <col min="1036" max="1041" width="0" style="460" hidden="1" customWidth="1"/>
    <col min="1042" max="1042" width="4.88671875" style="460" customWidth="1"/>
    <col min="1043" max="1277" width="8.88671875" style="460"/>
    <col min="1278" max="1278" width="56.21875" style="460" bestFit="1" customWidth="1"/>
    <col min="1279" max="1279" width="14.109375" style="460" customWidth="1"/>
    <col min="1280" max="1290" width="0" style="460" hidden="1" customWidth="1"/>
    <col min="1291" max="1291" width="16.33203125" style="460" customWidth="1"/>
    <col min="1292" max="1297" width="0" style="460" hidden="1" customWidth="1"/>
    <col min="1298" max="1298" width="4.88671875" style="460" customWidth="1"/>
    <col min="1299" max="1533" width="8.88671875" style="460"/>
    <col min="1534" max="1534" width="56.21875" style="460" bestFit="1" customWidth="1"/>
    <col min="1535" max="1535" width="14.109375" style="460" customWidth="1"/>
    <col min="1536" max="1546" width="0" style="460" hidden="1" customWidth="1"/>
    <col min="1547" max="1547" width="16.33203125" style="460" customWidth="1"/>
    <col min="1548" max="1553" width="0" style="460" hidden="1" customWidth="1"/>
    <col min="1554" max="1554" width="4.88671875" style="460" customWidth="1"/>
    <col min="1555" max="1789" width="8.88671875" style="460"/>
    <col min="1790" max="1790" width="56.21875" style="460" bestFit="1" customWidth="1"/>
    <col min="1791" max="1791" width="14.109375" style="460" customWidth="1"/>
    <col min="1792" max="1802" width="0" style="460" hidden="1" customWidth="1"/>
    <col min="1803" max="1803" width="16.33203125" style="460" customWidth="1"/>
    <col min="1804" max="1809" width="0" style="460" hidden="1" customWidth="1"/>
    <col min="1810" max="1810" width="4.88671875" style="460" customWidth="1"/>
    <col min="1811" max="2045" width="8.88671875" style="460"/>
    <col min="2046" max="2046" width="56.21875" style="460" bestFit="1" customWidth="1"/>
    <col min="2047" max="2047" width="14.109375" style="460" customWidth="1"/>
    <col min="2048" max="2058" width="0" style="460" hidden="1" customWidth="1"/>
    <col min="2059" max="2059" width="16.33203125" style="460" customWidth="1"/>
    <col min="2060" max="2065" width="0" style="460" hidden="1" customWidth="1"/>
    <col min="2066" max="2066" width="4.88671875" style="460" customWidth="1"/>
    <col min="2067" max="2301" width="8.88671875" style="460"/>
    <col min="2302" max="2302" width="56.21875" style="460" bestFit="1" customWidth="1"/>
    <col min="2303" max="2303" width="14.109375" style="460" customWidth="1"/>
    <col min="2304" max="2314" width="0" style="460" hidden="1" customWidth="1"/>
    <col min="2315" max="2315" width="16.33203125" style="460" customWidth="1"/>
    <col min="2316" max="2321" width="0" style="460" hidden="1" customWidth="1"/>
    <col min="2322" max="2322" width="4.88671875" style="460" customWidth="1"/>
    <col min="2323" max="2557" width="8.88671875" style="460"/>
    <col min="2558" max="2558" width="56.21875" style="460" bestFit="1" customWidth="1"/>
    <col min="2559" max="2559" width="14.109375" style="460" customWidth="1"/>
    <col min="2560" max="2570" width="0" style="460" hidden="1" customWidth="1"/>
    <col min="2571" max="2571" width="16.33203125" style="460" customWidth="1"/>
    <col min="2572" max="2577" width="0" style="460" hidden="1" customWidth="1"/>
    <col min="2578" max="2578" width="4.88671875" style="460" customWidth="1"/>
    <col min="2579" max="2813" width="8.88671875" style="460"/>
    <col min="2814" max="2814" width="56.21875" style="460" bestFit="1" customWidth="1"/>
    <col min="2815" max="2815" width="14.109375" style="460" customWidth="1"/>
    <col min="2816" max="2826" width="0" style="460" hidden="1" customWidth="1"/>
    <col min="2827" max="2827" width="16.33203125" style="460" customWidth="1"/>
    <col min="2828" max="2833" width="0" style="460" hidden="1" customWidth="1"/>
    <col min="2834" max="2834" width="4.88671875" style="460" customWidth="1"/>
    <col min="2835" max="3069" width="8.88671875" style="460"/>
    <col min="3070" max="3070" width="56.21875" style="460" bestFit="1" customWidth="1"/>
    <col min="3071" max="3071" width="14.109375" style="460" customWidth="1"/>
    <col min="3072" max="3082" width="0" style="460" hidden="1" customWidth="1"/>
    <col min="3083" max="3083" width="16.33203125" style="460" customWidth="1"/>
    <col min="3084" max="3089" width="0" style="460" hidden="1" customWidth="1"/>
    <col min="3090" max="3090" width="4.88671875" style="460" customWidth="1"/>
    <col min="3091" max="3325" width="8.88671875" style="460"/>
    <col min="3326" max="3326" width="56.21875" style="460" bestFit="1" customWidth="1"/>
    <col min="3327" max="3327" width="14.109375" style="460" customWidth="1"/>
    <col min="3328" max="3338" width="0" style="460" hidden="1" customWidth="1"/>
    <col min="3339" max="3339" width="16.33203125" style="460" customWidth="1"/>
    <col min="3340" max="3345" width="0" style="460" hidden="1" customWidth="1"/>
    <col min="3346" max="3346" width="4.88671875" style="460" customWidth="1"/>
    <col min="3347" max="3581" width="8.88671875" style="460"/>
    <col min="3582" max="3582" width="56.21875" style="460" bestFit="1" customWidth="1"/>
    <col min="3583" max="3583" width="14.109375" style="460" customWidth="1"/>
    <col min="3584" max="3594" width="0" style="460" hidden="1" customWidth="1"/>
    <col min="3595" max="3595" width="16.33203125" style="460" customWidth="1"/>
    <col min="3596" max="3601" width="0" style="460" hidden="1" customWidth="1"/>
    <col min="3602" max="3602" width="4.88671875" style="460" customWidth="1"/>
    <col min="3603" max="3837" width="8.88671875" style="460"/>
    <col min="3838" max="3838" width="56.21875" style="460" bestFit="1" customWidth="1"/>
    <col min="3839" max="3839" width="14.109375" style="460" customWidth="1"/>
    <col min="3840" max="3850" width="0" style="460" hidden="1" customWidth="1"/>
    <col min="3851" max="3851" width="16.33203125" style="460" customWidth="1"/>
    <col min="3852" max="3857" width="0" style="460" hidden="1" customWidth="1"/>
    <col min="3858" max="3858" width="4.88671875" style="460" customWidth="1"/>
    <col min="3859" max="4093" width="8.88671875" style="460"/>
    <col min="4094" max="4094" width="56.21875" style="460" bestFit="1" customWidth="1"/>
    <col min="4095" max="4095" width="14.109375" style="460" customWidth="1"/>
    <col min="4096" max="4106" width="0" style="460" hidden="1" customWidth="1"/>
    <col min="4107" max="4107" width="16.33203125" style="460" customWidth="1"/>
    <col min="4108" max="4113" width="0" style="460" hidden="1" customWidth="1"/>
    <col min="4114" max="4114" width="4.88671875" style="460" customWidth="1"/>
    <col min="4115" max="4349" width="8.88671875" style="460"/>
    <col min="4350" max="4350" width="56.21875" style="460" bestFit="1" customWidth="1"/>
    <col min="4351" max="4351" width="14.109375" style="460" customWidth="1"/>
    <col min="4352" max="4362" width="0" style="460" hidden="1" customWidth="1"/>
    <col min="4363" max="4363" width="16.33203125" style="460" customWidth="1"/>
    <col min="4364" max="4369" width="0" style="460" hidden="1" customWidth="1"/>
    <col min="4370" max="4370" width="4.88671875" style="460" customWidth="1"/>
    <col min="4371" max="4605" width="8.88671875" style="460"/>
    <col min="4606" max="4606" width="56.21875" style="460" bestFit="1" customWidth="1"/>
    <col min="4607" max="4607" width="14.109375" style="460" customWidth="1"/>
    <col min="4608" max="4618" width="0" style="460" hidden="1" customWidth="1"/>
    <col min="4619" max="4619" width="16.33203125" style="460" customWidth="1"/>
    <col min="4620" max="4625" width="0" style="460" hidden="1" customWidth="1"/>
    <col min="4626" max="4626" width="4.88671875" style="460" customWidth="1"/>
    <col min="4627" max="4861" width="8.88671875" style="460"/>
    <col min="4862" max="4862" width="56.21875" style="460" bestFit="1" customWidth="1"/>
    <col min="4863" max="4863" width="14.109375" style="460" customWidth="1"/>
    <col min="4864" max="4874" width="0" style="460" hidden="1" customWidth="1"/>
    <col min="4875" max="4875" width="16.33203125" style="460" customWidth="1"/>
    <col min="4876" max="4881" width="0" style="460" hidden="1" customWidth="1"/>
    <col min="4882" max="4882" width="4.88671875" style="460" customWidth="1"/>
    <col min="4883" max="5117" width="8.88671875" style="460"/>
    <col min="5118" max="5118" width="56.21875" style="460" bestFit="1" customWidth="1"/>
    <col min="5119" max="5119" width="14.109375" style="460" customWidth="1"/>
    <col min="5120" max="5130" width="0" style="460" hidden="1" customWidth="1"/>
    <col min="5131" max="5131" width="16.33203125" style="460" customWidth="1"/>
    <col min="5132" max="5137" width="0" style="460" hidden="1" customWidth="1"/>
    <col min="5138" max="5138" width="4.88671875" style="460" customWidth="1"/>
    <col min="5139" max="5373" width="8.88671875" style="460"/>
    <col min="5374" max="5374" width="56.21875" style="460" bestFit="1" customWidth="1"/>
    <col min="5375" max="5375" width="14.109375" style="460" customWidth="1"/>
    <col min="5376" max="5386" width="0" style="460" hidden="1" customWidth="1"/>
    <col min="5387" max="5387" width="16.33203125" style="460" customWidth="1"/>
    <col min="5388" max="5393" width="0" style="460" hidden="1" customWidth="1"/>
    <col min="5394" max="5394" width="4.88671875" style="460" customWidth="1"/>
    <col min="5395" max="5629" width="8.88671875" style="460"/>
    <col min="5630" max="5630" width="56.21875" style="460" bestFit="1" customWidth="1"/>
    <col min="5631" max="5631" width="14.109375" style="460" customWidth="1"/>
    <col min="5632" max="5642" width="0" style="460" hidden="1" customWidth="1"/>
    <col min="5643" max="5643" width="16.33203125" style="460" customWidth="1"/>
    <col min="5644" max="5649" width="0" style="460" hidden="1" customWidth="1"/>
    <col min="5650" max="5650" width="4.88671875" style="460" customWidth="1"/>
    <col min="5651" max="5885" width="8.88671875" style="460"/>
    <col min="5886" max="5886" width="56.21875" style="460" bestFit="1" customWidth="1"/>
    <col min="5887" max="5887" width="14.109375" style="460" customWidth="1"/>
    <col min="5888" max="5898" width="0" style="460" hidden="1" customWidth="1"/>
    <col min="5899" max="5899" width="16.33203125" style="460" customWidth="1"/>
    <col min="5900" max="5905" width="0" style="460" hidden="1" customWidth="1"/>
    <col min="5906" max="5906" width="4.88671875" style="460" customWidth="1"/>
    <col min="5907" max="6141" width="8.88671875" style="460"/>
    <col min="6142" max="6142" width="56.21875" style="460" bestFit="1" customWidth="1"/>
    <col min="6143" max="6143" width="14.109375" style="460" customWidth="1"/>
    <col min="6144" max="6154" width="0" style="460" hidden="1" customWidth="1"/>
    <col min="6155" max="6155" width="16.33203125" style="460" customWidth="1"/>
    <col min="6156" max="6161" width="0" style="460" hidden="1" customWidth="1"/>
    <col min="6162" max="6162" width="4.88671875" style="460" customWidth="1"/>
    <col min="6163" max="6397" width="8.88671875" style="460"/>
    <col min="6398" max="6398" width="56.21875" style="460" bestFit="1" customWidth="1"/>
    <col min="6399" max="6399" width="14.109375" style="460" customWidth="1"/>
    <col min="6400" max="6410" width="0" style="460" hidden="1" customWidth="1"/>
    <col min="6411" max="6411" width="16.33203125" style="460" customWidth="1"/>
    <col min="6412" max="6417" width="0" style="460" hidden="1" customWidth="1"/>
    <col min="6418" max="6418" width="4.88671875" style="460" customWidth="1"/>
    <col min="6419" max="6653" width="8.88671875" style="460"/>
    <col min="6654" max="6654" width="56.21875" style="460" bestFit="1" customWidth="1"/>
    <col min="6655" max="6655" width="14.109375" style="460" customWidth="1"/>
    <col min="6656" max="6666" width="0" style="460" hidden="1" customWidth="1"/>
    <col min="6667" max="6667" width="16.33203125" style="460" customWidth="1"/>
    <col min="6668" max="6673" width="0" style="460" hidden="1" customWidth="1"/>
    <col min="6674" max="6674" width="4.88671875" style="460" customWidth="1"/>
    <col min="6675" max="6909" width="8.88671875" style="460"/>
    <col min="6910" max="6910" width="56.21875" style="460" bestFit="1" customWidth="1"/>
    <col min="6911" max="6911" width="14.109375" style="460" customWidth="1"/>
    <col min="6912" max="6922" width="0" style="460" hidden="1" customWidth="1"/>
    <col min="6923" max="6923" width="16.33203125" style="460" customWidth="1"/>
    <col min="6924" max="6929" width="0" style="460" hidden="1" customWidth="1"/>
    <col min="6930" max="6930" width="4.88671875" style="460" customWidth="1"/>
    <col min="6931" max="7165" width="8.88671875" style="460"/>
    <col min="7166" max="7166" width="56.21875" style="460" bestFit="1" customWidth="1"/>
    <col min="7167" max="7167" width="14.109375" style="460" customWidth="1"/>
    <col min="7168" max="7178" width="0" style="460" hidden="1" customWidth="1"/>
    <col min="7179" max="7179" width="16.33203125" style="460" customWidth="1"/>
    <col min="7180" max="7185" width="0" style="460" hidden="1" customWidth="1"/>
    <col min="7186" max="7186" width="4.88671875" style="460" customWidth="1"/>
    <col min="7187" max="7421" width="8.88671875" style="460"/>
    <col min="7422" max="7422" width="56.21875" style="460" bestFit="1" customWidth="1"/>
    <col min="7423" max="7423" width="14.109375" style="460" customWidth="1"/>
    <col min="7424" max="7434" width="0" style="460" hidden="1" customWidth="1"/>
    <col min="7435" max="7435" width="16.33203125" style="460" customWidth="1"/>
    <col min="7436" max="7441" width="0" style="460" hidden="1" customWidth="1"/>
    <col min="7442" max="7442" width="4.88671875" style="460" customWidth="1"/>
    <col min="7443" max="7677" width="8.88671875" style="460"/>
    <col min="7678" max="7678" width="56.21875" style="460" bestFit="1" customWidth="1"/>
    <col min="7679" max="7679" width="14.109375" style="460" customWidth="1"/>
    <col min="7680" max="7690" width="0" style="460" hidden="1" customWidth="1"/>
    <col min="7691" max="7691" width="16.33203125" style="460" customWidth="1"/>
    <col min="7692" max="7697" width="0" style="460" hidden="1" customWidth="1"/>
    <col min="7698" max="7698" width="4.88671875" style="460" customWidth="1"/>
    <col min="7699" max="7933" width="8.88671875" style="460"/>
    <col min="7934" max="7934" width="56.21875" style="460" bestFit="1" customWidth="1"/>
    <col min="7935" max="7935" width="14.109375" style="460" customWidth="1"/>
    <col min="7936" max="7946" width="0" style="460" hidden="1" customWidth="1"/>
    <col min="7947" max="7947" width="16.33203125" style="460" customWidth="1"/>
    <col min="7948" max="7953" width="0" style="460" hidden="1" customWidth="1"/>
    <col min="7954" max="7954" width="4.88671875" style="460" customWidth="1"/>
    <col min="7955" max="8189" width="8.88671875" style="460"/>
    <col min="8190" max="8190" width="56.21875" style="460" bestFit="1" customWidth="1"/>
    <col min="8191" max="8191" width="14.109375" style="460" customWidth="1"/>
    <col min="8192" max="8202" width="0" style="460" hidden="1" customWidth="1"/>
    <col min="8203" max="8203" width="16.33203125" style="460" customWidth="1"/>
    <col min="8204" max="8209" width="0" style="460" hidden="1" customWidth="1"/>
    <col min="8210" max="8210" width="4.88671875" style="460" customWidth="1"/>
    <col min="8211" max="8445" width="8.88671875" style="460"/>
    <col min="8446" max="8446" width="56.21875" style="460" bestFit="1" customWidth="1"/>
    <col min="8447" max="8447" width="14.109375" style="460" customWidth="1"/>
    <col min="8448" max="8458" width="0" style="460" hidden="1" customWidth="1"/>
    <col min="8459" max="8459" width="16.33203125" style="460" customWidth="1"/>
    <col min="8460" max="8465" width="0" style="460" hidden="1" customWidth="1"/>
    <col min="8466" max="8466" width="4.88671875" style="460" customWidth="1"/>
    <col min="8467" max="8701" width="8.88671875" style="460"/>
    <col min="8702" max="8702" width="56.21875" style="460" bestFit="1" customWidth="1"/>
    <col min="8703" max="8703" width="14.109375" style="460" customWidth="1"/>
    <col min="8704" max="8714" width="0" style="460" hidden="1" customWidth="1"/>
    <col min="8715" max="8715" width="16.33203125" style="460" customWidth="1"/>
    <col min="8716" max="8721" width="0" style="460" hidden="1" customWidth="1"/>
    <col min="8722" max="8722" width="4.88671875" style="460" customWidth="1"/>
    <col min="8723" max="8957" width="8.88671875" style="460"/>
    <col min="8958" max="8958" width="56.21875" style="460" bestFit="1" customWidth="1"/>
    <col min="8959" max="8959" width="14.109375" style="460" customWidth="1"/>
    <col min="8960" max="8970" width="0" style="460" hidden="1" customWidth="1"/>
    <col min="8971" max="8971" width="16.33203125" style="460" customWidth="1"/>
    <col min="8972" max="8977" width="0" style="460" hidden="1" customWidth="1"/>
    <col min="8978" max="8978" width="4.88671875" style="460" customWidth="1"/>
    <col min="8979" max="9213" width="8.88671875" style="460"/>
    <col min="9214" max="9214" width="56.21875" style="460" bestFit="1" customWidth="1"/>
    <col min="9215" max="9215" width="14.109375" style="460" customWidth="1"/>
    <col min="9216" max="9226" width="0" style="460" hidden="1" customWidth="1"/>
    <col min="9227" max="9227" width="16.33203125" style="460" customWidth="1"/>
    <col min="9228" max="9233" width="0" style="460" hidden="1" customWidth="1"/>
    <col min="9234" max="9234" width="4.88671875" style="460" customWidth="1"/>
    <col min="9235" max="9469" width="8.88671875" style="460"/>
    <col min="9470" max="9470" width="56.21875" style="460" bestFit="1" customWidth="1"/>
    <col min="9471" max="9471" width="14.109375" style="460" customWidth="1"/>
    <col min="9472" max="9482" width="0" style="460" hidden="1" customWidth="1"/>
    <col min="9483" max="9483" width="16.33203125" style="460" customWidth="1"/>
    <col min="9484" max="9489" width="0" style="460" hidden="1" customWidth="1"/>
    <col min="9490" max="9490" width="4.88671875" style="460" customWidth="1"/>
    <col min="9491" max="9725" width="8.88671875" style="460"/>
    <col min="9726" max="9726" width="56.21875" style="460" bestFit="1" customWidth="1"/>
    <col min="9727" max="9727" width="14.109375" style="460" customWidth="1"/>
    <col min="9728" max="9738" width="0" style="460" hidden="1" customWidth="1"/>
    <col min="9739" max="9739" width="16.33203125" style="460" customWidth="1"/>
    <col min="9740" max="9745" width="0" style="460" hidden="1" customWidth="1"/>
    <col min="9746" max="9746" width="4.88671875" style="460" customWidth="1"/>
    <col min="9747" max="9981" width="8.88671875" style="460"/>
    <col min="9982" max="9982" width="56.21875" style="460" bestFit="1" customWidth="1"/>
    <col min="9983" max="9983" width="14.109375" style="460" customWidth="1"/>
    <col min="9984" max="9994" width="0" style="460" hidden="1" customWidth="1"/>
    <col min="9995" max="9995" width="16.33203125" style="460" customWidth="1"/>
    <col min="9996" max="10001" width="0" style="460" hidden="1" customWidth="1"/>
    <col min="10002" max="10002" width="4.88671875" style="460" customWidth="1"/>
    <col min="10003" max="10237" width="8.88671875" style="460"/>
    <col min="10238" max="10238" width="56.21875" style="460" bestFit="1" customWidth="1"/>
    <col min="10239" max="10239" width="14.109375" style="460" customWidth="1"/>
    <col min="10240" max="10250" width="0" style="460" hidden="1" customWidth="1"/>
    <col min="10251" max="10251" width="16.33203125" style="460" customWidth="1"/>
    <col min="10252" max="10257" width="0" style="460" hidden="1" customWidth="1"/>
    <col min="10258" max="10258" width="4.88671875" style="460" customWidth="1"/>
    <col min="10259" max="10493" width="8.88671875" style="460"/>
    <col min="10494" max="10494" width="56.21875" style="460" bestFit="1" customWidth="1"/>
    <col min="10495" max="10495" width="14.109375" style="460" customWidth="1"/>
    <col min="10496" max="10506" width="0" style="460" hidden="1" customWidth="1"/>
    <col min="10507" max="10507" width="16.33203125" style="460" customWidth="1"/>
    <col min="10508" max="10513" width="0" style="460" hidden="1" customWidth="1"/>
    <col min="10514" max="10514" width="4.88671875" style="460" customWidth="1"/>
    <col min="10515" max="10749" width="8.88671875" style="460"/>
    <col min="10750" max="10750" width="56.21875" style="460" bestFit="1" customWidth="1"/>
    <col min="10751" max="10751" width="14.109375" style="460" customWidth="1"/>
    <col min="10752" max="10762" width="0" style="460" hidden="1" customWidth="1"/>
    <col min="10763" max="10763" width="16.33203125" style="460" customWidth="1"/>
    <col min="10764" max="10769" width="0" style="460" hidden="1" customWidth="1"/>
    <col min="10770" max="10770" width="4.88671875" style="460" customWidth="1"/>
    <col min="10771" max="11005" width="8.88671875" style="460"/>
    <col min="11006" max="11006" width="56.21875" style="460" bestFit="1" customWidth="1"/>
    <col min="11007" max="11007" width="14.109375" style="460" customWidth="1"/>
    <col min="11008" max="11018" width="0" style="460" hidden="1" customWidth="1"/>
    <col min="11019" max="11019" width="16.33203125" style="460" customWidth="1"/>
    <col min="11020" max="11025" width="0" style="460" hidden="1" customWidth="1"/>
    <col min="11026" max="11026" width="4.88671875" style="460" customWidth="1"/>
    <col min="11027" max="11261" width="8.88671875" style="460"/>
    <col min="11262" max="11262" width="56.21875" style="460" bestFit="1" customWidth="1"/>
    <col min="11263" max="11263" width="14.109375" style="460" customWidth="1"/>
    <col min="11264" max="11274" width="0" style="460" hidden="1" customWidth="1"/>
    <col min="11275" max="11275" width="16.33203125" style="460" customWidth="1"/>
    <col min="11276" max="11281" width="0" style="460" hidden="1" customWidth="1"/>
    <col min="11282" max="11282" width="4.88671875" style="460" customWidth="1"/>
    <col min="11283" max="11517" width="8.88671875" style="460"/>
    <col min="11518" max="11518" width="56.21875" style="460" bestFit="1" customWidth="1"/>
    <col min="11519" max="11519" width="14.109375" style="460" customWidth="1"/>
    <col min="11520" max="11530" width="0" style="460" hidden="1" customWidth="1"/>
    <col min="11531" max="11531" width="16.33203125" style="460" customWidth="1"/>
    <col min="11532" max="11537" width="0" style="460" hidden="1" customWidth="1"/>
    <col min="11538" max="11538" width="4.88671875" style="460" customWidth="1"/>
    <col min="11539" max="11773" width="8.88671875" style="460"/>
    <col min="11774" max="11774" width="56.21875" style="460" bestFit="1" customWidth="1"/>
    <col min="11775" max="11775" width="14.109375" style="460" customWidth="1"/>
    <col min="11776" max="11786" width="0" style="460" hidden="1" customWidth="1"/>
    <col min="11787" max="11787" width="16.33203125" style="460" customWidth="1"/>
    <col min="11788" max="11793" width="0" style="460" hidden="1" customWidth="1"/>
    <col min="11794" max="11794" width="4.88671875" style="460" customWidth="1"/>
    <col min="11795" max="12029" width="8.88671875" style="460"/>
    <col min="12030" max="12030" width="56.21875" style="460" bestFit="1" customWidth="1"/>
    <col min="12031" max="12031" width="14.109375" style="460" customWidth="1"/>
    <col min="12032" max="12042" width="0" style="460" hidden="1" customWidth="1"/>
    <col min="12043" max="12043" width="16.33203125" style="460" customWidth="1"/>
    <col min="12044" max="12049" width="0" style="460" hidden="1" customWidth="1"/>
    <col min="12050" max="12050" width="4.88671875" style="460" customWidth="1"/>
    <col min="12051" max="12285" width="8.88671875" style="460"/>
    <col min="12286" max="12286" width="56.21875" style="460" bestFit="1" customWidth="1"/>
    <col min="12287" max="12287" width="14.109375" style="460" customWidth="1"/>
    <col min="12288" max="12298" width="0" style="460" hidden="1" customWidth="1"/>
    <col min="12299" max="12299" width="16.33203125" style="460" customWidth="1"/>
    <col min="12300" max="12305" width="0" style="460" hidden="1" customWidth="1"/>
    <col min="12306" max="12306" width="4.88671875" style="460" customWidth="1"/>
    <col min="12307" max="12541" width="8.88671875" style="460"/>
    <col min="12542" max="12542" width="56.21875" style="460" bestFit="1" customWidth="1"/>
    <col min="12543" max="12543" width="14.109375" style="460" customWidth="1"/>
    <col min="12544" max="12554" width="0" style="460" hidden="1" customWidth="1"/>
    <col min="12555" max="12555" width="16.33203125" style="460" customWidth="1"/>
    <col min="12556" max="12561" width="0" style="460" hidden="1" customWidth="1"/>
    <col min="12562" max="12562" width="4.88671875" style="460" customWidth="1"/>
    <col min="12563" max="12797" width="8.88671875" style="460"/>
    <col min="12798" max="12798" width="56.21875" style="460" bestFit="1" customWidth="1"/>
    <col min="12799" max="12799" width="14.109375" style="460" customWidth="1"/>
    <col min="12800" max="12810" width="0" style="460" hidden="1" customWidth="1"/>
    <col min="12811" max="12811" width="16.33203125" style="460" customWidth="1"/>
    <col min="12812" max="12817" width="0" style="460" hidden="1" customWidth="1"/>
    <col min="12818" max="12818" width="4.88671875" style="460" customWidth="1"/>
    <col min="12819" max="13053" width="8.88671875" style="460"/>
    <col min="13054" max="13054" width="56.21875" style="460" bestFit="1" customWidth="1"/>
    <col min="13055" max="13055" width="14.109375" style="460" customWidth="1"/>
    <col min="13056" max="13066" width="0" style="460" hidden="1" customWidth="1"/>
    <col min="13067" max="13067" width="16.33203125" style="460" customWidth="1"/>
    <col min="13068" max="13073" width="0" style="460" hidden="1" customWidth="1"/>
    <col min="13074" max="13074" width="4.88671875" style="460" customWidth="1"/>
    <col min="13075" max="13309" width="8.88671875" style="460"/>
    <col min="13310" max="13310" width="56.21875" style="460" bestFit="1" customWidth="1"/>
    <col min="13311" max="13311" width="14.109375" style="460" customWidth="1"/>
    <col min="13312" max="13322" width="0" style="460" hidden="1" customWidth="1"/>
    <col min="13323" max="13323" width="16.33203125" style="460" customWidth="1"/>
    <col min="13324" max="13329" width="0" style="460" hidden="1" customWidth="1"/>
    <col min="13330" max="13330" width="4.88671875" style="460" customWidth="1"/>
    <col min="13331" max="13565" width="8.88671875" style="460"/>
    <col min="13566" max="13566" width="56.21875" style="460" bestFit="1" customWidth="1"/>
    <col min="13567" max="13567" width="14.109375" style="460" customWidth="1"/>
    <col min="13568" max="13578" width="0" style="460" hidden="1" customWidth="1"/>
    <col min="13579" max="13579" width="16.33203125" style="460" customWidth="1"/>
    <col min="13580" max="13585" width="0" style="460" hidden="1" customWidth="1"/>
    <col min="13586" max="13586" width="4.88671875" style="460" customWidth="1"/>
    <col min="13587" max="13821" width="8.88671875" style="460"/>
    <col min="13822" max="13822" width="56.21875" style="460" bestFit="1" customWidth="1"/>
    <col min="13823" max="13823" width="14.109375" style="460" customWidth="1"/>
    <col min="13824" max="13834" width="0" style="460" hidden="1" customWidth="1"/>
    <col min="13835" max="13835" width="16.33203125" style="460" customWidth="1"/>
    <col min="13836" max="13841" width="0" style="460" hidden="1" customWidth="1"/>
    <col min="13842" max="13842" width="4.88671875" style="460" customWidth="1"/>
    <col min="13843" max="14077" width="8.88671875" style="460"/>
    <col min="14078" max="14078" width="56.21875" style="460" bestFit="1" customWidth="1"/>
    <col min="14079" max="14079" width="14.109375" style="460" customWidth="1"/>
    <col min="14080" max="14090" width="0" style="460" hidden="1" customWidth="1"/>
    <col min="14091" max="14091" width="16.33203125" style="460" customWidth="1"/>
    <col min="14092" max="14097" width="0" style="460" hidden="1" customWidth="1"/>
    <col min="14098" max="14098" width="4.88671875" style="460" customWidth="1"/>
    <col min="14099" max="14333" width="8.88671875" style="460"/>
    <col min="14334" max="14334" width="56.21875" style="460" bestFit="1" customWidth="1"/>
    <col min="14335" max="14335" width="14.109375" style="460" customWidth="1"/>
    <col min="14336" max="14346" width="0" style="460" hidden="1" customWidth="1"/>
    <col min="14347" max="14347" width="16.33203125" style="460" customWidth="1"/>
    <col min="14348" max="14353" width="0" style="460" hidden="1" customWidth="1"/>
    <col min="14354" max="14354" width="4.88671875" style="460" customWidth="1"/>
    <col min="14355" max="14589" width="8.88671875" style="460"/>
    <col min="14590" max="14590" width="56.21875" style="460" bestFit="1" customWidth="1"/>
    <col min="14591" max="14591" width="14.109375" style="460" customWidth="1"/>
    <col min="14592" max="14602" width="0" style="460" hidden="1" customWidth="1"/>
    <col min="14603" max="14603" width="16.33203125" style="460" customWidth="1"/>
    <col min="14604" max="14609" width="0" style="460" hidden="1" customWidth="1"/>
    <col min="14610" max="14610" width="4.88671875" style="460" customWidth="1"/>
    <col min="14611" max="14845" width="8.88671875" style="460"/>
    <col min="14846" max="14846" width="56.21875" style="460" bestFit="1" customWidth="1"/>
    <col min="14847" max="14847" width="14.109375" style="460" customWidth="1"/>
    <col min="14848" max="14858" width="0" style="460" hidden="1" customWidth="1"/>
    <col min="14859" max="14859" width="16.33203125" style="460" customWidth="1"/>
    <col min="14860" max="14865" width="0" style="460" hidden="1" customWidth="1"/>
    <col min="14866" max="14866" width="4.88671875" style="460" customWidth="1"/>
    <col min="14867" max="15101" width="8.88671875" style="460"/>
    <col min="15102" max="15102" width="56.21875" style="460" bestFit="1" customWidth="1"/>
    <col min="15103" max="15103" width="14.109375" style="460" customWidth="1"/>
    <col min="15104" max="15114" width="0" style="460" hidden="1" customWidth="1"/>
    <col min="15115" max="15115" width="16.33203125" style="460" customWidth="1"/>
    <col min="15116" max="15121" width="0" style="460" hidden="1" customWidth="1"/>
    <col min="15122" max="15122" width="4.88671875" style="460" customWidth="1"/>
    <col min="15123" max="15357" width="8.88671875" style="460"/>
    <col min="15358" max="15358" width="56.21875" style="460" bestFit="1" customWidth="1"/>
    <col min="15359" max="15359" width="14.109375" style="460" customWidth="1"/>
    <col min="15360" max="15370" width="0" style="460" hidden="1" customWidth="1"/>
    <col min="15371" max="15371" width="16.33203125" style="460" customWidth="1"/>
    <col min="15372" max="15377" width="0" style="460" hidden="1" customWidth="1"/>
    <col min="15378" max="15378" width="4.88671875" style="460" customWidth="1"/>
    <col min="15379" max="15613" width="8.88671875" style="460"/>
    <col min="15614" max="15614" width="56.21875" style="460" bestFit="1" customWidth="1"/>
    <col min="15615" max="15615" width="14.109375" style="460" customWidth="1"/>
    <col min="15616" max="15626" width="0" style="460" hidden="1" customWidth="1"/>
    <col min="15627" max="15627" width="16.33203125" style="460" customWidth="1"/>
    <col min="15628" max="15633" width="0" style="460" hidden="1" customWidth="1"/>
    <col min="15634" max="15634" width="4.88671875" style="460" customWidth="1"/>
    <col min="15635" max="15869" width="8.88671875" style="460"/>
    <col min="15870" max="15870" width="56.21875" style="460" bestFit="1" customWidth="1"/>
    <col min="15871" max="15871" width="14.109375" style="460" customWidth="1"/>
    <col min="15872" max="15882" width="0" style="460" hidden="1" customWidth="1"/>
    <col min="15883" max="15883" width="16.33203125" style="460" customWidth="1"/>
    <col min="15884" max="15889" width="0" style="460" hidden="1" customWidth="1"/>
    <col min="15890" max="15890" width="4.88671875" style="460" customWidth="1"/>
    <col min="15891" max="16125" width="8.88671875" style="460"/>
    <col min="16126" max="16126" width="56.21875" style="460" bestFit="1" customWidth="1"/>
    <col min="16127" max="16127" width="14.109375" style="460" customWidth="1"/>
    <col min="16128" max="16138" width="0" style="460" hidden="1" customWidth="1"/>
    <col min="16139" max="16139" width="16.33203125" style="460" customWidth="1"/>
    <col min="16140" max="16145" width="0" style="460" hidden="1" customWidth="1"/>
    <col min="16146" max="16146" width="4.88671875" style="460" customWidth="1"/>
    <col min="16147" max="16381" width="8.88671875" style="460"/>
    <col min="16382" max="16384" width="12.6640625" style="460" customWidth="1"/>
  </cols>
  <sheetData>
    <row r="1" spans="1:14" s="454" customFormat="1" ht="16.2">
      <c r="A1" s="547" t="s">
        <v>302</v>
      </c>
      <c r="B1" s="548"/>
      <c r="C1" s="548"/>
      <c r="D1" s="548"/>
      <c r="E1" s="548"/>
      <c r="F1" s="548"/>
      <c r="G1" s="548"/>
      <c r="H1" s="548"/>
      <c r="I1" s="548"/>
      <c r="J1" s="548"/>
      <c r="K1" s="548"/>
      <c r="L1" s="548"/>
      <c r="M1" s="548"/>
      <c r="N1" s="548"/>
    </row>
    <row r="2" spans="1:14" s="454" customFormat="1" ht="15.6">
      <c r="A2" s="549" t="s">
        <v>403</v>
      </c>
      <c r="B2" s="550"/>
      <c r="C2" s="550"/>
      <c r="D2" s="550"/>
      <c r="E2" s="550"/>
      <c r="F2" s="550"/>
      <c r="G2" s="550"/>
      <c r="H2" s="550"/>
      <c r="I2" s="550"/>
      <c r="J2" s="550"/>
      <c r="K2" s="550"/>
      <c r="L2" s="550"/>
      <c r="M2" s="550"/>
      <c r="N2" s="550"/>
    </row>
    <row r="3" spans="1:14" s="454" customFormat="1" ht="15.6">
      <c r="A3" s="545" t="str">
        <f>'Fund 0888 '!R4</f>
        <v>August 2017</v>
      </c>
      <c r="B3" s="546"/>
      <c r="C3" s="546"/>
      <c r="D3" s="546"/>
      <c r="E3" s="546"/>
      <c r="F3" s="546"/>
      <c r="G3" s="546"/>
      <c r="H3" s="546"/>
      <c r="I3" s="546"/>
      <c r="J3" s="546"/>
      <c r="K3" s="546"/>
      <c r="L3" s="546"/>
      <c r="M3" s="546"/>
      <c r="N3" s="546"/>
    </row>
    <row r="4" spans="1:14" s="454" customFormat="1">
      <c r="A4" s="456"/>
      <c r="B4" s="449"/>
      <c r="C4" s="449"/>
      <c r="D4" s="449"/>
      <c r="E4" s="449"/>
      <c r="F4" s="449"/>
      <c r="G4" s="449"/>
      <c r="H4" s="457"/>
      <c r="I4" s="457"/>
      <c r="J4" s="457"/>
      <c r="K4" s="435"/>
      <c r="L4" s="435"/>
      <c r="M4" s="435"/>
      <c r="N4" s="435"/>
    </row>
    <row r="5" spans="1:14">
      <c r="A5" s="458"/>
      <c r="B5" s="449"/>
      <c r="C5" s="449"/>
      <c r="D5" s="449"/>
      <c r="E5" s="449"/>
      <c r="F5" s="449"/>
      <c r="G5" s="449"/>
      <c r="H5" s="459"/>
      <c r="I5" s="459"/>
      <c r="J5" s="459"/>
      <c r="K5" s="449"/>
      <c r="L5" s="449"/>
      <c r="M5" s="449"/>
      <c r="N5" s="449"/>
    </row>
    <row r="6" spans="1:14" ht="15.6">
      <c r="A6" s="122"/>
      <c r="B6" s="515"/>
      <c r="C6" s="515"/>
      <c r="D6" s="515"/>
      <c r="E6" s="515"/>
      <c r="F6" s="515"/>
      <c r="G6" s="515"/>
      <c r="H6" s="515"/>
      <c r="I6" s="515"/>
      <c r="J6" s="515"/>
      <c r="K6" s="515"/>
      <c r="L6" s="515"/>
      <c r="M6" s="515"/>
      <c r="N6" s="515" t="str">
        <f>'Fund 0888 '!N6</f>
        <v>FY 2017 YTD</v>
      </c>
    </row>
    <row r="7" spans="1:14" s="462" customFormat="1" ht="16.2" thickBot="1">
      <c r="A7" s="123"/>
      <c r="B7" s="445" t="str">
        <f>"Sep 20"&amp;'Fund 0888 '!R10</f>
        <v>Sep 2016</v>
      </c>
      <c r="C7" s="480" t="str">
        <f>"Oct 20"&amp;'Fund 0888 '!R10</f>
        <v>Oct 2016</v>
      </c>
      <c r="D7" s="480" t="str">
        <f>"Nov 20"&amp;'Fund 0888 '!S10</f>
        <v>Nov 2016</v>
      </c>
      <c r="E7" s="480" t="str">
        <f>"Dec 2016"&amp;'Fund 0888 '!T10</f>
        <v>Dec 2016</v>
      </c>
      <c r="F7" s="480" t="str">
        <f>"Jan 2017"&amp;'Fund 0888 '!U10</f>
        <v>Jan 2017</v>
      </c>
      <c r="G7" s="480" t="str">
        <f>"Feb 2017"&amp;'Fund 0888 '!V10</f>
        <v>Feb 2017</v>
      </c>
      <c r="H7" s="480" t="str">
        <f>"Mar 2017"&amp;'Fund 0888 '!W10</f>
        <v>Mar 2017</v>
      </c>
      <c r="I7" s="480" t="str">
        <f>"Apr 2017"&amp;'Fund 0888 '!X10</f>
        <v>Apr 2017</v>
      </c>
      <c r="J7" s="480" t="str">
        <f>"May 2016"&amp;'Fund 0888 '!Y10</f>
        <v>May 2016</v>
      </c>
      <c r="K7" s="480" t="str">
        <f>"Jun 2017"&amp;'Fund 0888 '!Z10</f>
        <v>Jun 2017</v>
      </c>
      <c r="L7" s="480" t="str">
        <f>"Jul 2017"&amp;'Fund 0888 '!AA10</f>
        <v>Jul 2017</v>
      </c>
      <c r="M7" s="480" t="str">
        <f>"Aug 2017"&amp;'Fund 0888 '!AB10</f>
        <v>Aug 2017</v>
      </c>
      <c r="N7" s="513">
        <f>'Fund 0888 '!S7</f>
        <v>42978</v>
      </c>
    </row>
    <row r="8" spans="1:14" ht="16.2" thickTop="1">
      <c r="A8" s="122"/>
      <c r="B8" s="107"/>
      <c r="C8" s="107"/>
      <c r="D8" s="107"/>
      <c r="E8" s="107"/>
      <c r="F8" s="107"/>
      <c r="G8" s="107"/>
      <c r="H8" s="124"/>
      <c r="I8" s="125"/>
      <c r="J8" s="125"/>
      <c r="K8" s="107"/>
      <c r="L8" s="107"/>
      <c r="M8" s="107"/>
      <c r="N8" s="107"/>
    </row>
    <row r="9" spans="1:14" ht="16.2" thickBot="1">
      <c r="A9" s="485" t="s">
        <v>300</v>
      </c>
      <c r="B9" s="115">
        <v>0</v>
      </c>
      <c r="C9" s="113">
        <f t="shared" ref="C9:N9" si="0">B9</f>
        <v>0</v>
      </c>
      <c r="D9" s="113">
        <f t="shared" si="0"/>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 t="shared" si="0"/>
        <v>0</v>
      </c>
    </row>
    <row r="10" spans="1:14" ht="15.6">
      <c r="A10" s="122"/>
      <c r="B10" s="107"/>
      <c r="C10" s="107"/>
      <c r="D10" s="107"/>
      <c r="E10" s="107"/>
      <c r="F10" s="107"/>
      <c r="G10" s="107"/>
      <c r="H10" s="124"/>
      <c r="I10" s="124"/>
      <c r="J10" s="124"/>
      <c r="K10" s="107"/>
      <c r="L10" s="107"/>
      <c r="M10" s="107"/>
      <c r="N10" s="107"/>
    </row>
    <row r="11" spans="1:14" ht="15.6">
      <c r="A11" s="106" t="s">
        <v>299</v>
      </c>
      <c r="B11" s="107"/>
      <c r="C11" s="107"/>
      <c r="D11" s="107"/>
      <c r="E11" s="107"/>
      <c r="F11" s="107"/>
      <c r="G11" s="107"/>
      <c r="H11" s="124"/>
      <c r="I11" s="124"/>
      <c r="J11" s="124"/>
      <c r="K11" s="107"/>
      <c r="L11" s="107"/>
      <c r="M11" s="107"/>
      <c r="N11" s="107"/>
    </row>
    <row r="12" spans="1:14" ht="15.6">
      <c r="A12" s="122"/>
      <c r="B12" s="107"/>
      <c r="C12" s="107"/>
      <c r="D12" s="107"/>
      <c r="E12" s="107"/>
      <c r="F12" s="107"/>
      <c r="G12" s="107"/>
      <c r="H12" s="107"/>
      <c r="I12" s="107"/>
      <c r="J12" s="107"/>
      <c r="K12" s="107"/>
      <c r="L12" s="107"/>
      <c r="M12" s="107"/>
      <c r="N12" s="107"/>
    </row>
    <row r="13" spans="1:14" ht="15.6">
      <c r="A13" s="122" t="s">
        <v>404</v>
      </c>
      <c r="B13" s="107">
        <v>107954</v>
      </c>
      <c r="C13" s="114">
        <v>77017.75</v>
      </c>
      <c r="D13" s="107">
        <v>173636</v>
      </c>
      <c r="E13" s="129">
        <v>233314.95</v>
      </c>
      <c r="F13" s="107">
        <v>237693</v>
      </c>
      <c r="G13" s="107">
        <v>172414.5</v>
      </c>
      <c r="H13" s="107">
        <v>172899.20000000001</v>
      </c>
      <c r="I13" s="107">
        <v>129478.5</v>
      </c>
      <c r="J13" s="107">
        <v>125905.3</v>
      </c>
      <c r="K13" s="107">
        <v>133035</v>
      </c>
      <c r="L13" s="107">
        <v>139124</v>
      </c>
      <c r="M13" s="107">
        <v>155830.28</v>
      </c>
      <c r="N13" s="107">
        <f>SUM(B13:M13)</f>
        <v>1858302.48</v>
      </c>
    </row>
    <row r="14" spans="1:14" ht="15.6">
      <c r="A14" s="122" t="s">
        <v>405</v>
      </c>
      <c r="B14" s="107">
        <v>3900</v>
      </c>
      <c r="C14" s="114">
        <v>2962.5</v>
      </c>
      <c r="D14" s="107">
        <v>2537.5</v>
      </c>
      <c r="E14" s="129">
        <v>4375</v>
      </c>
      <c r="F14" s="107">
        <v>1605</v>
      </c>
      <c r="G14" s="107">
        <v>3100</v>
      </c>
      <c r="H14" s="107">
        <v>3419.5</v>
      </c>
      <c r="I14" s="107">
        <v>3147.5</v>
      </c>
      <c r="J14" s="107">
        <v>3175</v>
      </c>
      <c r="K14" s="107">
        <v>4397.5</v>
      </c>
      <c r="L14" s="107">
        <v>3499.5</v>
      </c>
      <c r="M14" s="107">
        <v>3092.5</v>
      </c>
      <c r="N14" s="107">
        <f>SUM(B14:M14)</f>
        <v>39211.5</v>
      </c>
    </row>
    <row r="15" spans="1:14" ht="15.6">
      <c r="A15" s="122" t="s">
        <v>406</v>
      </c>
      <c r="B15" s="107">
        <v>10725</v>
      </c>
      <c r="C15" s="114">
        <v>12492.5</v>
      </c>
      <c r="D15" s="107">
        <v>17802.5</v>
      </c>
      <c r="E15" s="129">
        <v>14972.5</v>
      </c>
      <c r="F15" s="107">
        <v>12240</v>
      </c>
      <c r="G15" s="107">
        <v>8505</v>
      </c>
      <c r="H15" s="107">
        <v>11433.5</v>
      </c>
      <c r="I15" s="107">
        <v>9304.5</v>
      </c>
      <c r="J15" s="107">
        <v>15805</v>
      </c>
      <c r="K15" s="107">
        <v>10015.5</v>
      </c>
      <c r="L15" s="107">
        <v>10265</v>
      </c>
      <c r="M15" s="107">
        <v>10187.5</v>
      </c>
      <c r="N15" s="107">
        <f>SUM(B15:M15)</f>
        <v>143748.5</v>
      </c>
    </row>
    <row r="16" spans="1:14" ht="15.6">
      <c r="A16" s="122"/>
      <c r="B16" s="107"/>
      <c r="C16" s="107"/>
      <c r="D16" s="496"/>
      <c r="E16" s="496"/>
      <c r="F16" s="496"/>
      <c r="G16" s="496"/>
      <c r="H16" s="124"/>
      <c r="I16" s="124"/>
      <c r="J16" s="124"/>
      <c r="K16" s="107"/>
      <c r="L16" s="107"/>
      <c r="M16" s="107"/>
      <c r="N16" s="107"/>
    </row>
    <row r="17" spans="1:14" ht="15.6">
      <c r="A17" s="122"/>
      <c r="B17" s="107"/>
      <c r="C17" s="107"/>
      <c r="D17" s="107"/>
      <c r="E17" s="107"/>
      <c r="F17" s="107"/>
      <c r="G17" s="107"/>
      <c r="H17" s="124"/>
      <c r="I17" s="124"/>
      <c r="J17" s="124"/>
      <c r="K17" s="107"/>
      <c r="L17" s="107"/>
      <c r="M17" s="107"/>
      <c r="N17" s="107"/>
    </row>
    <row r="18" spans="1:14" ht="15.6">
      <c r="A18" s="108" t="s">
        <v>294</v>
      </c>
      <c r="B18" s="116">
        <f t="shared" ref="B18:N18" si="1">SUM(B12:B17)</f>
        <v>122579</v>
      </c>
      <c r="C18" s="116">
        <f t="shared" si="1"/>
        <v>92472.75</v>
      </c>
      <c r="D18" s="116">
        <f t="shared" si="1"/>
        <v>193976</v>
      </c>
      <c r="E18" s="116">
        <f t="shared" si="1"/>
        <v>252662.45</v>
      </c>
      <c r="F18" s="116">
        <f t="shared" si="1"/>
        <v>251538</v>
      </c>
      <c r="G18" s="116">
        <f t="shared" si="1"/>
        <v>184019.5</v>
      </c>
      <c r="H18" s="116">
        <f t="shared" si="1"/>
        <v>187752.2</v>
      </c>
      <c r="I18" s="116">
        <f t="shared" si="1"/>
        <v>141930.5</v>
      </c>
      <c r="J18" s="116">
        <f t="shared" si="1"/>
        <v>144885.29999999999</v>
      </c>
      <c r="K18" s="116">
        <f t="shared" si="1"/>
        <v>147448</v>
      </c>
      <c r="L18" s="116">
        <f t="shared" si="1"/>
        <v>152888.5</v>
      </c>
      <c r="M18" s="116">
        <f t="shared" si="1"/>
        <v>169110.28</v>
      </c>
      <c r="N18" s="116">
        <f t="shared" si="1"/>
        <v>2041262.48</v>
      </c>
    </row>
    <row r="19" spans="1:14" ht="15.6">
      <c r="A19" s="122"/>
      <c r="B19" s="107"/>
      <c r="C19" s="107"/>
      <c r="D19" s="107"/>
      <c r="E19" s="107"/>
      <c r="F19" s="107"/>
      <c r="G19" s="107"/>
      <c r="H19" s="107"/>
      <c r="I19" s="107"/>
      <c r="J19" s="107"/>
      <c r="K19" s="107"/>
      <c r="L19" s="107"/>
      <c r="M19" s="107"/>
      <c r="N19" s="107"/>
    </row>
    <row r="20" spans="1:14" ht="15.6">
      <c r="A20" s="106" t="s">
        <v>293</v>
      </c>
      <c r="B20" s="107"/>
      <c r="C20" s="107"/>
      <c r="D20" s="107"/>
      <c r="E20" s="107"/>
      <c r="F20" s="107"/>
      <c r="G20" s="107"/>
      <c r="H20" s="107"/>
      <c r="I20" s="107"/>
      <c r="J20" s="107"/>
      <c r="K20" s="107"/>
      <c r="L20" s="107"/>
      <c r="M20" s="107"/>
      <c r="N20" s="107"/>
    </row>
    <row r="21" spans="1:14" ht="15.6">
      <c r="A21" s="497"/>
      <c r="B21" s="107"/>
      <c r="C21" s="107"/>
      <c r="D21" s="107"/>
      <c r="E21" s="107"/>
      <c r="F21" s="107"/>
      <c r="G21" s="107"/>
      <c r="H21" s="107"/>
      <c r="I21" s="107"/>
      <c r="J21" s="107"/>
      <c r="K21" s="107"/>
      <c r="L21" s="107"/>
      <c r="M21" s="107"/>
      <c r="N21" s="107"/>
    </row>
    <row r="22" spans="1:14" s="465" customFormat="1" ht="15.6">
      <c r="A22" s="497" t="s">
        <v>407</v>
      </c>
      <c r="B22" s="114">
        <v>0</v>
      </c>
      <c r="C22" s="114">
        <v>0</v>
      </c>
      <c r="D22" s="114">
        <v>0</v>
      </c>
      <c r="E22" s="114">
        <v>0</v>
      </c>
      <c r="F22" s="114">
        <v>0</v>
      </c>
      <c r="G22" s="114">
        <v>0</v>
      </c>
      <c r="H22" s="114">
        <v>0</v>
      </c>
      <c r="I22" s="114">
        <v>0</v>
      </c>
      <c r="J22" s="114">
        <v>0</v>
      </c>
      <c r="K22" s="114"/>
      <c r="L22" s="114"/>
      <c r="M22" s="114"/>
      <c r="N22" s="114">
        <f>SUM(B22:M22)</f>
        <v>0</v>
      </c>
    </row>
    <row r="23" spans="1:14" ht="15.6">
      <c r="A23" s="131"/>
      <c r="B23" s="107"/>
      <c r="C23" s="107"/>
      <c r="D23" s="107"/>
      <c r="E23" s="107"/>
      <c r="F23" s="107"/>
      <c r="G23" s="107"/>
      <c r="H23" s="107"/>
      <c r="I23" s="107"/>
      <c r="J23" s="107"/>
      <c r="K23" s="107"/>
      <c r="L23" s="107"/>
      <c r="M23" s="107"/>
      <c r="N23" s="107"/>
    </row>
    <row r="24" spans="1:14" ht="15.6">
      <c r="A24" s="131"/>
      <c r="B24" s="107"/>
      <c r="C24" s="107"/>
      <c r="D24" s="107"/>
      <c r="E24" s="107"/>
      <c r="F24" s="107"/>
      <c r="G24" s="107"/>
      <c r="H24" s="107"/>
      <c r="I24" s="107"/>
      <c r="J24" s="107"/>
      <c r="K24" s="107"/>
      <c r="L24" s="107"/>
      <c r="M24" s="107"/>
      <c r="N24" s="107"/>
    </row>
    <row r="25" spans="1:14" ht="15.6">
      <c r="A25" s="106" t="s">
        <v>291</v>
      </c>
      <c r="B25" s="116">
        <f t="shared" ref="B25:M25" si="2">SUM(B21:B24)</f>
        <v>0</v>
      </c>
      <c r="C25" s="116">
        <f t="shared" si="2"/>
        <v>0</v>
      </c>
      <c r="D25" s="116">
        <f t="shared" si="2"/>
        <v>0</v>
      </c>
      <c r="E25" s="116">
        <f t="shared" si="2"/>
        <v>0</v>
      </c>
      <c r="F25" s="116">
        <f t="shared" si="2"/>
        <v>0</v>
      </c>
      <c r="G25" s="116">
        <f t="shared" si="2"/>
        <v>0</v>
      </c>
      <c r="H25" s="116">
        <f t="shared" si="2"/>
        <v>0</v>
      </c>
      <c r="I25" s="116">
        <f t="shared" si="2"/>
        <v>0</v>
      </c>
      <c r="J25" s="116">
        <f t="shared" si="2"/>
        <v>0</v>
      </c>
      <c r="K25" s="116">
        <f t="shared" si="2"/>
        <v>0</v>
      </c>
      <c r="L25" s="116">
        <f t="shared" si="2"/>
        <v>0</v>
      </c>
      <c r="M25" s="116">
        <f t="shared" si="2"/>
        <v>0</v>
      </c>
      <c r="N25" s="116">
        <f>SUM(B25:M25)</f>
        <v>0</v>
      </c>
    </row>
    <row r="26" spans="1:14" ht="15.6">
      <c r="A26" s="122"/>
      <c r="B26" s="107"/>
      <c r="C26" s="107"/>
      <c r="D26" s="107"/>
      <c r="E26" s="107"/>
      <c r="F26" s="107"/>
      <c r="G26" s="107"/>
      <c r="H26" s="107"/>
      <c r="I26" s="107"/>
      <c r="J26" s="107"/>
      <c r="K26" s="107"/>
      <c r="L26" s="107"/>
      <c r="M26" s="107"/>
      <c r="N26" s="107"/>
    </row>
    <row r="27" spans="1:14" ht="16.2" thickBot="1">
      <c r="A27" s="485" t="s">
        <v>290</v>
      </c>
      <c r="B27" s="494">
        <f t="shared" ref="B27:M27" si="3">+B9+B18+B25</f>
        <v>122579</v>
      </c>
      <c r="C27" s="494">
        <f t="shared" si="3"/>
        <v>92472.75</v>
      </c>
      <c r="D27" s="494">
        <f t="shared" si="3"/>
        <v>193976</v>
      </c>
      <c r="E27" s="494">
        <f t="shared" si="3"/>
        <v>252662.45</v>
      </c>
      <c r="F27" s="494">
        <f t="shared" si="3"/>
        <v>251538</v>
      </c>
      <c r="G27" s="494">
        <f t="shared" si="3"/>
        <v>184019.5</v>
      </c>
      <c r="H27" s="494">
        <f t="shared" si="3"/>
        <v>187752.2</v>
      </c>
      <c r="I27" s="494">
        <f t="shared" si="3"/>
        <v>141930.5</v>
      </c>
      <c r="J27" s="494">
        <f t="shared" si="3"/>
        <v>144885.29999999999</v>
      </c>
      <c r="K27" s="494">
        <f t="shared" si="3"/>
        <v>147448</v>
      </c>
      <c r="L27" s="494">
        <f t="shared" si="3"/>
        <v>152888.5</v>
      </c>
      <c r="M27" s="494">
        <f t="shared" si="3"/>
        <v>169110.28</v>
      </c>
      <c r="N27" s="494">
        <f>+N18+N25</f>
        <v>2041262.48</v>
      </c>
    </row>
    <row r="28" spans="1:14" ht="15.6">
      <c r="A28" s="132"/>
      <c r="B28" s="101"/>
      <c r="C28" s="101"/>
      <c r="D28" s="101"/>
      <c r="E28" s="101"/>
      <c r="F28" s="101"/>
      <c r="G28" s="101"/>
      <c r="H28" s="101"/>
      <c r="I28" s="101"/>
      <c r="J28" s="101"/>
      <c r="K28" s="101"/>
      <c r="L28" s="101"/>
      <c r="M28" s="101"/>
      <c r="N28" s="101"/>
    </row>
    <row r="29" spans="1:14" ht="15.6">
      <c r="A29" s="132"/>
      <c r="B29" s="101"/>
      <c r="C29" s="101"/>
      <c r="D29" s="101"/>
      <c r="E29" s="101"/>
      <c r="F29" s="101"/>
      <c r="G29" s="101"/>
      <c r="H29" s="101"/>
      <c r="I29" s="101"/>
      <c r="J29" s="101"/>
      <c r="K29" s="101"/>
      <c r="L29" s="101"/>
      <c r="M29" s="101"/>
      <c r="N29" s="101"/>
    </row>
    <row r="30" spans="1:14" ht="15.6">
      <c r="A30" s="132"/>
      <c r="B30" s="101"/>
      <c r="C30" s="101"/>
      <c r="D30" s="101"/>
      <c r="E30" s="101"/>
      <c r="F30" s="101"/>
      <c r="G30" s="101"/>
      <c r="H30" s="101"/>
      <c r="I30" s="101"/>
      <c r="J30" s="101"/>
      <c r="K30" s="101"/>
      <c r="L30" s="101"/>
      <c r="M30" s="101"/>
      <c r="N30" s="101"/>
    </row>
    <row r="31" spans="1:14" ht="15.6">
      <c r="A31" s="132"/>
      <c r="B31" s="101"/>
      <c r="C31" s="101"/>
      <c r="D31" s="101"/>
      <c r="E31" s="101"/>
      <c r="F31" s="101"/>
      <c r="G31" s="101"/>
      <c r="H31" s="101"/>
      <c r="I31" s="101"/>
      <c r="J31" s="101"/>
      <c r="K31" s="101"/>
      <c r="L31" s="101"/>
      <c r="M31" s="101"/>
      <c r="N31" s="101"/>
    </row>
    <row r="32" spans="1:14" ht="15.6">
      <c r="A32" s="132"/>
      <c r="B32" s="101"/>
      <c r="C32" s="101"/>
      <c r="D32" s="101"/>
      <c r="E32" s="101"/>
      <c r="F32" s="101"/>
      <c r="G32" s="101"/>
      <c r="H32" s="101"/>
      <c r="I32" s="101"/>
      <c r="J32" s="101"/>
      <c r="K32" s="101"/>
      <c r="L32" s="101"/>
      <c r="M32" s="101"/>
      <c r="N32" s="101"/>
    </row>
    <row r="33" spans="1:14" ht="15.6">
      <c r="A33" s="132"/>
      <c r="B33" s="101"/>
      <c r="C33" s="101"/>
      <c r="D33" s="101"/>
      <c r="E33" s="101"/>
      <c r="F33" s="101"/>
      <c r="G33" s="101"/>
      <c r="H33" s="101"/>
      <c r="I33" s="101"/>
      <c r="J33" s="101"/>
      <c r="K33" s="101"/>
      <c r="L33" s="101"/>
      <c r="M33" s="101"/>
      <c r="N33" s="101"/>
    </row>
    <row r="34" spans="1:14" ht="15.6">
      <c r="A34" s="132"/>
      <c r="B34" s="101"/>
      <c r="C34" s="101"/>
      <c r="D34" s="101"/>
      <c r="E34" s="101"/>
      <c r="F34" s="101"/>
      <c r="G34" s="101"/>
      <c r="H34" s="101"/>
      <c r="I34" s="101"/>
      <c r="J34" s="101"/>
      <c r="K34" s="101"/>
      <c r="L34" s="101"/>
      <c r="M34" s="101"/>
      <c r="N34" s="101"/>
    </row>
    <row r="35" spans="1:14" ht="15.6">
      <c r="A35" s="132"/>
      <c r="B35" s="101"/>
      <c r="C35" s="101"/>
      <c r="D35" s="101"/>
      <c r="E35" s="101"/>
      <c r="F35" s="101"/>
      <c r="G35" s="101"/>
      <c r="H35" s="101"/>
      <c r="I35" s="101"/>
      <c r="J35" s="101"/>
      <c r="K35" s="101"/>
      <c r="L35" s="101"/>
      <c r="M35" s="101"/>
      <c r="N35" s="101"/>
    </row>
    <row r="36" spans="1:14" ht="15.6">
      <c r="A36" s="132"/>
      <c r="B36" s="101"/>
      <c r="C36" s="101"/>
      <c r="D36" s="101"/>
      <c r="E36" s="101"/>
      <c r="F36" s="101"/>
      <c r="G36" s="101"/>
      <c r="H36" s="101"/>
      <c r="I36" s="101"/>
      <c r="J36" s="101"/>
      <c r="K36" s="101"/>
      <c r="L36" s="101"/>
      <c r="M36" s="101"/>
      <c r="N36" s="101"/>
    </row>
    <row r="37" spans="1:14" ht="15.6">
      <c r="A37" s="132"/>
      <c r="B37" s="101"/>
      <c r="C37" s="101"/>
      <c r="D37" s="101"/>
      <c r="E37" s="101"/>
      <c r="F37" s="101"/>
      <c r="G37" s="101"/>
      <c r="H37" s="101"/>
      <c r="I37" s="101"/>
      <c r="J37" s="101"/>
      <c r="K37" s="101"/>
      <c r="L37" s="101"/>
      <c r="M37" s="101"/>
      <c r="N37" s="101"/>
    </row>
    <row r="38" spans="1:14" ht="15.6">
      <c r="A38" s="132"/>
      <c r="B38" s="101"/>
      <c r="C38" s="101"/>
      <c r="D38" s="101"/>
      <c r="E38" s="101"/>
      <c r="F38" s="101"/>
      <c r="G38" s="101"/>
      <c r="H38" s="101"/>
      <c r="I38" s="101"/>
      <c r="J38" s="101"/>
      <c r="K38" s="101"/>
      <c r="L38" s="101"/>
      <c r="M38" s="101"/>
      <c r="N38" s="101"/>
    </row>
    <row r="39" spans="1:14" ht="15.6">
      <c r="A39" s="132"/>
      <c r="B39" s="101"/>
      <c r="C39" s="101"/>
      <c r="D39" s="101"/>
      <c r="E39" s="101"/>
      <c r="F39" s="101"/>
      <c r="G39" s="101"/>
      <c r="H39" s="101"/>
      <c r="I39" s="101"/>
      <c r="J39" s="101"/>
      <c r="K39" s="101"/>
      <c r="L39" s="101"/>
      <c r="M39" s="101"/>
      <c r="N39" s="101"/>
    </row>
    <row r="40" spans="1:14" ht="15.6">
      <c r="A40" s="132"/>
      <c r="B40" s="101"/>
      <c r="C40" s="101"/>
      <c r="D40" s="101"/>
      <c r="E40" s="101"/>
      <c r="F40" s="101"/>
      <c r="G40" s="101"/>
      <c r="H40" s="101"/>
      <c r="I40" s="101"/>
      <c r="J40" s="101"/>
      <c r="K40" s="101"/>
      <c r="L40" s="101"/>
      <c r="M40" s="101"/>
      <c r="N40" s="101"/>
    </row>
    <row r="41" spans="1:14" ht="15.6">
      <c r="A41" s="132"/>
      <c r="B41" s="101"/>
      <c r="C41" s="101"/>
      <c r="D41" s="101"/>
      <c r="E41" s="101"/>
      <c r="F41" s="101"/>
      <c r="G41" s="101"/>
      <c r="H41" s="101"/>
      <c r="I41" s="101"/>
      <c r="J41" s="101"/>
      <c r="K41" s="101"/>
      <c r="L41" s="101"/>
      <c r="M41" s="101"/>
      <c r="N41" s="101"/>
    </row>
    <row r="42" spans="1:14" ht="15.6">
      <c r="A42" s="132"/>
      <c r="B42" s="101"/>
      <c r="C42" s="101"/>
      <c r="D42" s="101"/>
      <c r="E42" s="101"/>
      <c r="F42" s="101"/>
      <c r="G42" s="101"/>
      <c r="H42" s="101"/>
      <c r="I42" s="101"/>
      <c r="J42" s="101"/>
      <c r="K42" s="101"/>
      <c r="L42" s="101"/>
      <c r="M42" s="101"/>
      <c r="N42" s="101"/>
    </row>
    <row r="43" spans="1:14" ht="15.6">
      <c r="A43" s="132"/>
      <c r="B43" s="101"/>
      <c r="C43" s="101"/>
      <c r="D43" s="101"/>
      <c r="E43" s="101"/>
      <c r="F43" s="101"/>
      <c r="G43" s="101"/>
      <c r="H43" s="101"/>
      <c r="I43" s="101"/>
      <c r="J43" s="101"/>
      <c r="K43" s="101"/>
      <c r="L43" s="101"/>
      <c r="M43" s="101"/>
      <c r="N43" s="101"/>
    </row>
    <row r="44" spans="1:14" ht="15.6">
      <c r="A44" s="132"/>
      <c r="B44" s="101"/>
      <c r="C44" s="101"/>
      <c r="D44" s="101"/>
      <c r="E44" s="101"/>
      <c r="F44" s="101"/>
      <c r="G44" s="101"/>
      <c r="H44" s="101"/>
      <c r="I44" s="101"/>
      <c r="J44" s="101"/>
      <c r="K44" s="101"/>
      <c r="L44" s="101"/>
      <c r="M44" s="101"/>
      <c r="N44" s="101"/>
    </row>
    <row r="45" spans="1:14" ht="15.6">
      <c r="A45" s="132"/>
      <c r="B45" s="101"/>
      <c r="C45" s="101"/>
      <c r="D45" s="101"/>
      <c r="E45" s="101"/>
      <c r="F45" s="101"/>
      <c r="G45" s="101"/>
      <c r="H45" s="101"/>
      <c r="I45" s="101"/>
      <c r="J45" s="101"/>
      <c r="K45" s="101"/>
      <c r="L45" s="101"/>
      <c r="M45" s="101"/>
      <c r="N45" s="101"/>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89"/>
  <sheetViews>
    <sheetView zoomScale="80" zoomScaleNormal="80" zoomScaleSheetLayoutView="80" workbookViewId="0">
      <pane ySplit="6" topLeftCell="A7" activePane="bottomLeft" state="frozen"/>
      <selection activeCell="F14" sqref="F14"/>
      <selection pane="bottomLeft" activeCell="I18" sqref="I18"/>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1" width="15.5546875" style="11" bestFit="1" customWidth="1"/>
    <col min="12" max="12" width="16.88671875" style="11" bestFit="1" customWidth="1"/>
    <col min="13" max="13" width="17.6640625" style="11" bestFit="1" customWidth="1"/>
    <col min="14" max="14" width="13.6640625" style="11" bestFit="1" customWidth="1"/>
    <col min="15" max="16384" width="11.44140625" style="11"/>
  </cols>
  <sheetData>
    <row r="1" spans="1:14" s="10" customFormat="1" ht="16.2">
      <c r="A1" s="267" t="s">
        <v>3</v>
      </c>
      <c r="B1" s="267"/>
      <c r="C1" s="267"/>
      <c r="D1" s="267"/>
      <c r="E1" s="267"/>
      <c r="F1" s="267"/>
      <c r="G1" s="267"/>
      <c r="H1" s="267"/>
      <c r="I1" s="267"/>
      <c r="J1" s="267"/>
      <c r="K1" s="267"/>
      <c r="L1" s="267"/>
    </row>
    <row r="2" spans="1:14" s="9" customFormat="1" ht="15.6">
      <c r="A2" s="268" t="s">
        <v>259</v>
      </c>
      <c r="B2" s="268"/>
      <c r="C2" s="268"/>
      <c r="D2" s="268"/>
      <c r="E2" s="268"/>
      <c r="F2" s="268"/>
      <c r="G2" s="268"/>
      <c r="H2" s="268"/>
      <c r="I2" s="268"/>
      <c r="J2" s="268"/>
      <c r="K2" s="268"/>
      <c r="L2" s="268"/>
    </row>
    <row r="3" spans="1:14" s="9" customFormat="1" ht="15.6">
      <c r="A3" s="188" t="s">
        <v>424</v>
      </c>
      <c r="B3" s="268"/>
      <c r="C3" s="268"/>
      <c r="D3" s="268"/>
      <c r="E3" s="268"/>
      <c r="F3" s="268"/>
      <c r="G3" s="268"/>
      <c r="H3" s="268"/>
      <c r="I3" s="268"/>
      <c r="J3" s="268"/>
      <c r="K3" s="268"/>
      <c r="L3" s="268"/>
    </row>
    <row r="4" spans="1:14" s="9" customFormat="1" ht="15.6">
      <c r="A4" s="188"/>
      <c r="B4" s="268"/>
      <c r="C4" s="268"/>
      <c r="D4" s="268"/>
      <c r="E4" s="268"/>
      <c r="F4" s="268"/>
      <c r="G4" s="268"/>
      <c r="H4" s="268"/>
      <c r="I4" s="268"/>
      <c r="J4" s="268"/>
      <c r="K4" s="268"/>
      <c r="L4" s="268"/>
    </row>
    <row r="5" spans="1:14" s="8" customFormat="1" ht="15.6">
      <c r="A5" s="269"/>
      <c r="B5" s="269"/>
      <c r="C5" s="269"/>
      <c r="D5" s="269"/>
      <c r="E5" s="269"/>
      <c r="F5" s="270"/>
      <c r="G5" s="270"/>
      <c r="H5" s="270"/>
      <c r="I5" s="269"/>
      <c r="J5" s="269"/>
      <c r="K5" s="269"/>
      <c r="L5" s="269"/>
    </row>
    <row r="6" spans="1:14" s="28" customFormat="1" ht="32.25" customHeight="1">
      <c r="A6" s="271"/>
      <c r="B6" s="271" t="s">
        <v>41</v>
      </c>
      <c r="C6" s="271" t="s">
        <v>31</v>
      </c>
      <c r="D6" s="271" t="s">
        <v>169</v>
      </c>
      <c r="E6" s="271" t="s">
        <v>173</v>
      </c>
      <c r="F6" s="271" t="s">
        <v>251</v>
      </c>
      <c r="G6" s="271" t="s">
        <v>168</v>
      </c>
      <c r="H6" s="271" t="s">
        <v>33</v>
      </c>
      <c r="I6" s="271" t="s">
        <v>49</v>
      </c>
      <c r="J6" s="271" t="s">
        <v>50</v>
      </c>
      <c r="K6" s="271" t="s">
        <v>34</v>
      </c>
      <c r="L6" s="271" t="s">
        <v>35</v>
      </c>
      <c r="M6" s="272"/>
    </row>
    <row r="7" spans="1:14" s="29" customFormat="1" ht="18" customHeight="1">
      <c r="A7" s="551" t="s">
        <v>42</v>
      </c>
      <c r="B7" s="552"/>
      <c r="C7" s="273"/>
      <c r="D7" s="273"/>
      <c r="E7" s="274"/>
      <c r="F7" s="274"/>
      <c r="G7" s="274"/>
      <c r="H7" s="274"/>
      <c r="I7" s="273"/>
      <c r="J7" s="273"/>
      <c r="K7" s="273"/>
      <c r="L7" s="273"/>
      <c r="M7" s="275"/>
    </row>
    <row r="8" spans="1:14" s="29" customFormat="1" ht="18" customHeight="1">
      <c r="A8" s="276" t="s">
        <v>234</v>
      </c>
      <c r="B8" s="277" t="s">
        <v>177</v>
      </c>
      <c r="C8" s="278">
        <v>10594848</v>
      </c>
      <c r="D8" s="278">
        <f>I8-C8</f>
        <v>2001892</v>
      </c>
      <c r="E8" s="278">
        <v>2001892</v>
      </c>
      <c r="F8" s="279" t="s">
        <v>384</v>
      </c>
      <c r="G8" s="278">
        <v>0</v>
      </c>
      <c r="H8" s="279"/>
      <c r="I8" s="278">
        <v>12596740</v>
      </c>
      <c r="J8" s="278">
        <v>9094212.0600000005</v>
      </c>
      <c r="K8" s="278">
        <v>12240953</v>
      </c>
      <c r="L8" s="278">
        <v>355787</v>
      </c>
      <c r="M8" s="280">
        <f>E8+G8-D8</f>
        <v>0</v>
      </c>
      <c r="N8" s="30"/>
    </row>
    <row r="9" spans="1:14" s="29" customFormat="1" ht="18" customHeight="1">
      <c r="A9" s="276" t="s">
        <v>235</v>
      </c>
      <c r="B9" s="277" t="s">
        <v>178</v>
      </c>
      <c r="C9" s="278">
        <f>7793465</f>
        <v>7793465</v>
      </c>
      <c r="D9" s="278">
        <f t="shared" ref="D9:D20" si="0">I9-C9</f>
        <v>20084989</v>
      </c>
      <c r="E9" s="278">
        <v>20084989</v>
      </c>
      <c r="F9" s="279" t="s">
        <v>284</v>
      </c>
      <c r="G9" s="278">
        <v>0</v>
      </c>
      <c r="H9" s="279"/>
      <c r="I9" s="278">
        <v>27878454</v>
      </c>
      <c r="J9" s="278">
        <v>1836858.9999999993</v>
      </c>
      <c r="K9" s="278">
        <v>5723566</v>
      </c>
      <c r="L9" s="278">
        <v>22154888</v>
      </c>
      <c r="M9" s="280">
        <f t="shared" ref="M9:M30" si="1">E9+G9-D9</f>
        <v>0</v>
      </c>
      <c r="N9" s="137"/>
    </row>
    <row r="10" spans="1:14" s="29" customFormat="1" ht="18" customHeight="1">
      <c r="A10" s="276" t="s">
        <v>236</v>
      </c>
      <c r="B10" s="277" t="s">
        <v>179</v>
      </c>
      <c r="C10" s="278">
        <v>2374352</v>
      </c>
      <c r="D10" s="278">
        <f t="shared" si="0"/>
        <v>136668</v>
      </c>
      <c r="E10" s="278">
        <v>136668</v>
      </c>
      <c r="F10" s="279" t="s">
        <v>381</v>
      </c>
      <c r="G10" s="278">
        <v>0</v>
      </c>
      <c r="H10" s="279"/>
      <c r="I10" s="278">
        <v>2511020</v>
      </c>
      <c r="J10" s="278">
        <v>2311370.4899999993</v>
      </c>
      <c r="K10" s="278">
        <v>2335011</v>
      </c>
      <c r="L10" s="278">
        <v>176009</v>
      </c>
      <c r="M10" s="280">
        <f t="shared" si="1"/>
        <v>0</v>
      </c>
    </row>
    <row r="11" spans="1:14" s="29" customFormat="1" ht="18" customHeight="1">
      <c r="A11" s="276" t="s">
        <v>237</v>
      </c>
      <c r="B11" s="277" t="s">
        <v>180</v>
      </c>
      <c r="C11" s="278">
        <v>886093</v>
      </c>
      <c r="D11" s="278">
        <f>I11-C11</f>
        <v>6299179</v>
      </c>
      <c r="E11" s="278">
        <v>6299179</v>
      </c>
      <c r="F11" s="281" t="s">
        <v>285</v>
      </c>
      <c r="G11" s="278">
        <v>0</v>
      </c>
      <c r="H11" s="281"/>
      <c r="I11" s="278">
        <v>7185272</v>
      </c>
      <c r="J11" s="278">
        <v>1891127.5599999998</v>
      </c>
      <c r="K11" s="278">
        <v>3577680</v>
      </c>
      <c r="L11" s="278">
        <v>3607592</v>
      </c>
      <c r="M11" s="280">
        <f>E11+G11-D11</f>
        <v>0</v>
      </c>
    </row>
    <row r="12" spans="1:14" s="29" customFormat="1" ht="18" customHeight="1">
      <c r="A12" s="276" t="s">
        <v>238</v>
      </c>
      <c r="B12" s="277" t="s">
        <v>181</v>
      </c>
      <c r="C12" s="278">
        <v>10549157</v>
      </c>
      <c r="D12" s="278">
        <f t="shared" si="0"/>
        <v>5794510</v>
      </c>
      <c r="E12" s="278">
        <v>5794510</v>
      </c>
      <c r="F12" s="279" t="s">
        <v>284</v>
      </c>
      <c r="G12" s="278">
        <v>0</v>
      </c>
      <c r="H12" s="279"/>
      <c r="I12" s="278">
        <v>16343667</v>
      </c>
      <c r="J12" s="278">
        <v>9122693.4200000092</v>
      </c>
      <c r="K12" s="278">
        <v>14552480</v>
      </c>
      <c r="L12" s="278">
        <v>1791187</v>
      </c>
      <c r="M12" s="280">
        <f t="shared" si="1"/>
        <v>0</v>
      </c>
    </row>
    <row r="13" spans="1:14" s="29" customFormat="1" ht="18" customHeight="1">
      <c r="A13" s="276" t="s">
        <v>239</v>
      </c>
      <c r="B13" s="277" t="s">
        <v>220</v>
      </c>
      <c r="C13" s="278">
        <v>504897</v>
      </c>
      <c r="D13" s="278">
        <f t="shared" si="0"/>
        <v>120033</v>
      </c>
      <c r="E13" s="278">
        <v>120033</v>
      </c>
      <c r="F13" s="279" t="s">
        <v>284</v>
      </c>
      <c r="G13" s="278">
        <v>0</v>
      </c>
      <c r="H13" s="279"/>
      <c r="I13" s="278">
        <v>624930</v>
      </c>
      <c r="J13" s="278">
        <v>312090.99999999994</v>
      </c>
      <c r="K13" s="278">
        <v>359840</v>
      </c>
      <c r="L13" s="278">
        <v>265090</v>
      </c>
      <c r="M13" s="280">
        <f t="shared" si="1"/>
        <v>0</v>
      </c>
    </row>
    <row r="14" spans="1:14" s="29" customFormat="1" ht="18" customHeight="1">
      <c r="A14" s="276" t="s">
        <v>240</v>
      </c>
      <c r="B14" s="277" t="s">
        <v>265</v>
      </c>
      <c r="C14" s="278">
        <v>736760</v>
      </c>
      <c r="D14" s="278">
        <f t="shared" si="0"/>
        <v>1964000</v>
      </c>
      <c r="E14" s="278">
        <v>1964000</v>
      </c>
      <c r="F14" s="279" t="s">
        <v>285</v>
      </c>
      <c r="G14" s="278">
        <v>0</v>
      </c>
      <c r="H14" s="279"/>
      <c r="I14" s="278">
        <v>2700760</v>
      </c>
      <c r="J14" s="278">
        <v>0</v>
      </c>
      <c r="K14" s="278">
        <v>2700760</v>
      </c>
      <c r="L14" s="278">
        <v>0</v>
      </c>
      <c r="M14" s="280">
        <f>E14+G14-D14</f>
        <v>0</v>
      </c>
    </row>
    <row r="15" spans="1:14" s="29" customFormat="1" ht="18" customHeight="1">
      <c r="A15" s="276" t="s">
        <v>241</v>
      </c>
      <c r="B15" s="277" t="s">
        <v>222</v>
      </c>
      <c r="C15" s="278">
        <v>354585</v>
      </c>
      <c r="D15" s="278">
        <f t="shared" si="0"/>
        <v>1376940</v>
      </c>
      <c r="E15" s="278">
        <v>1376940</v>
      </c>
      <c r="F15" s="279" t="s">
        <v>284</v>
      </c>
      <c r="G15" s="278">
        <v>0</v>
      </c>
      <c r="H15" s="279"/>
      <c r="I15" s="278">
        <v>1731525</v>
      </c>
      <c r="J15" s="278">
        <v>0</v>
      </c>
      <c r="K15" s="278">
        <v>1125750</v>
      </c>
      <c r="L15" s="278">
        <v>605775</v>
      </c>
      <c r="M15" s="280">
        <f>E15+G15-D15</f>
        <v>0</v>
      </c>
    </row>
    <row r="16" spans="1:14" s="29" customFormat="1" ht="18" customHeight="1">
      <c r="A16" s="276" t="s">
        <v>242</v>
      </c>
      <c r="B16" s="277" t="s">
        <v>221</v>
      </c>
      <c r="C16" s="278">
        <v>0</v>
      </c>
      <c r="D16" s="278">
        <f t="shared" si="0"/>
        <v>2738698</v>
      </c>
      <c r="E16" s="278">
        <v>2738698</v>
      </c>
      <c r="F16" s="281" t="s">
        <v>284</v>
      </c>
      <c r="G16" s="278">
        <v>0</v>
      </c>
      <c r="H16" s="281"/>
      <c r="I16" s="278">
        <v>2738698</v>
      </c>
      <c r="J16" s="278">
        <v>1633937.0400000003</v>
      </c>
      <c r="K16" s="278">
        <v>2044455</v>
      </c>
      <c r="L16" s="278">
        <v>694243</v>
      </c>
      <c r="M16" s="280">
        <f t="shared" si="1"/>
        <v>0</v>
      </c>
    </row>
    <row r="17" spans="1:13" s="29" customFormat="1" ht="18" customHeight="1">
      <c r="A17" s="276" t="s">
        <v>243</v>
      </c>
      <c r="B17" s="277" t="s">
        <v>223</v>
      </c>
      <c r="C17" s="278">
        <v>0</v>
      </c>
      <c r="D17" s="278">
        <f t="shared" si="0"/>
        <v>993888</v>
      </c>
      <c r="E17" s="278">
        <v>993888</v>
      </c>
      <c r="F17" s="281" t="s">
        <v>285</v>
      </c>
      <c r="G17" s="278">
        <v>0</v>
      </c>
      <c r="H17" s="279"/>
      <c r="I17" s="278">
        <v>993888</v>
      </c>
      <c r="J17" s="278">
        <v>0</v>
      </c>
      <c r="K17" s="278">
        <v>0</v>
      </c>
      <c r="L17" s="278">
        <v>993888</v>
      </c>
      <c r="M17" s="280">
        <f t="shared" si="1"/>
        <v>0</v>
      </c>
    </row>
    <row r="18" spans="1:13" s="31" customFormat="1" ht="18" customHeight="1">
      <c r="A18" s="276" t="s">
        <v>244</v>
      </c>
      <c r="B18" s="277" t="s">
        <v>224</v>
      </c>
      <c r="C18" s="278">
        <v>450000</v>
      </c>
      <c r="D18" s="278">
        <f t="shared" si="0"/>
        <v>413007</v>
      </c>
      <c r="E18" s="278">
        <v>413007</v>
      </c>
      <c r="F18" s="281" t="s">
        <v>284</v>
      </c>
      <c r="G18" s="278">
        <v>0</v>
      </c>
      <c r="H18" s="281"/>
      <c r="I18" s="278">
        <v>863007</v>
      </c>
      <c r="J18" s="278">
        <v>577175.99999999965</v>
      </c>
      <c r="K18" s="278">
        <v>863007</v>
      </c>
      <c r="L18" s="278">
        <v>0</v>
      </c>
      <c r="M18" s="280">
        <f t="shared" si="1"/>
        <v>0</v>
      </c>
    </row>
    <row r="19" spans="1:13" s="31" customFormat="1" ht="18" customHeight="1">
      <c r="A19" s="276" t="s">
        <v>245</v>
      </c>
      <c r="B19" s="277" t="s">
        <v>132</v>
      </c>
      <c r="C19" s="278">
        <v>6188796</v>
      </c>
      <c r="D19" s="278">
        <f t="shared" si="0"/>
        <v>1650362</v>
      </c>
      <c r="E19" s="278">
        <v>1650362</v>
      </c>
      <c r="F19" s="281" t="s">
        <v>384</v>
      </c>
      <c r="G19" s="278">
        <v>0</v>
      </c>
      <c r="H19" s="279"/>
      <c r="I19" s="278">
        <v>7839158</v>
      </c>
      <c r="J19" s="278">
        <v>3569354.4999999995</v>
      </c>
      <c r="K19" s="278">
        <v>4353446</v>
      </c>
      <c r="L19" s="278">
        <v>3485712</v>
      </c>
      <c r="M19" s="280">
        <f t="shared" si="1"/>
        <v>0</v>
      </c>
    </row>
    <row r="20" spans="1:13" s="31" customFormat="1" ht="15.6">
      <c r="A20" s="276" t="s">
        <v>288</v>
      </c>
      <c r="B20" s="277" t="s">
        <v>333</v>
      </c>
      <c r="C20" s="278">
        <v>0</v>
      </c>
      <c r="D20" s="278">
        <f t="shared" si="0"/>
        <v>1410607</v>
      </c>
      <c r="E20" s="278">
        <v>1410607</v>
      </c>
      <c r="F20" s="281" t="s">
        <v>284</v>
      </c>
      <c r="G20" s="278">
        <v>0</v>
      </c>
      <c r="H20" s="281"/>
      <c r="I20" s="278">
        <v>1410607</v>
      </c>
      <c r="J20" s="278">
        <v>0</v>
      </c>
      <c r="K20" s="278">
        <v>400000</v>
      </c>
      <c r="L20" s="278">
        <v>1010607</v>
      </c>
      <c r="M20" s="280">
        <f t="shared" si="1"/>
        <v>0</v>
      </c>
    </row>
    <row r="21" spans="1:13" s="32" customFormat="1" ht="18" customHeight="1">
      <c r="A21" s="282" t="s">
        <v>257</v>
      </c>
      <c r="B21" s="283"/>
      <c r="C21" s="284">
        <f>SUM(C8:C20)</f>
        <v>40432953</v>
      </c>
      <c r="D21" s="284">
        <f>SUM(D8:D20)</f>
        <v>44984773</v>
      </c>
      <c r="E21" s="284">
        <v>44984773</v>
      </c>
      <c r="F21" s="284"/>
      <c r="G21" s="284">
        <f>SUM(G8:G20)</f>
        <v>0</v>
      </c>
      <c r="H21" s="284"/>
      <c r="I21" s="284">
        <f>SUM(I8:I20)</f>
        <v>85417726</v>
      </c>
      <c r="J21" s="284">
        <f>SUM(J8:J20)</f>
        <v>30348821.070000008</v>
      </c>
      <c r="K21" s="284">
        <f>SUM(K8:K20)</f>
        <v>50276948</v>
      </c>
      <c r="L21" s="284">
        <f>SUM(L8:L20)</f>
        <v>35140778</v>
      </c>
      <c r="M21" s="280">
        <f t="shared" si="1"/>
        <v>0</v>
      </c>
    </row>
    <row r="22" spans="1:13" s="33" customFormat="1" ht="18" customHeight="1">
      <c r="A22" s="285"/>
      <c r="B22" s="286"/>
      <c r="C22" s="285"/>
      <c r="D22" s="285"/>
      <c r="E22" s="287"/>
      <c r="F22" s="288"/>
      <c r="G22" s="289"/>
      <c r="H22" s="288"/>
      <c r="I22" s="285"/>
      <c r="J22" s="285"/>
      <c r="K22" s="285"/>
      <c r="L22" s="285"/>
      <c r="M22" s="280">
        <f t="shared" si="1"/>
        <v>0</v>
      </c>
    </row>
    <row r="23" spans="1:13" s="31" customFormat="1" ht="18" customHeight="1" thickBot="1">
      <c r="A23" s="290" t="s">
        <v>258</v>
      </c>
      <c r="B23" s="291"/>
      <c r="C23" s="292">
        <f>C21</f>
        <v>40432953</v>
      </c>
      <c r="D23" s="292">
        <f t="shared" ref="D23:L23" si="2">D21</f>
        <v>44984773</v>
      </c>
      <c r="E23" s="292">
        <v>44984773</v>
      </c>
      <c r="F23" s="292"/>
      <c r="G23" s="292">
        <f t="shared" si="2"/>
        <v>0</v>
      </c>
      <c r="H23" s="292"/>
      <c r="I23" s="292">
        <f t="shared" si="2"/>
        <v>85417726</v>
      </c>
      <c r="J23" s="292">
        <f t="shared" si="2"/>
        <v>30348821.070000008</v>
      </c>
      <c r="K23" s="292">
        <f t="shared" si="2"/>
        <v>50276948</v>
      </c>
      <c r="L23" s="292">
        <f t="shared" si="2"/>
        <v>35140778</v>
      </c>
      <c r="M23" s="280">
        <f t="shared" si="1"/>
        <v>0</v>
      </c>
    </row>
    <row r="24" spans="1:13" s="31" customFormat="1" ht="18" customHeight="1" thickTop="1">
      <c r="A24" s="285"/>
      <c r="B24" s="286"/>
      <c r="C24" s="285"/>
      <c r="D24" s="285"/>
      <c r="E24" s="287"/>
      <c r="F24" s="288"/>
      <c r="G24" s="289"/>
      <c r="H24" s="288"/>
      <c r="I24" s="285"/>
      <c r="J24" s="285"/>
      <c r="K24" s="285"/>
      <c r="L24" s="285"/>
      <c r="M24" s="280">
        <f t="shared" si="1"/>
        <v>0</v>
      </c>
    </row>
    <row r="25" spans="1:13" s="29" customFormat="1" ht="18" customHeight="1">
      <c r="A25" s="285"/>
      <c r="B25" s="286"/>
      <c r="C25" s="285"/>
      <c r="D25" s="285"/>
      <c r="E25" s="287"/>
      <c r="F25" s="288"/>
      <c r="G25" s="289"/>
      <c r="H25" s="288"/>
      <c r="I25" s="285"/>
      <c r="J25" s="285"/>
      <c r="K25" s="285"/>
      <c r="L25" s="285"/>
      <c r="M25" s="280">
        <f t="shared" si="1"/>
        <v>0</v>
      </c>
    </row>
    <row r="26" spans="1:13" s="34" customFormat="1" ht="18" customHeight="1">
      <c r="A26" s="293" t="s">
        <v>43</v>
      </c>
      <c r="B26" s="294"/>
      <c r="C26" s="295"/>
      <c r="D26" s="295"/>
      <c r="E26" s="295"/>
      <c r="F26" s="296"/>
      <c r="G26" s="297"/>
      <c r="H26" s="296"/>
      <c r="I26" s="295"/>
      <c r="J26" s="295"/>
      <c r="K26" s="295"/>
      <c r="L26" s="295"/>
      <c r="M26" s="280">
        <f t="shared" si="1"/>
        <v>0</v>
      </c>
    </row>
    <row r="27" spans="1:13" s="35" customFormat="1" ht="18" customHeight="1">
      <c r="A27" s="298" t="s">
        <v>4</v>
      </c>
      <c r="B27" s="299"/>
      <c r="C27" s="278">
        <v>24933685</v>
      </c>
      <c r="D27" s="278">
        <f>I27-C27</f>
        <v>37884369</v>
      </c>
      <c r="E27" s="278">
        <v>37884369</v>
      </c>
      <c r="F27" s="279"/>
      <c r="G27" s="278">
        <v>0</v>
      </c>
      <c r="H27" s="279"/>
      <c r="I27" s="278">
        <v>62818054</v>
      </c>
      <c r="J27" s="278">
        <v>20067109.229999997</v>
      </c>
      <c r="K27" s="278">
        <v>30361631</v>
      </c>
      <c r="L27" s="278">
        <v>32456423</v>
      </c>
      <c r="M27" s="280">
        <f>E27+G27-D27</f>
        <v>0</v>
      </c>
    </row>
    <row r="28" spans="1:13" s="29" customFormat="1" ht="18" customHeight="1">
      <c r="A28" s="300"/>
      <c r="B28" s="299" t="s">
        <v>39</v>
      </c>
      <c r="C28" s="301">
        <f>C27</f>
        <v>24933685</v>
      </c>
      <c r="D28" s="301">
        <f>D27</f>
        <v>37884369</v>
      </c>
      <c r="E28" s="301">
        <v>37884369</v>
      </c>
      <c r="F28" s="302"/>
      <c r="G28" s="301">
        <f>G27</f>
        <v>0</v>
      </c>
      <c r="H28" s="302"/>
      <c r="I28" s="301">
        <f>I27</f>
        <v>62818054</v>
      </c>
      <c r="J28" s="301">
        <f>J27</f>
        <v>20067109.229999997</v>
      </c>
      <c r="K28" s="301">
        <f>K27</f>
        <v>30361631</v>
      </c>
      <c r="L28" s="301">
        <f>L27</f>
        <v>32456423</v>
      </c>
      <c r="M28" s="280">
        <f t="shared" si="1"/>
        <v>0</v>
      </c>
    </row>
    <row r="29" spans="1:13" s="29" customFormat="1" ht="18" customHeight="1">
      <c r="A29" s="303" t="s">
        <v>6</v>
      </c>
      <c r="B29" s="299"/>
      <c r="C29" s="278">
        <v>15499268</v>
      </c>
      <c r="D29" s="278">
        <f>I29-C29</f>
        <v>7100404</v>
      </c>
      <c r="E29" s="278">
        <v>7100404</v>
      </c>
      <c r="F29" s="279"/>
      <c r="G29" s="278">
        <v>0</v>
      </c>
      <c r="H29" s="279"/>
      <c r="I29" s="278">
        <v>22599672</v>
      </c>
      <c r="J29" s="278">
        <v>10281711.840000009</v>
      </c>
      <c r="K29" s="278">
        <v>19915317</v>
      </c>
      <c r="L29" s="304">
        <v>2684355</v>
      </c>
      <c r="M29" s="280">
        <f t="shared" si="1"/>
        <v>0</v>
      </c>
    </row>
    <row r="30" spans="1:13" s="29" customFormat="1" ht="18" customHeight="1" thickBot="1">
      <c r="A30" s="290" t="s">
        <v>37</v>
      </c>
      <c r="B30" s="290"/>
      <c r="C30" s="292">
        <f>SUM(C28,C29)</f>
        <v>40432953</v>
      </c>
      <c r="D30" s="292">
        <f t="shared" ref="D30:L30" si="3">SUM(D28,D29)</f>
        <v>44984773</v>
      </c>
      <c r="E30" s="292">
        <v>44984773</v>
      </c>
      <c r="F30" s="292"/>
      <c r="G30" s="292">
        <f t="shared" si="3"/>
        <v>0</v>
      </c>
      <c r="H30" s="292"/>
      <c r="I30" s="292">
        <f t="shared" si="3"/>
        <v>85417726</v>
      </c>
      <c r="J30" s="292">
        <f t="shared" si="3"/>
        <v>30348821.070000008</v>
      </c>
      <c r="K30" s="292">
        <f t="shared" si="3"/>
        <v>50276948</v>
      </c>
      <c r="L30" s="292">
        <f t="shared" si="3"/>
        <v>35140778</v>
      </c>
      <c r="M30" s="280">
        <f t="shared" si="1"/>
        <v>0</v>
      </c>
    </row>
    <row r="31" spans="1:13" s="29" customFormat="1" ht="16.5" customHeight="1" thickTop="1">
      <c r="A31" s="294"/>
      <c r="B31" s="299"/>
      <c r="C31" s="305"/>
      <c r="D31" s="305"/>
      <c r="E31" s="305"/>
      <c r="F31" s="305"/>
      <c r="G31" s="305"/>
      <c r="H31" s="305"/>
      <c r="I31" s="305"/>
      <c r="J31" s="305"/>
      <c r="K31" s="305"/>
      <c r="L31" s="305"/>
      <c r="M31" s="280"/>
    </row>
    <row r="32" spans="1:13" s="29" customFormat="1" ht="16.5" customHeight="1">
      <c r="A32" s="306" t="s">
        <v>40</v>
      </c>
      <c r="B32" s="299"/>
      <c r="C32" s="305"/>
      <c r="D32" s="305"/>
      <c r="E32" s="305"/>
      <c r="F32" s="305"/>
      <c r="G32" s="305"/>
      <c r="H32" s="305"/>
      <c r="I32" s="305"/>
      <c r="J32" s="305"/>
      <c r="K32" s="305"/>
      <c r="L32" s="305"/>
      <c r="M32" s="275"/>
    </row>
    <row r="33" spans="1:13" s="29" customFormat="1" ht="16.5" customHeight="1">
      <c r="A33" s="307"/>
      <c r="B33" s="308"/>
      <c r="C33" s="309"/>
      <c r="D33" s="308"/>
      <c r="E33" s="308"/>
      <c r="F33" s="308"/>
      <c r="G33" s="308"/>
      <c r="H33" s="308"/>
      <c r="I33" s="308"/>
      <c r="J33" s="308"/>
      <c r="K33" s="308"/>
      <c r="L33" s="308"/>
      <c r="M33" s="275"/>
    </row>
    <row r="34" spans="1:13" s="29" customFormat="1" ht="16.5" customHeight="1">
      <c r="A34" s="307" t="s">
        <v>273</v>
      </c>
      <c r="B34" s="310" t="s">
        <v>276</v>
      </c>
      <c r="C34" s="311"/>
      <c r="D34" s="311"/>
      <c r="E34" s="311"/>
      <c r="F34" s="311"/>
      <c r="G34" s="311"/>
      <c r="H34" s="311"/>
      <c r="I34" s="311"/>
      <c r="J34" s="311"/>
      <c r="K34" s="311"/>
      <c r="L34" s="311"/>
      <c r="M34" s="275"/>
    </row>
    <row r="35" spans="1:13" s="29" customFormat="1" ht="16.5" customHeight="1">
      <c r="A35" s="307" t="s">
        <v>215</v>
      </c>
      <c r="B35" s="310" t="s">
        <v>214</v>
      </c>
      <c r="C35" s="311"/>
      <c r="D35" s="311"/>
      <c r="E35" s="311"/>
      <c r="F35" s="311"/>
      <c r="G35" s="311"/>
      <c r="H35" s="311"/>
      <c r="I35" s="311"/>
      <c r="J35" s="311"/>
      <c r="K35" s="311"/>
      <c r="L35" s="311"/>
      <c r="M35" s="275"/>
    </row>
    <row r="36" spans="1:13" s="29" customFormat="1" ht="16.5" customHeight="1">
      <c r="A36" s="307" t="s">
        <v>285</v>
      </c>
      <c r="B36" s="310" t="s">
        <v>287</v>
      </c>
      <c r="C36" s="36"/>
      <c r="D36" s="36"/>
      <c r="E36" s="36"/>
      <c r="F36" s="36"/>
      <c r="G36" s="36"/>
      <c r="H36" s="36"/>
      <c r="I36" s="36"/>
      <c r="J36" s="36"/>
      <c r="K36" s="36"/>
      <c r="L36" s="36"/>
    </row>
    <row r="37" spans="1:13" s="29" customFormat="1" ht="15.6">
      <c r="A37" s="498" t="s">
        <v>410</v>
      </c>
      <c r="B37" s="275" t="s">
        <v>418</v>
      </c>
      <c r="F37" s="37"/>
      <c r="G37" s="37"/>
      <c r="H37" s="37"/>
    </row>
    <row r="38" spans="1:13" s="29" customFormat="1" ht="14.4">
      <c r="A38" s="35"/>
      <c r="B38" s="35"/>
      <c r="F38" s="37"/>
      <c r="G38" s="37"/>
      <c r="H38" s="37"/>
    </row>
    <row r="39" spans="1:13" s="29" customFormat="1" ht="14.4">
      <c r="A39" s="61"/>
      <c r="B39" s="35"/>
      <c r="F39" s="37"/>
      <c r="G39" s="37"/>
      <c r="H39" s="37"/>
      <c r="I39" s="39"/>
    </row>
    <row r="40" spans="1:13" s="29" customFormat="1" ht="14.4">
      <c r="A40" s="61"/>
      <c r="B40" s="35"/>
      <c r="F40" s="37"/>
      <c r="G40" s="37"/>
      <c r="H40" s="37"/>
      <c r="I40" s="39"/>
    </row>
    <row r="41" spans="1:13" s="29" customFormat="1" ht="14.4">
      <c r="A41" s="61"/>
      <c r="B41" s="35"/>
      <c r="F41" s="37"/>
      <c r="G41" s="37"/>
      <c r="H41" s="37"/>
    </row>
    <row r="42" spans="1:13" s="29" customFormat="1" ht="14.4">
      <c r="A42" s="61"/>
      <c r="B42" s="35"/>
      <c r="F42" s="37"/>
      <c r="G42" s="37"/>
      <c r="H42" s="37"/>
    </row>
    <row r="43" spans="1:13" s="29" customFormat="1" ht="14.4">
      <c r="A43" s="61"/>
      <c r="B43" s="35"/>
      <c r="F43" s="37"/>
      <c r="G43" s="37"/>
      <c r="H43" s="37"/>
    </row>
    <row r="44" spans="1:13" s="29" customFormat="1" ht="14.4">
      <c r="A44" s="61"/>
      <c r="B44" s="35"/>
      <c r="F44" s="37"/>
      <c r="G44" s="37"/>
      <c r="H44" s="37"/>
    </row>
    <row r="45" spans="1:13" s="29" customFormat="1" ht="14.4">
      <c r="A45" s="61"/>
      <c r="B45" s="35"/>
      <c r="F45" s="37"/>
      <c r="G45" s="37"/>
      <c r="H45" s="37"/>
    </row>
    <row r="46" spans="1:13" s="29" customFormat="1" ht="14.4">
      <c r="A46" s="61"/>
      <c r="B46" s="35"/>
      <c r="F46" s="37"/>
      <c r="G46" s="37"/>
      <c r="H46" s="37"/>
    </row>
    <row r="47" spans="1:13" s="29" customFormat="1" ht="14.4">
      <c r="A47" s="61"/>
      <c r="B47" s="35"/>
      <c r="F47" s="37"/>
      <c r="G47" s="37"/>
      <c r="H47" s="37"/>
    </row>
    <row r="48" spans="1:13" s="29" customFormat="1" ht="14.4">
      <c r="A48" s="61"/>
      <c r="B48" s="35"/>
      <c r="F48" s="37"/>
      <c r="G48" s="37"/>
      <c r="H48" s="37"/>
    </row>
    <row r="49" spans="1:8" s="29" customFormat="1" ht="14.4">
      <c r="A49" s="61"/>
      <c r="B49" s="35"/>
      <c r="F49" s="37"/>
      <c r="G49" s="37"/>
      <c r="H49" s="37"/>
    </row>
    <row r="50" spans="1:8" s="29" customFormat="1" ht="14.4">
      <c r="A50" s="61"/>
      <c r="B50" s="35"/>
      <c r="F50" s="37"/>
      <c r="G50" s="37"/>
      <c r="H50" s="37"/>
    </row>
    <row r="51" spans="1:8" s="29" customFormat="1" ht="13.8">
      <c r="A51" s="38"/>
      <c r="F51" s="37"/>
      <c r="G51" s="37"/>
      <c r="H51" s="37"/>
    </row>
    <row r="52" spans="1:8" s="29" customFormat="1" ht="13.8">
      <c r="A52" s="38"/>
      <c r="F52" s="37"/>
      <c r="G52" s="37"/>
      <c r="H52" s="37"/>
    </row>
    <row r="53" spans="1:8" s="29" customFormat="1" ht="13.8">
      <c r="A53" s="38"/>
      <c r="F53" s="37"/>
      <c r="G53" s="37"/>
      <c r="H53" s="37"/>
    </row>
    <row r="54" spans="1:8" s="29" customFormat="1" ht="13.8">
      <c r="A54" s="38"/>
      <c r="F54" s="37"/>
      <c r="G54" s="37"/>
      <c r="H54" s="37"/>
    </row>
    <row r="55" spans="1:8" s="29" customFormat="1" ht="13.8">
      <c r="A55" s="38"/>
      <c r="F55" s="37"/>
      <c r="G55" s="37"/>
      <c r="H55" s="37"/>
    </row>
    <row r="56" spans="1:8" s="29" customFormat="1" ht="13.8">
      <c r="A56" s="38"/>
      <c r="F56" s="37"/>
      <c r="G56" s="37"/>
      <c r="H56" s="37"/>
    </row>
    <row r="57" spans="1:8" s="29" customFormat="1" ht="13.8">
      <c r="A57" s="38"/>
      <c r="F57" s="37"/>
      <c r="G57" s="37"/>
      <c r="H57" s="37"/>
    </row>
    <row r="58" spans="1:8" s="29" customFormat="1" ht="13.8">
      <c r="A58" s="38"/>
      <c r="F58" s="37"/>
      <c r="G58" s="37"/>
      <c r="H58" s="37"/>
    </row>
    <row r="59" spans="1:8" s="29" customFormat="1" ht="13.8">
      <c r="F59" s="37"/>
      <c r="G59" s="37"/>
      <c r="H59" s="37"/>
    </row>
    <row r="60" spans="1:8" s="29" customFormat="1" ht="13.8">
      <c r="F60" s="37"/>
      <c r="G60" s="37"/>
      <c r="H60" s="37"/>
    </row>
    <row r="61" spans="1:8" s="29" customFormat="1" ht="13.8">
      <c r="F61" s="37"/>
      <c r="G61" s="37"/>
      <c r="H61" s="37"/>
    </row>
    <row r="62" spans="1:8" s="29" customFormat="1" ht="13.8">
      <c r="F62" s="37"/>
      <c r="G62" s="37"/>
      <c r="H62" s="37"/>
    </row>
    <row r="63" spans="1:8" s="29" customFormat="1" ht="13.8">
      <c r="F63" s="37"/>
      <c r="G63" s="37"/>
      <c r="H63" s="37"/>
    </row>
    <row r="64" spans="1:8" s="29" customFormat="1" ht="13.8">
      <c r="F64" s="37"/>
      <c r="G64" s="37"/>
      <c r="H64" s="37"/>
    </row>
    <row r="65" spans="6:8" s="29" customFormat="1" ht="13.8">
      <c r="F65" s="37"/>
      <c r="G65" s="37"/>
      <c r="H65" s="37"/>
    </row>
    <row r="66" spans="6:8" s="29" customFormat="1" ht="13.8">
      <c r="F66" s="37"/>
      <c r="G66" s="37"/>
      <c r="H66" s="37"/>
    </row>
    <row r="67" spans="6:8" s="29" customFormat="1" ht="13.8">
      <c r="F67" s="37"/>
      <c r="G67" s="37"/>
      <c r="H67" s="37"/>
    </row>
    <row r="68" spans="6:8" s="29" customFormat="1" ht="13.8">
      <c r="F68" s="37"/>
      <c r="G68" s="37"/>
      <c r="H68" s="37"/>
    </row>
    <row r="69" spans="6:8" s="29" customFormat="1" ht="13.8">
      <c r="F69" s="37"/>
      <c r="G69" s="37"/>
      <c r="H69" s="37"/>
    </row>
    <row r="70" spans="6:8" s="29" customFormat="1" ht="13.8">
      <c r="F70" s="37"/>
      <c r="G70" s="37"/>
      <c r="H70" s="37"/>
    </row>
    <row r="71" spans="6:8" s="29" customFormat="1" ht="13.8">
      <c r="F71" s="37"/>
      <c r="G71" s="37"/>
      <c r="H71" s="37"/>
    </row>
    <row r="72" spans="6:8" s="29" customFormat="1" ht="13.8">
      <c r="F72" s="37"/>
      <c r="G72" s="37"/>
      <c r="H72" s="37"/>
    </row>
    <row r="73" spans="6:8" s="29" customFormat="1" ht="13.8">
      <c r="F73" s="37"/>
      <c r="G73" s="37"/>
      <c r="H73" s="37"/>
    </row>
    <row r="74" spans="6:8" s="29" customFormat="1" ht="13.8">
      <c r="F74" s="37"/>
      <c r="G74" s="37"/>
      <c r="H74" s="37"/>
    </row>
    <row r="75" spans="6:8" s="29" customFormat="1" ht="13.8">
      <c r="F75" s="37"/>
      <c r="G75" s="37"/>
      <c r="H75" s="37"/>
    </row>
    <row r="76" spans="6:8" s="29" customFormat="1" ht="13.8">
      <c r="F76" s="37"/>
      <c r="G76" s="37"/>
      <c r="H76" s="37"/>
    </row>
    <row r="77" spans="6:8" s="29" customFormat="1" ht="13.8">
      <c r="F77" s="37"/>
      <c r="G77" s="37"/>
      <c r="H77" s="37"/>
    </row>
    <row r="78" spans="6:8" s="29" customFormat="1" ht="13.8">
      <c r="F78" s="37"/>
      <c r="G78" s="37"/>
      <c r="H78" s="37"/>
    </row>
    <row r="79" spans="6:8" s="29" customFormat="1" ht="13.8">
      <c r="F79" s="37"/>
      <c r="G79" s="37"/>
      <c r="H79" s="37"/>
    </row>
    <row r="80" spans="6:8" s="29" customFormat="1" ht="13.8">
      <c r="F80" s="37"/>
      <c r="G80" s="37"/>
      <c r="H80" s="37"/>
    </row>
    <row r="81" spans="6:8" s="29" customFormat="1" ht="13.8">
      <c r="F81" s="37"/>
      <c r="G81" s="37"/>
      <c r="H81" s="37"/>
    </row>
    <row r="82" spans="6:8" s="29" customFormat="1" ht="13.8">
      <c r="F82" s="37"/>
      <c r="G82" s="37"/>
      <c r="H82" s="37"/>
    </row>
    <row r="83" spans="6:8" s="29" customFormat="1" ht="13.8">
      <c r="F83" s="37"/>
      <c r="G83" s="37"/>
      <c r="H83" s="37"/>
    </row>
    <row r="84" spans="6:8" s="29" customFormat="1" ht="13.8">
      <c r="F84" s="37"/>
      <c r="G84" s="37"/>
      <c r="H84" s="37"/>
    </row>
    <row r="85" spans="6:8" s="29" customFormat="1" ht="13.8">
      <c r="F85" s="37"/>
      <c r="G85" s="37"/>
      <c r="H85" s="37"/>
    </row>
    <row r="86" spans="6:8" s="29" customFormat="1" ht="13.8">
      <c r="F86" s="37"/>
      <c r="G86" s="37"/>
      <c r="H86" s="37"/>
    </row>
    <row r="87" spans="6:8" s="29" customFormat="1" ht="13.8">
      <c r="F87" s="37"/>
      <c r="G87" s="37"/>
      <c r="H87" s="37"/>
    </row>
    <row r="88" spans="6:8" s="29" customFormat="1" ht="13.8">
      <c r="F88" s="37"/>
      <c r="G88" s="37"/>
      <c r="H88" s="37"/>
    </row>
    <row r="89" spans="6:8" s="29" customFormat="1" ht="13.8">
      <c r="F89" s="37"/>
      <c r="G89" s="37"/>
      <c r="H89" s="37"/>
    </row>
  </sheetData>
  <mergeCells count="1">
    <mergeCell ref="A7:B7"/>
  </mergeCells>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554" t="s">
        <v>3</v>
      </c>
      <c r="B1" s="554"/>
      <c r="C1" s="554"/>
      <c r="D1" s="45"/>
      <c r="E1" s="45"/>
      <c r="F1" s="45"/>
      <c r="G1" s="45"/>
      <c r="H1" s="45"/>
      <c r="I1" s="45"/>
      <c r="J1" s="45"/>
      <c r="K1" s="45"/>
      <c r="L1" s="45"/>
      <c r="M1" s="46"/>
      <c r="N1" s="47"/>
      <c r="O1" s="48"/>
      <c r="P1" s="48"/>
    </row>
    <row r="2" spans="1:16" s="9" customFormat="1" ht="15.6">
      <c r="A2" s="555" t="s">
        <v>232</v>
      </c>
      <c r="B2" s="555"/>
      <c r="C2" s="555"/>
      <c r="D2" s="49"/>
      <c r="E2" s="49"/>
      <c r="F2" s="49"/>
      <c r="G2" s="49"/>
      <c r="H2" s="49"/>
      <c r="I2" s="49"/>
      <c r="J2" s="49"/>
      <c r="K2" s="49"/>
      <c r="L2" s="49"/>
      <c r="M2" s="50"/>
      <c r="N2" s="51"/>
      <c r="O2" s="52"/>
      <c r="P2" s="52"/>
    </row>
    <row r="3" spans="1:16" s="9" customFormat="1" ht="15.6">
      <c r="A3" s="553" t="s">
        <v>231</v>
      </c>
      <c r="B3" s="553"/>
      <c r="C3" s="553"/>
      <c r="D3" s="49"/>
      <c r="E3" s="49"/>
      <c r="F3" s="49"/>
      <c r="G3" s="49"/>
      <c r="H3" s="49"/>
      <c r="I3" s="49"/>
      <c r="J3" s="49"/>
      <c r="K3" s="49"/>
      <c r="L3" s="49"/>
      <c r="M3" s="50"/>
      <c r="N3" s="51"/>
      <c r="O3" s="52"/>
      <c r="P3" s="52"/>
    </row>
    <row r="4" spans="1:16" ht="15.6" thickBot="1"/>
    <row r="5" spans="1:16" s="18" customFormat="1" ht="27.6">
      <c r="A5" s="20" t="s">
        <v>188</v>
      </c>
      <c r="B5" s="21" t="s">
        <v>174</v>
      </c>
      <c r="C5" s="22" t="s">
        <v>175</v>
      </c>
    </row>
    <row r="6" spans="1:16" s="18" customFormat="1" ht="14.4">
      <c r="A6" s="53"/>
      <c r="B6" s="54"/>
      <c r="C6" s="23"/>
    </row>
    <row r="7" spans="1:16" s="18" customFormat="1" ht="14.4">
      <c r="A7" s="55"/>
      <c r="B7" s="54"/>
      <c r="C7" s="23"/>
    </row>
    <row r="8" spans="1:16" s="18" customFormat="1" ht="14.4">
      <c r="A8" s="55"/>
      <c r="B8" s="54"/>
      <c r="C8" s="24"/>
    </row>
    <row r="9" spans="1:16" s="18" customFormat="1" ht="14.4">
      <c r="A9" s="55" t="s">
        <v>176</v>
      </c>
      <c r="B9" s="54"/>
      <c r="C9" s="24">
        <f>SUM(C6:C8)</f>
        <v>0</v>
      </c>
    </row>
    <row r="10" spans="1:16" s="18" customFormat="1" ht="14.4">
      <c r="A10" s="53"/>
      <c r="B10" s="56"/>
      <c r="C10" s="25"/>
    </row>
    <row r="11" spans="1:16" s="18" customFormat="1" ht="27.6">
      <c r="A11" s="57" t="s">
        <v>182</v>
      </c>
      <c r="B11" s="58" t="s">
        <v>174</v>
      </c>
      <c r="C11" s="26" t="s">
        <v>175</v>
      </c>
    </row>
    <row r="12" spans="1:16" s="18" customFormat="1" ht="14.4">
      <c r="A12" s="53"/>
      <c r="B12" s="54"/>
      <c r="C12" s="23"/>
    </row>
    <row r="13" spans="1:16" s="18" customFormat="1" ht="14.4">
      <c r="A13" s="55"/>
      <c r="B13" s="54"/>
      <c r="C13" s="23"/>
    </row>
    <row r="14" spans="1:16" s="18" customFormat="1" ht="14.4">
      <c r="A14" s="55"/>
      <c r="B14" s="54"/>
      <c r="C14" s="24"/>
    </row>
    <row r="15" spans="1:16" s="18" customFormat="1" thickBot="1">
      <c r="A15" s="59" t="s">
        <v>176</v>
      </c>
      <c r="B15" s="60"/>
      <c r="C15" s="27">
        <f>SUM(C12:C14)</f>
        <v>0</v>
      </c>
    </row>
    <row r="16" spans="1:16" s="18" customFormat="1" ht="14.4">
      <c r="A16" s="44"/>
      <c r="B16" s="44"/>
    </row>
    <row r="17" spans="1:2" s="18" customFormat="1" ht="14.4">
      <c r="A17" s="44"/>
      <c r="B17" s="44"/>
    </row>
    <row r="18" spans="1:2" s="18" customFormat="1" ht="14.4">
      <c r="A18" s="44"/>
      <c r="B18" s="44"/>
    </row>
    <row r="19" spans="1:2" s="18" customFormat="1" ht="14.4">
      <c r="A19" s="44"/>
      <c r="B19" s="44"/>
    </row>
    <row r="20" spans="1:2" s="18" customFormat="1" ht="14.4">
      <c r="A20" s="44"/>
      <c r="B20" s="44"/>
    </row>
    <row r="21" spans="1:2" s="18" customFormat="1" ht="14.4">
      <c r="A21" s="44"/>
      <c r="B21" s="44"/>
    </row>
    <row r="22" spans="1:2" s="18" customFormat="1" ht="14.4">
      <c r="A22" s="44"/>
      <c r="B22" s="44"/>
    </row>
    <row r="23" spans="1:2" s="18" customFormat="1" ht="14.4">
      <c r="A23" s="44"/>
      <c r="B23" s="44"/>
    </row>
    <row r="24" spans="1:2" s="18" customFormat="1" ht="14.4">
      <c r="A24" s="44"/>
      <c r="B24" s="44"/>
    </row>
    <row r="25" spans="1:2" s="18" customFormat="1" ht="14.4">
      <c r="A25" s="44"/>
      <c r="B25" s="44"/>
    </row>
    <row r="26" spans="1:2" s="18" customFormat="1" ht="14.4">
      <c r="A26" s="44"/>
      <c r="B26" s="44"/>
    </row>
    <row r="27" spans="1:2" s="18" customFormat="1" ht="14.4">
      <c r="A27" s="44"/>
      <c r="B27" s="44"/>
    </row>
    <row r="28" spans="1:2" s="18" customFormat="1" ht="14.4">
      <c r="A28" s="44"/>
      <c r="B28" s="44"/>
    </row>
    <row r="29" spans="1:2" s="18" customFormat="1" ht="14.4">
      <c r="A29" s="44"/>
      <c r="B29" s="44"/>
    </row>
    <row r="30" spans="1:2" s="18" customFormat="1" ht="14.4">
      <c r="A30" s="44"/>
      <c r="B30" s="44"/>
    </row>
    <row r="31" spans="1:2" s="18" customFormat="1" ht="14.4">
      <c r="A31" s="44"/>
      <c r="B31" s="44"/>
    </row>
    <row r="32" spans="1:2" s="18" customFormat="1" ht="14.4">
      <c r="A32" s="44"/>
      <c r="B32" s="44"/>
    </row>
    <row r="33" spans="1:2" s="18" customFormat="1" ht="14.4">
      <c r="A33" s="44"/>
      <c r="B33" s="44"/>
    </row>
    <row r="34" spans="1:2" s="18" customFormat="1" ht="14.4">
      <c r="A34" s="44"/>
      <c r="B34" s="44"/>
    </row>
    <row r="35" spans="1:2" s="18" customFormat="1" ht="14.4">
      <c r="A35" s="44"/>
      <c r="B35" s="44"/>
    </row>
    <row r="36" spans="1:2" s="18" customFormat="1" ht="14.4">
      <c r="A36" s="44"/>
      <c r="B36" s="44"/>
    </row>
    <row r="37" spans="1:2" s="18" customFormat="1" ht="14.4">
      <c r="A37" s="44"/>
      <c r="B37" s="44"/>
    </row>
    <row r="38" spans="1:2" s="18" customFormat="1" ht="14.4">
      <c r="A38" s="44"/>
      <c r="B38" s="44"/>
    </row>
    <row r="39" spans="1:2" s="18" customFormat="1" ht="14.4">
      <c r="A39" s="44"/>
      <c r="B39" s="44"/>
    </row>
    <row r="40" spans="1:2" s="18" customFormat="1" ht="14.4">
      <c r="A40" s="44"/>
      <c r="B40" s="44"/>
    </row>
    <row r="41" spans="1:2" s="18" customFormat="1" ht="14.4">
      <c r="A41" s="44"/>
      <c r="B41" s="44"/>
    </row>
    <row r="42" spans="1:2" s="18" customFormat="1" ht="14.4">
      <c r="A42" s="44"/>
      <c r="B42" s="44"/>
    </row>
    <row r="43" spans="1:2" s="18" customFormat="1" ht="14.4">
      <c r="A43" s="44"/>
      <c r="B43" s="44"/>
    </row>
    <row r="44" spans="1:2" s="18" customFormat="1" ht="14.4">
      <c r="A44" s="44"/>
      <c r="B44" s="44"/>
    </row>
    <row r="45" spans="1:2" s="18" customFormat="1" ht="14.4">
      <c r="A45" s="44"/>
      <c r="B45" s="44"/>
    </row>
    <row r="46" spans="1:2" s="18" customFormat="1" ht="14.4">
      <c r="A46" s="44"/>
      <c r="B46" s="44"/>
    </row>
    <row r="47" spans="1:2" s="18" customFormat="1" ht="14.4">
      <c r="A47" s="44"/>
      <c r="B47" s="44"/>
    </row>
    <row r="48" spans="1:2" s="18" customFormat="1" ht="14.4">
      <c r="A48" s="44"/>
      <c r="B48" s="44"/>
    </row>
    <row r="49" spans="1:2" s="18" customFormat="1" ht="14.4">
      <c r="A49" s="44"/>
      <c r="B49" s="44"/>
    </row>
    <row r="50" spans="1:2" s="18" customFormat="1" ht="13.8"/>
    <row r="51" spans="1:2" s="18" customFormat="1" ht="13.8"/>
    <row r="52" spans="1:2" s="18" customFormat="1" ht="13.8"/>
    <row r="53" spans="1:2" s="18" customFormat="1" ht="13.8"/>
    <row r="54" spans="1:2" s="18" customFormat="1" ht="13.8"/>
    <row r="55" spans="1:2" s="18" customFormat="1" ht="13.8"/>
    <row r="56" spans="1:2" s="18" customFormat="1" ht="13.8"/>
    <row r="57" spans="1:2" s="18" customFormat="1" ht="13.8"/>
    <row r="58" spans="1:2" s="18" customFormat="1" ht="13.8"/>
    <row r="59" spans="1:2" s="18" customFormat="1" ht="13.8"/>
    <row r="60" spans="1:2" s="18" customFormat="1" ht="13.8"/>
    <row r="61" spans="1:2" s="18" customFormat="1" ht="13.8"/>
    <row r="62" spans="1:2" s="18" customFormat="1" ht="13.8"/>
    <row r="63" spans="1:2" s="18" customFormat="1" ht="13.8"/>
    <row r="64" spans="1:2" s="18" customFormat="1" ht="13.8"/>
    <row r="65" s="18" customFormat="1" ht="13.8"/>
    <row r="66" s="18" customFormat="1" ht="13.8"/>
    <row r="67" s="18" customFormat="1" ht="13.8"/>
    <row r="68" s="18" customFormat="1" ht="13.8"/>
    <row r="69" s="18" customFormat="1" ht="13.8"/>
    <row r="70" s="18" customFormat="1" ht="13.8"/>
    <row r="71" s="18" customFormat="1" ht="13.8"/>
    <row r="72" s="18" customFormat="1" ht="13.8"/>
    <row r="73" s="18" customFormat="1" ht="13.8"/>
    <row r="74" s="18" customFormat="1" ht="13.8"/>
    <row r="75" s="18" customFormat="1" ht="13.8"/>
    <row r="76" s="18" customFormat="1" ht="13.8"/>
    <row r="77" s="18" customFormat="1" ht="13.8"/>
    <row r="78" s="18" customFormat="1" ht="13.8"/>
    <row r="79" s="18" customFormat="1" ht="13.8"/>
    <row r="80" s="18" customFormat="1" ht="13.8"/>
    <row r="81" s="18" customFormat="1" ht="13.8"/>
    <row r="82" s="18" customFormat="1" ht="13.8"/>
    <row r="83" s="18" customFormat="1" ht="13.8"/>
    <row r="84" s="18" customFormat="1" ht="13.8"/>
    <row r="85" s="18" customFormat="1" ht="13.8"/>
    <row r="86" s="18" customFormat="1" ht="13.8"/>
    <row r="87" s="18" customFormat="1" ht="13.8"/>
    <row r="88" s="18"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D50"/>
  <sheetViews>
    <sheetView zoomScale="80" zoomScaleNormal="80" workbookViewId="0">
      <selection activeCell="B29" sqref="B29"/>
    </sheetView>
  </sheetViews>
  <sheetFormatPr defaultRowHeight="13.2"/>
  <cols>
    <col min="1" max="1" width="7.44140625" customWidth="1"/>
    <col min="2" max="2" width="80.77734375" customWidth="1"/>
    <col min="3" max="6" width="17.33203125" customWidth="1"/>
    <col min="7" max="8" width="12.77734375" customWidth="1"/>
    <col min="9" max="9" width="9" bestFit="1" customWidth="1"/>
  </cols>
  <sheetData>
    <row r="1" spans="1:56" s="310" customFormat="1" ht="16.5" customHeight="1">
      <c r="A1" s="556" t="s">
        <v>3</v>
      </c>
      <c r="B1" s="556"/>
      <c r="C1" s="556"/>
      <c r="D1" s="556"/>
      <c r="E1" s="556"/>
      <c r="F1" s="556"/>
      <c r="G1" s="517"/>
      <c r="H1" s="517"/>
      <c r="I1" s="517"/>
    </row>
    <row r="2" spans="1:56" s="310" customFormat="1" ht="16.5" customHeight="1">
      <c r="A2" s="556" t="s">
        <v>262</v>
      </c>
      <c r="B2" s="556"/>
      <c r="C2" s="556"/>
      <c r="D2" s="556"/>
      <c r="E2" s="556"/>
      <c r="F2" s="556"/>
      <c r="G2" s="517"/>
      <c r="H2" s="517"/>
      <c r="I2" s="517"/>
    </row>
    <row r="3" spans="1:56" s="310" customFormat="1" ht="16.5" customHeight="1">
      <c r="A3" s="557" t="s">
        <v>426</v>
      </c>
      <c r="B3" s="557"/>
      <c r="C3" s="557"/>
      <c r="D3" s="557"/>
      <c r="E3" s="557"/>
      <c r="F3" s="557"/>
      <c r="G3" s="517"/>
      <c r="H3" s="517"/>
      <c r="I3" s="517"/>
    </row>
    <row r="4" spans="1:56" s="310" customFormat="1" ht="15.6">
      <c r="A4" s="558" t="s">
        <v>167</v>
      </c>
      <c r="B4" s="558"/>
      <c r="C4" s="558"/>
      <c r="D4" s="558"/>
      <c r="E4" s="558"/>
      <c r="F4" s="558"/>
    </row>
    <row r="5" spans="1:56" s="418" customFormat="1" ht="15.6">
      <c r="E5" s="419" t="s">
        <v>167</v>
      </c>
    </row>
    <row r="6" spans="1:56" s="422" customFormat="1" ht="33.450000000000003" customHeight="1">
      <c r="A6" s="420"/>
      <c r="B6" s="421" t="s">
        <v>44</v>
      </c>
      <c r="C6" s="420" t="s">
        <v>263</v>
      </c>
      <c r="D6" s="420" t="s">
        <v>264</v>
      </c>
      <c r="E6" s="420" t="s">
        <v>386</v>
      </c>
      <c r="F6" s="420" t="s">
        <v>206</v>
      </c>
    </row>
    <row r="7" spans="1:56" s="310" customFormat="1" ht="9" customHeight="1">
      <c r="A7" s="423"/>
      <c r="B7" s="424"/>
      <c r="C7" s="423"/>
      <c r="D7" s="423"/>
      <c r="E7" s="423"/>
      <c r="F7" s="423"/>
    </row>
    <row r="8" spans="1:56" s="310" customFormat="1" ht="18.899999999999999" customHeight="1">
      <c r="A8" s="425">
        <v>1</v>
      </c>
      <c r="B8" s="426" t="s">
        <v>45</v>
      </c>
      <c r="C8" s="357">
        <v>814292</v>
      </c>
      <c r="D8" s="357">
        <v>818375</v>
      </c>
      <c r="E8" s="357">
        <v>818375</v>
      </c>
      <c r="F8" s="427">
        <f t="shared" ref="F8:F22" si="0">+E8-C8</f>
        <v>4083</v>
      </c>
      <c r="G8" s="428"/>
      <c r="H8" s="429"/>
      <c r="I8" s="429"/>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28"/>
      <c r="BC8" s="428"/>
      <c r="BD8" s="428"/>
    </row>
    <row r="9" spans="1:56" s="310" customFormat="1" ht="18.899999999999999" customHeight="1">
      <c r="A9" s="425">
        <f t="shared" ref="A9:A22" si="1">A8+1</f>
        <v>2</v>
      </c>
      <c r="B9" s="426" t="s">
        <v>46</v>
      </c>
      <c r="C9" s="357">
        <v>287177</v>
      </c>
      <c r="D9" s="357">
        <v>295482</v>
      </c>
      <c r="E9" s="357">
        <v>298571.71184093331</v>
      </c>
      <c r="F9" s="427">
        <f t="shared" si="0"/>
        <v>11394.711840933305</v>
      </c>
      <c r="G9" s="428"/>
      <c r="H9" s="429"/>
      <c r="I9" s="429"/>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row>
    <row r="10" spans="1:56" s="310" customFormat="1" ht="18.899999999999999" customHeight="1">
      <c r="A10" s="425">
        <f t="shared" si="1"/>
        <v>3</v>
      </c>
      <c r="B10" s="426" t="s">
        <v>207</v>
      </c>
      <c r="C10" s="357">
        <v>113690</v>
      </c>
      <c r="D10" s="357">
        <v>114097</v>
      </c>
      <c r="E10" s="357">
        <v>114305.54116068434</v>
      </c>
      <c r="F10" s="427">
        <f t="shared" si="0"/>
        <v>615.54116068434087</v>
      </c>
      <c r="G10" s="428"/>
      <c r="H10" s="429"/>
      <c r="I10" s="429"/>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8"/>
      <c r="BC10" s="428"/>
      <c r="BD10" s="428"/>
    </row>
    <row r="11" spans="1:56" s="310" customFormat="1" ht="18.899999999999999" customHeight="1">
      <c r="A11" s="425">
        <f t="shared" si="1"/>
        <v>4</v>
      </c>
      <c r="B11" s="426" t="s">
        <v>208</v>
      </c>
      <c r="C11" s="357">
        <v>13294</v>
      </c>
      <c r="D11" s="357">
        <v>23463</v>
      </c>
      <c r="E11" s="357">
        <v>23485.345776668059</v>
      </c>
      <c r="F11" s="427">
        <f t="shared" si="0"/>
        <v>10191.345776668059</v>
      </c>
      <c r="G11" s="428"/>
      <c r="H11" s="429"/>
      <c r="I11" s="429"/>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row>
    <row r="12" spans="1:56" s="432" customFormat="1" ht="18.899999999999999" customHeight="1">
      <c r="A12" s="425">
        <f t="shared" si="1"/>
        <v>5</v>
      </c>
      <c r="B12" s="426" t="s">
        <v>47</v>
      </c>
      <c r="C12" s="357">
        <v>186756</v>
      </c>
      <c r="D12" s="357">
        <v>174768</v>
      </c>
      <c r="E12" s="357">
        <v>179506.54140471769</v>
      </c>
      <c r="F12" s="427">
        <f t="shared" si="0"/>
        <v>-7249.4585952823109</v>
      </c>
      <c r="G12" s="430"/>
      <c r="H12" s="431"/>
      <c r="I12" s="431"/>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row>
    <row r="13" spans="1:56" s="310" customFormat="1" ht="18.899999999999999" customHeight="1">
      <c r="A13" s="425">
        <f t="shared" si="1"/>
        <v>6</v>
      </c>
      <c r="B13" s="426" t="s">
        <v>209</v>
      </c>
      <c r="C13" s="357">
        <v>88293</v>
      </c>
      <c r="D13" s="357">
        <v>84729</v>
      </c>
      <c r="E13" s="357">
        <v>84869.019293567704</v>
      </c>
      <c r="F13" s="427">
        <f t="shared" si="0"/>
        <v>-3423.9807064322958</v>
      </c>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row>
    <row r="14" spans="1:56" s="310" customFormat="1" ht="18.899999999999999" customHeight="1">
      <c r="A14" s="425">
        <f t="shared" si="1"/>
        <v>7</v>
      </c>
      <c r="B14" s="426" t="s">
        <v>210</v>
      </c>
      <c r="C14" s="357">
        <v>14306</v>
      </c>
      <c r="D14" s="357">
        <v>12903</v>
      </c>
      <c r="E14" s="357">
        <v>12804.769083625763</v>
      </c>
      <c r="F14" s="427">
        <f t="shared" si="0"/>
        <v>-1501.2309163742375</v>
      </c>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c r="AV14" s="428"/>
      <c r="AW14" s="428"/>
      <c r="AX14" s="428"/>
      <c r="AY14" s="428"/>
      <c r="AZ14" s="428"/>
      <c r="BA14" s="428"/>
      <c r="BB14" s="428"/>
      <c r="BC14" s="428"/>
      <c r="BD14" s="428"/>
    </row>
    <row r="15" spans="1:56" s="432" customFormat="1" ht="18.899999999999999" customHeight="1">
      <c r="A15" s="425">
        <f t="shared" si="1"/>
        <v>8</v>
      </c>
      <c r="B15" s="426" t="s">
        <v>48</v>
      </c>
      <c r="C15" s="358">
        <v>16.29</v>
      </c>
      <c r="D15" s="359">
        <v>14.52893230188063</v>
      </c>
      <c r="E15" s="360">
        <v>16.074713865993342</v>
      </c>
      <c r="F15" s="507">
        <f t="shared" si="0"/>
        <v>-0.21528613400665719</v>
      </c>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430"/>
      <c r="AR15" s="430"/>
      <c r="AS15" s="430"/>
      <c r="AT15" s="430"/>
      <c r="AU15" s="430"/>
      <c r="AV15" s="430"/>
      <c r="AW15" s="430"/>
      <c r="AX15" s="430"/>
      <c r="AY15" s="430"/>
      <c r="AZ15" s="430"/>
      <c r="BA15" s="430"/>
      <c r="BB15" s="430"/>
      <c r="BC15" s="430"/>
      <c r="BD15" s="430"/>
    </row>
    <row r="16" spans="1:56" s="310" customFormat="1" ht="18.899999999999999" customHeight="1">
      <c r="A16" s="425">
        <f t="shared" si="1"/>
        <v>9</v>
      </c>
      <c r="B16" s="426" t="s">
        <v>211</v>
      </c>
      <c r="C16" s="359">
        <v>31.5</v>
      </c>
      <c r="D16" s="359">
        <v>33.816527581836873</v>
      </c>
      <c r="E16" s="360">
        <v>33.902756753080652</v>
      </c>
      <c r="F16" s="507">
        <f t="shared" si="0"/>
        <v>2.4027567530806522</v>
      </c>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8"/>
      <c r="AY16" s="428"/>
      <c r="AZ16" s="428"/>
      <c r="BA16" s="428"/>
      <c r="BB16" s="428"/>
      <c r="BC16" s="428"/>
      <c r="BD16" s="428"/>
    </row>
    <row r="17" spans="1:56" s="310" customFormat="1" ht="18.899999999999999" customHeight="1">
      <c r="A17" s="425">
        <f t="shared" si="1"/>
        <v>10</v>
      </c>
      <c r="B17" s="426" t="s">
        <v>371</v>
      </c>
      <c r="C17" s="357">
        <v>31260</v>
      </c>
      <c r="D17" s="357">
        <v>30922.833333333332</v>
      </c>
      <c r="E17" s="361">
        <v>30923.752697792766</v>
      </c>
      <c r="F17" s="427">
        <f t="shared" si="0"/>
        <v>-336.24730220723359</v>
      </c>
      <c r="G17" s="428" t="s">
        <v>167</v>
      </c>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c r="BA17" s="428"/>
      <c r="BB17" s="428"/>
      <c r="BC17" s="428"/>
      <c r="BD17" s="428"/>
    </row>
    <row r="18" spans="1:56" s="310" customFormat="1" ht="18.899999999999999" customHeight="1">
      <c r="A18" s="425">
        <f t="shared" si="1"/>
        <v>11</v>
      </c>
      <c r="B18" s="426" t="s">
        <v>186</v>
      </c>
      <c r="C18" s="357">
        <v>16275</v>
      </c>
      <c r="D18" s="559">
        <v>16023.27998602449</v>
      </c>
      <c r="E18" s="357">
        <v>16067.258185743898</v>
      </c>
      <c r="F18" s="357">
        <f t="shared" si="0"/>
        <v>-207.74181425610186</v>
      </c>
      <c r="G18" s="428" t="s">
        <v>167</v>
      </c>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row>
    <row r="19" spans="1:56" s="432" customFormat="1" ht="18.899999999999999" customHeight="1">
      <c r="A19" s="425">
        <f t="shared" si="1"/>
        <v>12</v>
      </c>
      <c r="B19" s="356" t="s">
        <v>387</v>
      </c>
      <c r="C19" s="357">
        <v>48668</v>
      </c>
      <c r="D19" s="559">
        <v>48531.315331782222</v>
      </c>
      <c r="E19" s="357">
        <v>48537.894503585099</v>
      </c>
      <c r="F19" s="357">
        <f t="shared" si="0"/>
        <v>-130.1054964149007</v>
      </c>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0"/>
      <c r="AT19" s="430"/>
      <c r="AU19" s="430"/>
      <c r="AV19" s="430"/>
      <c r="AW19" s="430"/>
      <c r="AX19" s="430"/>
      <c r="AY19" s="430"/>
      <c r="AZ19" s="430"/>
      <c r="BA19" s="430"/>
      <c r="BB19" s="430"/>
      <c r="BC19" s="430"/>
      <c r="BD19" s="430"/>
    </row>
    <row r="20" spans="1:56" s="432" customFormat="1" ht="18.899999999999999" customHeight="1">
      <c r="A20" s="425">
        <f t="shared" si="1"/>
        <v>13</v>
      </c>
      <c r="B20" s="426" t="s">
        <v>388</v>
      </c>
      <c r="C20" s="357">
        <v>5697</v>
      </c>
      <c r="D20" s="559">
        <v>6226.7428827363119</v>
      </c>
      <c r="E20" s="357">
        <v>6315.3653024454097</v>
      </c>
      <c r="F20" s="357">
        <f t="shared" si="0"/>
        <v>618.36530244540972</v>
      </c>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0"/>
      <c r="AZ20" s="430"/>
      <c r="BA20" s="430"/>
      <c r="BB20" s="430"/>
      <c r="BC20" s="430"/>
      <c r="BD20" s="430"/>
    </row>
    <row r="21" spans="1:56" s="432" customFormat="1" ht="18.899999999999999" customHeight="1">
      <c r="A21" s="425">
        <f t="shared" si="1"/>
        <v>14</v>
      </c>
      <c r="B21" s="426" t="s">
        <v>389</v>
      </c>
      <c r="C21" s="357">
        <v>10872</v>
      </c>
      <c r="D21" s="559">
        <v>5395.7909664966219</v>
      </c>
      <c r="E21" s="357">
        <v>5511.1838177175823</v>
      </c>
      <c r="F21" s="357">
        <f t="shared" si="0"/>
        <v>-5360.8161822824177</v>
      </c>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0"/>
      <c r="BA21" s="430"/>
      <c r="BB21" s="430"/>
      <c r="BC21" s="430"/>
      <c r="BD21" s="430"/>
    </row>
    <row r="22" spans="1:56" s="432" customFormat="1" ht="18.899999999999999" customHeight="1">
      <c r="A22" s="475">
        <f t="shared" si="1"/>
        <v>15</v>
      </c>
      <c r="B22" s="476" t="s">
        <v>212</v>
      </c>
      <c r="C22" s="474">
        <v>42299</v>
      </c>
      <c r="D22" s="474">
        <v>39177</v>
      </c>
      <c r="E22" s="474">
        <v>39861.719824085842</v>
      </c>
      <c r="F22" s="474">
        <f t="shared" si="0"/>
        <v>-2437.2801759141585</v>
      </c>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430"/>
      <c r="AY22" s="430"/>
      <c r="AZ22" s="430"/>
      <c r="BA22" s="430"/>
      <c r="BB22" s="430"/>
      <c r="BC22" s="430"/>
      <c r="BD22" s="430"/>
    </row>
    <row r="23" spans="1:56" s="432" customFormat="1" ht="15.6">
      <c r="A23" s="516"/>
      <c r="B23" s="516"/>
      <c r="C23" s="362"/>
      <c r="D23" s="362"/>
      <c r="E23" s="433"/>
      <c r="F23" s="433"/>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row>
    <row r="24" spans="1:56" s="432" customFormat="1" ht="15.6">
      <c r="A24" s="508" t="s">
        <v>187</v>
      </c>
      <c r="B24" s="509" t="s">
        <v>420</v>
      </c>
      <c r="C24" s="433"/>
      <c r="D24" s="433"/>
      <c r="E24" s="433"/>
      <c r="F24" s="433"/>
      <c r="G24" s="430"/>
      <c r="H24" s="430"/>
      <c r="I24" s="430"/>
      <c r="J24" s="430"/>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row>
    <row r="25" spans="1:56" s="432" customFormat="1" ht="15.6">
      <c r="A25" s="508" t="s">
        <v>213</v>
      </c>
      <c r="B25" s="518" t="s">
        <v>217</v>
      </c>
      <c r="C25" s="433"/>
      <c r="D25" s="433"/>
      <c r="E25" s="433"/>
      <c r="F25" s="433"/>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row>
    <row r="26" spans="1:56" ht="15.6">
      <c r="B26" s="3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0"/>
      <c r="AM26" s="510"/>
      <c r="AN26" s="510"/>
      <c r="AO26" s="510"/>
      <c r="AP26" s="510"/>
      <c r="AQ26" s="510"/>
      <c r="AR26" s="510"/>
      <c r="AS26" s="510"/>
      <c r="AT26" s="510"/>
      <c r="AU26" s="510"/>
      <c r="AV26" s="510"/>
      <c r="AW26" s="510"/>
      <c r="AX26" s="510"/>
      <c r="AY26" s="510"/>
      <c r="AZ26" s="510"/>
      <c r="BA26" s="510"/>
      <c r="BB26" s="510"/>
      <c r="BC26" s="510"/>
      <c r="BD26" s="510"/>
    </row>
    <row r="27" spans="1:56" ht="15.6">
      <c r="A27" s="511"/>
      <c r="B27" s="512" t="s">
        <v>421</v>
      </c>
    </row>
    <row r="28" spans="1:56" ht="15.6">
      <c r="B28" s="310"/>
    </row>
    <row r="29" spans="1:56" ht="15.6">
      <c r="B29" s="355" t="s">
        <v>427</v>
      </c>
    </row>
    <row r="30" spans="1:56" ht="15.6">
      <c r="B30" s="355" t="s">
        <v>428</v>
      </c>
    </row>
    <row r="31" spans="1:56" ht="15.6">
      <c r="A31" s="425">
        <v>11</v>
      </c>
      <c r="B31" s="560" t="s">
        <v>429</v>
      </c>
    </row>
    <row r="32" spans="1:56" ht="15.6">
      <c r="A32" s="425">
        <f>A31+1</f>
        <v>12</v>
      </c>
      <c r="B32" s="355" t="s">
        <v>430</v>
      </c>
    </row>
    <row r="33" spans="1:4" ht="15.6">
      <c r="A33" s="425">
        <f t="shared" ref="A33:A34" si="2">A32+1</f>
        <v>13</v>
      </c>
      <c r="B33" s="355" t="s">
        <v>431</v>
      </c>
    </row>
    <row r="34" spans="1:4" ht="15.6">
      <c r="A34" s="425">
        <f t="shared" si="2"/>
        <v>14</v>
      </c>
      <c r="B34" s="355" t="s">
        <v>432</v>
      </c>
    </row>
    <row r="44" spans="1:4">
      <c r="D44" s="434"/>
    </row>
    <row r="45" spans="1:4">
      <c r="D45" s="434"/>
    </row>
    <row r="46" spans="1:4">
      <c r="D46" s="434"/>
    </row>
    <row r="47" spans="1:4">
      <c r="D47" s="434"/>
    </row>
    <row r="48" spans="1:4">
      <c r="D48" s="434"/>
    </row>
    <row r="49" spans="4:4">
      <c r="D49" s="434"/>
    </row>
    <row r="50" spans="4:4">
      <c r="D50" s="434"/>
    </row>
  </sheetData>
  <mergeCells count="4">
    <mergeCell ref="A1:F1"/>
    <mergeCell ref="A2:F2"/>
    <mergeCell ref="A3:F3"/>
    <mergeCell ref="A4:F4"/>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9"/>
  <sheetViews>
    <sheetView topLeftCell="A28" zoomScale="70" zoomScaleNormal="70" workbookViewId="0">
      <pane xSplit="2" topLeftCell="C1" activePane="topRight" state="frozen"/>
      <selection activeCell="H20" sqref="H20"/>
      <selection pane="topRight" activeCell="F11" sqref="F11"/>
    </sheetView>
  </sheetViews>
  <sheetFormatPr defaultColWidth="9.109375" defaultRowHeight="15.6"/>
  <cols>
    <col min="1" max="1" width="14.88671875" style="352" customWidth="1"/>
    <col min="2" max="2" width="89" style="132" bestFit="1" customWidth="1"/>
    <col min="3" max="3" width="16.109375" style="132" bestFit="1" customWidth="1"/>
    <col min="4" max="4" width="25" style="132" bestFit="1" customWidth="1"/>
    <col min="5" max="5" width="21.6640625" style="132" bestFit="1" customWidth="1"/>
    <col min="6" max="6" width="25.6640625" style="132" bestFit="1" customWidth="1"/>
    <col min="7" max="7" width="19.44140625" style="132" customWidth="1"/>
    <col min="8" max="8" width="24.5546875" style="132" bestFit="1" customWidth="1"/>
    <col min="9" max="9" width="23.77734375" style="132" bestFit="1" customWidth="1"/>
    <col min="10" max="10" width="27.109375" style="132" bestFit="1" customWidth="1"/>
    <col min="11" max="11" width="21.21875" style="132" bestFit="1" customWidth="1"/>
    <col min="12" max="12" width="21.33203125" style="132" bestFit="1" customWidth="1"/>
    <col min="13" max="13" width="22.21875" style="132" bestFit="1" customWidth="1"/>
    <col min="14" max="14" width="27.109375" style="132" bestFit="1" customWidth="1"/>
    <col min="15" max="15" width="20.88671875" style="132" bestFit="1" customWidth="1"/>
    <col min="16" max="16" width="15.21875" style="132" bestFit="1" customWidth="1"/>
    <col min="17" max="17" width="14.109375" style="132" bestFit="1" customWidth="1"/>
    <col min="18" max="18" width="23.33203125" style="132" bestFit="1" customWidth="1"/>
    <col min="19" max="19" width="22.44140625" style="132" bestFit="1" customWidth="1"/>
    <col min="20" max="20" width="24.21875" style="132" bestFit="1" customWidth="1"/>
    <col min="21" max="21" width="27.109375" style="132" bestFit="1" customWidth="1"/>
    <col min="22" max="22" width="25" style="132" bestFit="1" customWidth="1"/>
    <col min="23" max="23" width="21.6640625" style="132" bestFit="1" customWidth="1"/>
    <col min="24" max="24" width="26.44140625" style="132" bestFit="1" customWidth="1"/>
    <col min="25" max="25" width="20.88671875" style="132" bestFit="1" customWidth="1"/>
    <col min="26" max="26" width="21.5546875" style="132" bestFit="1" customWidth="1"/>
    <col min="27" max="27" width="22.6640625" style="132" bestFit="1" customWidth="1"/>
    <col min="28" max="28" width="22.77734375" style="132" bestFit="1" customWidth="1"/>
    <col min="29" max="29" width="19.77734375" style="132" bestFit="1" customWidth="1"/>
    <col min="30" max="30" width="24.109375" style="132" bestFit="1" customWidth="1"/>
    <col min="31" max="31" width="15.77734375" style="132" bestFit="1" customWidth="1"/>
    <col min="32" max="32" width="17.109375" style="132" bestFit="1" customWidth="1"/>
    <col min="33" max="33" width="13.77734375" style="132" bestFit="1" customWidth="1"/>
    <col min="34" max="34" width="16.109375" style="132" bestFit="1" customWidth="1"/>
    <col min="35" max="35" width="18.109375" style="132" customWidth="1"/>
    <col min="36" max="36" width="27.5546875" style="132" customWidth="1"/>
    <col min="37" max="37" width="24.5546875" style="132" bestFit="1" customWidth="1"/>
    <col min="38" max="38" width="18.5546875" style="132" bestFit="1" customWidth="1"/>
    <col min="39" max="41" width="18.44140625" style="132" customWidth="1"/>
    <col min="42" max="42" width="14.33203125" style="132" customWidth="1"/>
    <col min="43" max="43" width="20.44140625" style="132" customWidth="1"/>
    <col min="44" max="44" width="18.5546875" style="132" bestFit="1" customWidth="1"/>
    <col min="45" max="45" width="20.44140625" style="132" bestFit="1" customWidth="1"/>
    <col min="46" max="46" width="18" style="132" bestFit="1" customWidth="1"/>
    <col min="47" max="47" width="10.88671875" style="132" hidden="1" customWidth="1"/>
    <col min="48" max="48" width="14.44140625" style="132" bestFit="1" customWidth="1"/>
    <col min="49" max="49" width="11.5546875" style="132" bestFit="1" customWidth="1"/>
    <col min="50" max="16384" width="9.109375" style="132"/>
  </cols>
  <sheetData>
    <row r="1" spans="1:48">
      <c r="A1" s="313" t="s">
        <v>279</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row>
    <row r="2" spans="1:48">
      <c r="A2" s="313" t="s">
        <v>280</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row>
    <row r="3" spans="1:48" ht="16.2" thickBot="1">
      <c r="A3" s="315" t="s">
        <v>424</v>
      </c>
      <c r="B3" s="316"/>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6"/>
      <c r="AF3" s="316"/>
      <c r="AG3" s="316"/>
      <c r="AH3" s="316"/>
      <c r="AI3" s="316"/>
      <c r="AJ3" s="316"/>
      <c r="AK3" s="316"/>
      <c r="AL3" s="316"/>
      <c r="AM3" s="316"/>
      <c r="AN3" s="316"/>
      <c r="AO3" s="316"/>
      <c r="AP3" s="316"/>
      <c r="AQ3" s="316"/>
      <c r="AR3" s="316"/>
      <c r="AS3" s="316"/>
      <c r="AT3" s="316"/>
      <c r="AU3" s="316"/>
      <c r="AV3" s="316"/>
    </row>
    <row r="4" spans="1:48">
      <c r="A4" s="522" t="s">
        <v>1</v>
      </c>
      <c r="B4" s="523"/>
      <c r="C4" s="318" t="s">
        <v>24</v>
      </c>
      <c r="D4" s="319" t="s">
        <v>25</v>
      </c>
      <c r="E4" s="319" t="s">
        <v>26</v>
      </c>
      <c r="F4" s="319" t="s">
        <v>27</v>
      </c>
      <c r="G4" s="319" t="s">
        <v>28</v>
      </c>
      <c r="H4" s="319" t="s">
        <v>29</v>
      </c>
      <c r="I4" s="319" t="s">
        <v>114</v>
      </c>
      <c r="J4" s="319" t="s">
        <v>115</v>
      </c>
      <c r="K4" s="319" t="s">
        <v>116</v>
      </c>
      <c r="L4" s="319" t="s">
        <v>117</v>
      </c>
      <c r="M4" s="319" t="s">
        <v>118</v>
      </c>
      <c r="N4" s="319" t="s">
        <v>119</v>
      </c>
      <c r="O4" s="319" t="s">
        <v>120</v>
      </c>
      <c r="P4" s="319" t="s">
        <v>30</v>
      </c>
      <c r="Q4" s="319" t="s">
        <v>121</v>
      </c>
      <c r="R4" s="319" t="s">
        <v>122</v>
      </c>
      <c r="S4" s="319" t="s">
        <v>104</v>
      </c>
      <c r="T4" s="319" t="s">
        <v>105</v>
      </c>
      <c r="U4" s="319" t="s">
        <v>123</v>
      </c>
      <c r="V4" s="320" t="s">
        <v>106</v>
      </c>
      <c r="W4" s="320" t="s">
        <v>107</v>
      </c>
      <c r="X4" s="320" t="s">
        <v>108</v>
      </c>
      <c r="Y4" s="320" t="s">
        <v>109</v>
      </c>
      <c r="Z4" s="320" t="s">
        <v>110</v>
      </c>
      <c r="AA4" s="320" t="s">
        <v>111</v>
      </c>
      <c r="AB4" s="320" t="s">
        <v>112</v>
      </c>
      <c r="AC4" s="320" t="s">
        <v>113</v>
      </c>
      <c r="AD4" s="319" t="s">
        <v>199</v>
      </c>
      <c r="AE4" s="321" t="s">
        <v>175</v>
      </c>
    </row>
    <row r="5" spans="1:48" ht="47.4" thickBot="1">
      <c r="A5" s="524" t="s">
        <v>0</v>
      </c>
      <c r="B5" s="525"/>
      <c r="C5" s="322" t="s">
        <v>7</v>
      </c>
      <c r="D5" s="323" t="s">
        <v>8</v>
      </c>
      <c r="E5" s="323" t="s">
        <v>9</v>
      </c>
      <c r="F5" s="324" t="s">
        <v>189</v>
      </c>
      <c r="G5" s="324" t="s">
        <v>190</v>
      </c>
      <c r="H5" s="324" t="s">
        <v>191</v>
      </c>
      <c r="I5" s="324" t="s">
        <v>11</v>
      </c>
      <c r="J5" s="324" t="s">
        <v>192</v>
      </c>
      <c r="K5" s="324" t="s">
        <v>193</v>
      </c>
      <c r="L5" s="324" t="s">
        <v>194</v>
      </c>
      <c r="M5" s="324" t="s">
        <v>195</v>
      </c>
      <c r="N5" s="324" t="s">
        <v>196</v>
      </c>
      <c r="O5" s="324" t="s">
        <v>281</v>
      </c>
      <c r="P5" s="324" t="s">
        <v>14</v>
      </c>
      <c r="Q5" s="324" t="s">
        <v>15</v>
      </c>
      <c r="R5" s="324" t="s">
        <v>16</v>
      </c>
      <c r="S5" s="324" t="s">
        <v>17</v>
      </c>
      <c r="T5" s="324" t="s">
        <v>158</v>
      </c>
      <c r="U5" s="324" t="s">
        <v>159</v>
      </c>
      <c r="V5" s="325" t="s">
        <v>197</v>
      </c>
      <c r="W5" s="325" t="s">
        <v>124</v>
      </c>
      <c r="X5" s="325" t="s">
        <v>198</v>
      </c>
      <c r="Y5" s="325" t="s">
        <v>19</v>
      </c>
      <c r="Z5" s="325" t="s">
        <v>20</v>
      </c>
      <c r="AA5" s="325" t="s">
        <v>21</v>
      </c>
      <c r="AB5" s="325" t="s">
        <v>22</v>
      </c>
      <c r="AC5" s="325" t="s">
        <v>23</v>
      </c>
      <c r="AD5" s="324" t="s">
        <v>125</v>
      </c>
      <c r="AE5" s="326"/>
    </row>
    <row r="6" spans="1:48" ht="16.2" thickBot="1">
      <c r="A6" s="327"/>
      <c r="B6" s="328" t="s">
        <v>334</v>
      </c>
      <c r="C6" s="329">
        <v>21297356</v>
      </c>
      <c r="D6" s="329">
        <v>548765797</v>
      </c>
      <c r="E6" s="330">
        <v>48154810</v>
      </c>
      <c r="F6" s="331">
        <v>54852504</v>
      </c>
      <c r="G6" s="329">
        <v>10065312</v>
      </c>
      <c r="H6" s="329">
        <v>3488221</v>
      </c>
      <c r="I6" s="329">
        <v>9743396</v>
      </c>
      <c r="J6" s="329">
        <v>8616280</v>
      </c>
      <c r="K6" s="329">
        <v>46082699</v>
      </c>
      <c r="L6" s="329">
        <v>421563615</v>
      </c>
      <c r="M6" s="329">
        <v>269243512</v>
      </c>
      <c r="N6" s="329">
        <v>12371835</v>
      </c>
      <c r="O6" s="329">
        <v>0</v>
      </c>
      <c r="P6" s="329">
        <v>21001890</v>
      </c>
      <c r="Q6" s="329">
        <v>8422558</v>
      </c>
      <c r="R6" s="329">
        <v>2610245</v>
      </c>
      <c r="S6" s="329">
        <v>3155510</v>
      </c>
      <c r="T6" s="329">
        <v>26075221</v>
      </c>
      <c r="U6" s="329">
        <v>1887363</v>
      </c>
      <c r="V6" s="332">
        <v>57609430</v>
      </c>
      <c r="W6" s="332">
        <v>6238964</v>
      </c>
      <c r="X6" s="332">
        <v>9399818</v>
      </c>
      <c r="Y6" s="332">
        <v>45143834</v>
      </c>
      <c r="Z6" s="332">
        <v>18516156</v>
      </c>
      <c r="AA6" s="332">
        <v>12464149</v>
      </c>
      <c r="AB6" s="332">
        <v>992155</v>
      </c>
      <c r="AC6" s="332">
        <v>35071483</v>
      </c>
      <c r="AD6" s="329">
        <v>37715330</v>
      </c>
      <c r="AE6" s="330">
        <f>SUM(C6:AD6)</f>
        <v>1740549443</v>
      </c>
    </row>
    <row r="7" spans="1:48">
      <c r="A7" s="470" t="s">
        <v>216</v>
      </c>
      <c r="B7" s="471" t="s">
        <v>335</v>
      </c>
      <c r="C7" s="333">
        <v>0</v>
      </c>
      <c r="D7" s="333">
        <v>3494694</v>
      </c>
      <c r="E7" s="333">
        <v>506716</v>
      </c>
      <c r="F7" s="333">
        <v>0</v>
      </c>
      <c r="G7" s="333">
        <v>0</v>
      </c>
      <c r="H7" s="333">
        <v>0</v>
      </c>
      <c r="I7" s="333">
        <v>624265</v>
      </c>
      <c r="J7" s="333">
        <v>346315</v>
      </c>
      <c r="K7" s="333">
        <v>-4131478</v>
      </c>
      <c r="L7" s="333">
        <v>0</v>
      </c>
      <c r="M7" s="333">
        <v>0</v>
      </c>
      <c r="N7" s="333">
        <v>0</v>
      </c>
      <c r="O7" s="333">
        <v>0</v>
      </c>
      <c r="P7" s="333">
        <v>0</v>
      </c>
      <c r="Q7" s="333">
        <v>0</v>
      </c>
      <c r="R7" s="333">
        <v>0</v>
      </c>
      <c r="S7" s="333">
        <v>1088701</v>
      </c>
      <c r="T7" s="333">
        <v>0</v>
      </c>
      <c r="U7" s="333">
        <v>598624</v>
      </c>
      <c r="V7" s="333">
        <v>0</v>
      </c>
      <c r="W7" s="333">
        <v>0</v>
      </c>
      <c r="X7" s="333">
        <v>0</v>
      </c>
      <c r="Y7" s="333">
        <v>0</v>
      </c>
      <c r="Z7" s="333">
        <v>0</v>
      </c>
      <c r="AA7" s="333">
        <v>0</v>
      </c>
      <c r="AB7" s="333">
        <v>1</v>
      </c>
      <c r="AC7" s="333">
        <v>2</v>
      </c>
      <c r="AD7" s="333">
        <v>0</v>
      </c>
      <c r="AE7" s="334">
        <f>SUM(C7:AD7)</f>
        <v>2527840</v>
      </c>
    </row>
    <row r="8" spans="1:48" ht="31.2">
      <c r="A8" s="335" t="s">
        <v>273</v>
      </c>
      <c r="B8" s="336" t="s">
        <v>336</v>
      </c>
      <c r="C8" s="333">
        <v>0</v>
      </c>
      <c r="D8" s="333">
        <v>23453959</v>
      </c>
      <c r="E8" s="333">
        <v>1230158</v>
      </c>
      <c r="F8" s="333">
        <v>0</v>
      </c>
      <c r="G8" s="333">
        <v>0</v>
      </c>
      <c r="H8" s="333">
        <v>0</v>
      </c>
      <c r="I8" s="333">
        <v>0</v>
      </c>
      <c r="J8" s="333">
        <v>0</v>
      </c>
      <c r="K8" s="333">
        <v>0</v>
      </c>
      <c r="L8" s="333">
        <v>0</v>
      </c>
      <c r="M8" s="333">
        <v>0</v>
      </c>
      <c r="N8" s="333">
        <v>0</v>
      </c>
      <c r="O8" s="333">
        <v>0</v>
      </c>
      <c r="P8" s="333">
        <v>0</v>
      </c>
      <c r="Q8" s="333">
        <v>0</v>
      </c>
      <c r="R8" s="333">
        <v>0</v>
      </c>
      <c r="S8" s="333">
        <v>0</v>
      </c>
      <c r="T8" s="333">
        <v>34416127</v>
      </c>
      <c r="U8" s="333">
        <v>0</v>
      </c>
      <c r="V8" s="333">
        <v>138854</v>
      </c>
      <c r="W8" s="333">
        <v>6703</v>
      </c>
      <c r="X8" s="333">
        <v>0</v>
      </c>
      <c r="Y8" s="333">
        <v>0</v>
      </c>
      <c r="Z8" s="333">
        <v>376259</v>
      </c>
      <c r="AA8" s="333">
        <v>33546</v>
      </c>
      <c r="AB8" s="333">
        <v>0</v>
      </c>
      <c r="AC8" s="333">
        <v>3067626</v>
      </c>
      <c r="AD8" s="333">
        <v>940108</v>
      </c>
      <c r="AE8" s="334">
        <f t="shared" ref="AE8:AE19" si="0">SUM(C8:AD8)</f>
        <v>63663340</v>
      </c>
    </row>
    <row r="9" spans="1:48" ht="31.2">
      <c r="A9" s="335" t="s">
        <v>269</v>
      </c>
      <c r="B9" s="336" t="s">
        <v>337</v>
      </c>
      <c r="C9" s="333">
        <v>438886</v>
      </c>
      <c r="D9" s="333">
        <v>8866523</v>
      </c>
      <c r="E9" s="333">
        <v>601305</v>
      </c>
      <c r="F9" s="333">
        <v>0</v>
      </c>
      <c r="G9" s="333">
        <v>0</v>
      </c>
      <c r="H9" s="333">
        <v>0</v>
      </c>
      <c r="I9" s="333">
        <v>0</v>
      </c>
      <c r="J9" s="333">
        <v>0</v>
      </c>
      <c r="K9" s="333">
        <v>0</v>
      </c>
      <c r="L9" s="333">
        <v>0</v>
      </c>
      <c r="M9" s="333">
        <v>0</v>
      </c>
      <c r="N9" s="333">
        <v>0</v>
      </c>
      <c r="O9" s="333">
        <v>0</v>
      </c>
      <c r="P9" s="333">
        <v>0</v>
      </c>
      <c r="Q9" s="333">
        <v>0</v>
      </c>
      <c r="R9" s="333">
        <v>0</v>
      </c>
      <c r="S9" s="333">
        <v>2563</v>
      </c>
      <c r="T9" s="333">
        <v>0</v>
      </c>
      <c r="U9" s="333">
        <v>49681</v>
      </c>
      <c r="V9" s="333">
        <v>1006754</v>
      </c>
      <c r="W9" s="333">
        <v>87613</v>
      </c>
      <c r="X9" s="333">
        <v>0</v>
      </c>
      <c r="Y9" s="333">
        <v>688257</v>
      </c>
      <c r="Z9" s="333">
        <v>321203</v>
      </c>
      <c r="AA9" s="333">
        <v>116220</v>
      </c>
      <c r="AB9" s="333">
        <v>4609</v>
      </c>
      <c r="AC9" s="333">
        <v>238958</v>
      </c>
      <c r="AD9" s="333">
        <v>0</v>
      </c>
      <c r="AE9" s="334">
        <f t="shared" si="0"/>
        <v>12422572</v>
      </c>
    </row>
    <row r="10" spans="1:48" ht="31.2">
      <c r="A10" s="335" t="s">
        <v>215</v>
      </c>
      <c r="B10" s="337" t="s">
        <v>338</v>
      </c>
      <c r="C10" s="338">
        <v>-118</v>
      </c>
      <c r="D10" s="338">
        <v>14875734</v>
      </c>
      <c r="E10" s="338">
        <v>-177447</v>
      </c>
      <c r="F10" s="338">
        <v>177025</v>
      </c>
      <c r="G10" s="338">
        <v>0</v>
      </c>
      <c r="H10" s="338">
        <v>0</v>
      </c>
      <c r="I10" s="338">
        <v>0</v>
      </c>
      <c r="J10" s="338">
        <v>0</v>
      </c>
      <c r="K10" s="338">
        <v>4840</v>
      </c>
      <c r="L10" s="338">
        <v>-13804968</v>
      </c>
      <c r="M10" s="338">
        <v>-2232787</v>
      </c>
      <c r="N10" s="338">
        <v>0</v>
      </c>
      <c r="O10" s="338">
        <v>0</v>
      </c>
      <c r="P10" s="338">
        <v>0</v>
      </c>
      <c r="Q10" s="338">
        <v>0</v>
      </c>
      <c r="R10" s="338">
        <v>0</v>
      </c>
      <c r="S10" s="338">
        <v>0</v>
      </c>
      <c r="T10" s="338">
        <v>-337</v>
      </c>
      <c r="U10" s="338">
        <v>0</v>
      </c>
      <c r="V10" s="338">
        <v>89364</v>
      </c>
      <c r="W10" s="338">
        <v>-54453</v>
      </c>
      <c r="X10" s="338">
        <v>0</v>
      </c>
      <c r="Y10" s="338">
        <v>6175</v>
      </c>
      <c r="Z10" s="338">
        <v>12552</v>
      </c>
      <c r="AA10" s="338">
        <v>-141200</v>
      </c>
      <c r="AB10" s="338">
        <v>-46155</v>
      </c>
      <c r="AC10" s="338">
        <v>-695308</v>
      </c>
      <c r="AD10" s="338">
        <v>-211206</v>
      </c>
      <c r="AE10" s="472">
        <f t="shared" si="0"/>
        <v>-2198289</v>
      </c>
      <c r="AH10" s="101"/>
    </row>
    <row r="11" spans="1:48">
      <c r="A11" s="335" t="s">
        <v>271</v>
      </c>
      <c r="B11" s="336" t="s">
        <v>339</v>
      </c>
      <c r="C11" s="339">
        <v>0</v>
      </c>
      <c r="D11" s="339">
        <v>0</v>
      </c>
      <c r="E11" s="339">
        <v>-1352057</v>
      </c>
      <c r="F11" s="339">
        <v>0</v>
      </c>
      <c r="G11" s="339">
        <v>0</v>
      </c>
      <c r="H11" s="339">
        <v>0</v>
      </c>
      <c r="I11" s="339">
        <v>0</v>
      </c>
      <c r="J11" s="339">
        <v>0</v>
      </c>
      <c r="K11" s="339">
        <v>0</v>
      </c>
      <c r="L11" s="339">
        <v>0</v>
      </c>
      <c r="M11" s="339">
        <v>0</v>
      </c>
      <c r="N11" s="339">
        <v>0</v>
      </c>
      <c r="O11" s="339">
        <v>0</v>
      </c>
      <c r="P11" s="339">
        <v>0</v>
      </c>
      <c r="Q11" s="339">
        <v>0</v>
      </c>
      <c r="R11" s="339">
        <v>0</v>
      </c>
      <c r="S11" s="339">
        <v>0</v>
      </c>
      <c r="T11" s="339">
        <v>0</v>
      </c>
      <c r="U11" s="339">
        <v>0</v>
      </c>
      <c r="V11" s="339">
        <v>0</v>
      </c>
      <c r="W11" s="339">
        <v>0</v>
      </c>
      <c r="X11" s="339">
        <v>0</v>
      </c>
      <c r="Y11" s="339">
        <v>-37897</v>
      </c>
      <c r="Z11" s="339">
        <v>0</v>
      </c>
      <c r="AA11" s="339">
        <v>-176221</v>
      </c>
      <c r="AB11" s="339">
        <v>0</v>
      </c>
      <c r="AC11" s="339">
        <v>500000</v>
      </c>
      <c r="AD11" s="339">
        <v>0</v>
      </c>
      <c r="AE11" s="473">
        <f t="shared" si="0"/>
        <v>-1066175</v>
      </c>
    </row>
    <row r="12" spans="1:48">
      <c r="A12" s="340" t="s">
        <v>185</v>
      </c>
      <c r="B12" s="336" t="s">
        <v>340</v>
      </c>
      <c r="C12" s="339">
        <v>37246</v>
      </c>
      <c r="D12" s="339">
        <v>3126060</v>
      </c>
      <c r="E12" s="339">
        <v>90077</v>
      </c>
      <c r="F12" s="339">
        <v>0</v>
      </c>
      <c r="G12" s="339">
        <v>2900000</v>
      </c>
      <c r="H12" s="339">
        <v>1000000</v>
      </c>
      <c r="I12" s="339">
        <v>0</v>
      </c>
      <c r="J12" s="339">
        <v>5452134</v>
      </c>
      <c r="K12" s="339">
        <v>400000</v>
      </c>
      <c r="L12" s="339">
        <v>0</v>
      </c>
      <c r="M12" s="339">
        <v>0</v>
      </c>
      <c r="N12" s="339">
        <v>230000</v>
      </c>
      <c r="O12" s="339">
        <v>0</v>
      </c>
      <c r="P12" s="339">
        <v>-495000</v>
      </c>
      <c r="Q12" s="339">
        <v>-295000</v>
      </c>
      <c r="R12" s="339">
        <v>0</v>
      </c>
      <c r="S12" s="339">
        <v>165</v>
      </c>
      <c r="T12" s="339">
        <v>-5215044</v>
      </c>
      <c r="U12" s="339">
        <v>4868393</v>
      </c>
      <c r="V12" s="339">
        <v>131461</v>
      </c>
      <c r="W12" s="339">
        <v>-674347</v>
      </c>
      <c r="X12" s="339">
        <v>-300000</v>
      </c>
      <c r="Y12" s="339">
        <v>-1262461</v>
      </c>
      <c r="Z12" s="339">
        <v>-1350747</v>
      </c>
      <c r="AA12" s="339">
        <v>-1506141</v>
      </c>
      <c r="AB12" s="339">
        <v>-222073</v>
      </c>
      <c r="AC12" s="339">
        <v>-6914723</v>
      </c>
      <c r="AD12" s="339">
        <v>0</v>
      </c>
      <c r="AE12" s="339">
        <f t="shared" si="0"/>
        <v>0</v>
      </c>
    </row>
    <row r="13" spans="1:48">
      <c r="A13" s="335" t="s">
        <v>274</v>
      </c>
      <c r="B13" s="336" t="s">
        <v>275</v>
      </c>
      <c r="C13" s="339">
        <v>0</v>
      </c>
      <c r="D13" s="339">
        <v>0</v>
      </c>
      <c r="E13" s="339">
        <v>0</v>
      </c>
      <c r="F13" s="339">
        <v>0</v>
      </c>
      <c r="G13" s="339">
        <v>0</v>
      </c>
      <c r="H13" s="339">
        <v>0</v>
      </c>
      <c r="I13" s="339">
        <v>0</v>
      </c>
      <c r="J13" s="339">
        <v>0</v>
      </c>
      <c r="K13" s="339">
        <v>0</v>
      </c>
      <c r="L13" s="339">
        <v>-9559738</v>
      </c>
      <c r="M13" s="339">
        <v>-684839</v>
      </c>
      <c r="N13" s="339">
        <v>0</v>
      </c>
      <c r="O13" s="339">
        <v>0</v>
      </c>
      <c r="P13" s="339">
        <v>0</v>
      </c>
      <c r="Q13" s="339">
        <v>0</v>
      </c>
      <c r="R13" s="339">
        <v>0</v>
      </c>
      <c r="S13" s="339">
        <v>0</v>
      </c>
      <c r="T13" s="339">
        <v>0</v>
      </c>
      <c r="U13" s="339">
        <v>0</v>
      </c>
      <c r="V13" s="339">
        <v>0</v>
      </c>
      <c r="W13" s="339">
        <v>0</v>
      </c>
      <c r="X13" s="339">
        <v>0</v>
      </c>
      <c r="Y13" s="339">
        <v>0</v>
      </c>
      <c r="Z13" s="339">
        <v>0</v>
      </c>
      <c r="AA13" s="339">
        <v>0</v>
      </c>
      <c r="AB13" s="339">
        <v>0</v>
      </c>
      <c r="AC13" s="339">
        <v>0</v>
      </c>
      <c r="AD13" s="339">
        <v>0</v>
      </c>
      <c r="AE13" s="334">
        <f t="shared" si="0"/>
        <v>-10244577</v>
      </c>
    </row>
    <row r="14" spans="1:48">
      <c r="A14" s="335" t="s">
        <v>374</v>
      </c>
      <c r="B14" s="341" t="s">
        <v>375</v>
      </c>
      <c r="C14" s="338">
        <v>0</v>
      </c>
      <c r="D14" s="338">
        <v>51450261</v>
      </c>
      <c r="E14" s="338">
        <v>0</v>
      </c>
      <c r="F14" s="338">
        <v>0</v>
      </c>
      <c r="G14" s="338">
        <v>0</v>
      </c>
      <c r="H14" s="338">
        <v>0</v>
      </c>
      <c r="I14" s="338">
        <v>0</v>
      </c>
      <c r="J14" s="338">
        <v>0</v>
      </c>
      <c r="K14" s="338">
        <v>0</v>
      </c>
      <c r="L14" s="338">
        <v>12200000</v>
      </c>
      <c r="M14" s="338">
        <v>0</v>
      </c>
      <c r="N14" s="338">
        <v>0</v>
      </c>
      <c r="O14" s="338">
        <v>0</v>
      </c>
      <c r="P14" s="338">
        <v>0</v>
      </c>
      <c r="Q14" s="338">
        <v>0</v>
      </c>
      <c r="R14" s="338">
        <v>0</v>
      </c>
      <c r="S14" s="338">
        <v>0</v>
      </c>
      <c r="T14" s="338">
        <v>0</v>
      </c>
      <c r="U14" s="338">
        <v>0</v>
      </c>
      <c r="V14" s="338">
        <v>0</v>
      </c>
      <c r="W14" s="338">
        <v>0</v>
      </c>
      <c r="X14" s="338">
        <v>0</v>
      </c>
      <c r="Y14" s="338">
        <v>0</v>
      </c>
      <c r="Z14" s="338">
        <v>0</v>
      </c>
      <c r="AA14" s="338">
        <v>0</v>
      </c>
      <c r="AB14" s="338">
        <v>0</v>
      </c>
      <c r="AC14" s="338">
        <v>0</v>
      </c>
      <c r="AD14" s="338">
        <v>0</v>
      </c>
      <c r="AE14" s="334">
        <f t="shared" si="0"/>
        <v>63650261</v>
      </c>
    </row>
    <row r="15" spans="1:48">
      <c r="A15" s="335" t="s">
        <v>285</v>
      </c>
      <c r="B15" s="341" t="s">
        <v>287</v>
      </c>
      <c r="C15" s="342">
        <v>0</v>
      </c>
      <c r="D15" s="479">
        <v>8337312</v>
      </c>
      <c r="E15" s="342">
        <v>0</v>
      </c>
      <c r="F15" s="342">
        <v>0</v>
      </c>
      <c r="G15" s="342">
        <v>0</v>
      </c>
      <c r="H15" s="342">
        <v>0</v>
      </c>
      <c r="I15" s="342">
        <v>0</v>
      </c>
      <c r="J15" s="342">
        <v>0</v>
      </c>
      <c r="K15" s="342">
        <v>0</v>
      </c>
      <c r="L15" s="342">
        <v>0</v>
      </c>
      <c r="M15" s="342">
        <v>0</v>
      </c>
      <c r="N15" s="342">
        <v>0</v>
      </c>
      <c r="O15" s="342">
        <v>0</v>
      </c>
      <c r="P15" s="342">
        <v>0</v>
      </c>
      <c r="Q15" s="342">
        <v>0</v>
      </c>
      <c r="R15" s="342">
        <v>0</v>
      </c>
      <c r="S15" s="342">
        <v>0</v>
      </c>
      <c r="T15" s="342">
        <v>0</v>
      </c>
      <c r="U15" s="342">
        <v>0</v>
      </c>
      <c r="V15" s="342">
        <v>0</v>
      </c>
      <c r="W15" s="342">
        <v>0</v>
      </c>
      <c r="X15" s="342">
        <v>0</v>
      </c>
      <c r="Y15" s="342">
        <v>0</v>
      </c>
      <c r="Z15" s="342">
        <v>0</v>
      </c>
      <c r="AA15" s="342">
        <v>0</v>
      </c>
      <c r="AB15" s="342">
        <v>0</v>
      </c>
      <c r="AC15" s="342">
        <v>0</v>
      </c>
      <c r="AD15" s="342">
        <v>42806526</v>
      </c>
      <c r="AE15" s="334">
        <f t="shared" si="0"/>
        <v>51143838</v>
      </c>
    </row>
    <row r="16" spans="1:48" ht="31.2">
      <c r="A16" s="335" t="s">
        <v>416</v>
      </c>
      <c r="B16" s="341" t="s">
        <v>419</v>
      </c>
      <c r="C16" s="342"/>
      <c r="D16" s="479"/>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v>-269663</v>
      </c>
      <c r="AD16" s="342"/>
      <c r="AE16" s="334">
        <f t="shared" si="0"/>
        <v>-269663</v>
      </c>
    </row>
    <row r="17" spans="1:35">
      <c r="A17" s="335" t="s">
        <v>277</v>
      </c>
      <c r="B17" s="341" t="s">
        <v>341</v>
      </c>
      <c r="C17" s="342">
        <v>0</v>
      </c>
      <c r="D17" s="342">
        <v>0</v>
      </c>
      <c r="E17" s="342">
        <v>0</v>
      </c>
      <c r="F17" s="342">
        <v>0</v>
      </c>
      <c r="G17" s="342">
        <v>0</v>
      </c>
      <c r="H17" s="342">
        <v>0</v>
      </c>
      <c r="I17" s="342">
        <v>0</v>
      </c>
      <c r="J17" s="342">
        <v>0</v>
      </c>
      <c r="K17" s="342">
        <v>0</v>
      </c>
      <c r="L17" s="342">
        <v>0</v>
      </c>
      <c r="M17" s="342">
        <v>0</v>
      </c>
      <c r="N17" s="342">
        <v>0</v>
      </c>
      <c r="O17" s="342">
        <v>0</v>
      </c>
      <c r="P17" s="342">
        <v>0</v>
      </c>
      <c r="Q17" s="342">
        <v>0</v>
      </c>
      <c r="R17" s="342">
        <v>0</v>
      </c>
      <c r="S17" s="342">
        <v>0</v>
      </c>
      <c r="T17" s="342">
        <v>2409036</v>
      </c>
      <c r="U17" s="342">
        <v>0</v>
      </c>
      <c r="V17" s="342">
        <v>0</v>
      </c>
      <c r="W17" s="342">
        <v>0</v>
      </c>
      <c r="X17" s="342">
        <v>0</v>
      </c>
      <c r="Y17" s="342">
        <v>0</v>
      </c>
      <c r="Z17" s="342">
        <v>0</v>
      </c>
      <c r="AA17" s="342">
        <v>0</v>
      </c>
      <c r="AB17" s="342">
        <v>0</v>
      </c>
      <c r="AC17" s="342">
        <v>0</v>
      </c>
      <c r="AD17" s="342">
        <v>0</v>
      </c>
      <c r="AE17" s="334">
        <f t="shared" si="0"/>
        <v>2409036</v>
      </c>
    </row>
    <row r="18" spans="1:35">
      <c r="A18" s="343" t="s">
        <v>342</v>
      </c>
      <c r="B18" s="336" t="s">
        <v>343</v>
      </c>
      <c r="C18" s="342">
        <v>0</v>
      </c>
      <c r="D18" s="342">
        <v>0</v>
      </c>
      <c r="E18" s="342">
        <v>0</v>
      </c>
      <c r="F18" s="342">
        <v>0</v>
      </c>
      <c r="G18" s="342">
        <v>0</v>
      </c>
      <c r="H18" s="342">
        <v>0</v>
      </c>
      <c r="I18" s="342">
        <v>0</v>
      </c>
      <c r="J18" s="342">
        <v>0</v>
      </c>
      <c r="K18" s="342">
        <v>0</v>
      </c>
      <c r="L18" s="342">
        <v>0</v>
      </c>
      <c r="M18" s="342">
        <v>0</v>
      </c>
      <c r="N18" s="342">
        <v>0</v>
      </c>
      <c r="O18" s="342">
        <v>0</v>
      </c>
      <c r="P18" s="342">
        <v>0</v>
      </c>
      <c r="Q18" s="342">
        <v>0</v>
      </c>
      <c r="R18" s="342">
        <v>0</v>
      </c>
      <c r="S18" s="342">
        <v>0</v>
      </c>
      <c r="T18" s="342">
        <v>0</v>
      </c>
      <c r="U18" s="342">
        <v>0</v>
      </c>
      <c r="V18" s="342">
        <v>0</v>
      </c>
      <c r="W18" s="342">
        <v>0</v>
      </c>
      <c r="X18" s="342">
        <v>0</v>
      </c>
      <c r="Y18" s="342">
        <v>0</v>
      </c>
      <c r="Z18" s="342">
        <v>0</v>
      </c>
      <c r="AA18" s="342">
        <v>0</v>
      </c>
      <c r="AB18" s="342">
        <v>0</v>
      </c>
      <c r="AC18" s="342">
        <v>2708652</v>
      </c>
      <c r="AD18" s="342">
        <v>0</v>
      </c>
      <c r="AE18" s="334">
        <f t="shared" si="0"/>
        <v>2708652</v>
      </c>
    </row>
    <row r="19" spans="1:35">
      <c r="A19" s="343" t="s">
        <v>372</v>
      </c>
      <c r="B19" s="336" t="s">
        <v>373</v>
      </c>
      <c r="C19" s="342">
        <v>0</v>
      </c>
      <c r="D19" s="499">
        <v>21000000</v>
      </c>
      <c r="E19" s="499">
        <v>0</v>
      </c>
      <c r="F19" s="499">
        <v>0</v>
      </c>
      <c r="G19" s="499">
        <v>0</v>
      </c>
      <c r="H19" s="499">
        <v>0</v>
      </c>
      <c r="I19" s="499">
        <v>0</v>
      </c>
      <c r="J19" s="499">
        <v>0</v>
      </c>
      <c r="K19" s="499">
        <v>0</v>
      </c>
      <c r="L19" s="499">
        <v>-21000000</v>
      </c>
      <c r="M19" s="342">
        <v>0</v>
      </c>
      <c r="N19" s="342">
        <v>0</v>
      </c>
      <c r="O19" s="342">
        <v>0</v>
      </c>
      <c r="P19" s="342">
        <v>0</v>
      </c>
      <c r="Q19" s="342">
        <v>0</v>
      </c>
      <c r="R19" s="342">
        <v>0</v>
      </c>
      <c r="S19" s="342">
        <v>0</v>
      </c>
      <c r="T19" s="342">
        <v>0</v>
      </c>
      <c r="U19" s="342">
        <v>0</v>
      </c>
      <c r="V19" s="342">
        <v>0</v>
      </c>
      <c r="W19" s="342">
        <v>0</v>
      </c>
      <c r="X19" s="342">
        <v>0</v>
      </c>
      <c r="Y19" s="342">
        <v>0</v>
      </c>
      <c r="Z19" s="342">
        <v>0</v>
      </c>
      <c r="AA19" s="342">
        <v>0</v>
      </c>
      <c r="AB19" s="342">
        <v>0</v>
      </c>
      <c r="AC19" s="342">
        <v>0</v>
      </c>
      <c r="AD19" s="342">
        <v>0</v>
      </c>
      <c r="AE19" s="500">
        <f t="shared" si="0"/>
        <v>0</v>
      </c>
    </row>
    <row r="20" spans="1:35" ht="16.2" thickBot="1">
      <c r="A20" s="343" t="s">
        <v>410</v>
      </c>
      <c r="B20" s="385" t="s">
        <v>418</v>
      </c>
      <c r="C20" s="501">
        <v>0</v>
      </c>
      <c r="D20" s="502">
        <v>616984</v>
      </c>
      <c r="E20" s="502">
        <v>-616984</v>
      </c>
      <c r="F20" s="502">
        <v>16279099</v>
      </c>
      <c r="G20" s="502"/>
      <c r="H20" s="502"/>
      <c r="I20" s="502"/>
      <c r="J20" s="502"/>
      <c r="K20" s="502"/>
      <c r="L20" s="502">
        <v>44020644</v>
      </c>
      <c r="M20" s="501">
        <v>694681</v>
      </c>
      <c r="N20" s="501"/>
      <c r="O20" s="501"/>
      <c r="P20" s="501"/>
      <c r="Q20" s="501"/>
      <c r="R20" s="501"/>
      <c r="S20" s="501"/>
      <c r="T20" s="501"/>
      <c r="U20" s="501"/>
      <c r="V20" s="501"/>
      <c r="W20" s="501"/>
      <c r="X20" s="501"/>
      <c r="Y20" s="501"/>
      <c r="Z20" s="501"/>
      <c r="AA20" s="501"/>
      <c r="AB20" s="501"/>
      <c r="AC20" s="501"/>
      <c r="AD20" s="501">
        <v>-4355118</v>
      </c>
      <c r="AE20" s="472">
        <f>SUM(C20:AD20)</f>
        <v>56639306</v>
      </c>
    </row>
    <row r="21" spans="1:35" ht="16.2" thickBot="1">
      <c r="A21" s="344"/>
      <c r="B21" s="345" t="s">
        <v>169</v>
      </c>
      <c r="C21" s="503">
        <f>SUM(C7:C20)</f>
        <v>476014</v>
      </c>
      <c r="D21" s="503">
        <f t="shared" ref="D21:AB21" si="1">SUM(D7:D20)</f>
        <v>135221527</v>
      </c>
      <c r="E21" s="503">
        <f t="shared" si="1"/>
        <v>281768</v>
      </c>
      <c r="F21" s="503">
        <f>SUM(F7:F20)</f>
        <v>16456124</v>
      </c>
      <c r="G21" s="503">
        <f t="shared" si="1"/>
        <v>2900000</v>
      </c>
      <c r="H21" s="503">
        <f t="shared" si="1"/>
        <v>1000000</v>
      </c>
      <c r="I21" s="503">
        <f t="shared" si="1"/>
        <v>624265</v>
      </c>
      <c r="J21" s="503">
        <f t="shared" si="1"/>
        <v>5798449</v>
      </c>
      <c r="K21" s="503">
        <f t="shared" si="1"/>
        <v>-3726638</v>
      </c>
      <c r="L21" s="503">
        <f t="shared" si="1"/>
        <v>11855938</v>
      </c>
      <c r="M21" s="503">
        <f t="shared" si="1"/>
        <v>-2222945</v>
      </c>
      <c r="N21" s="503">
        <f t="shared" si="1"/>
        <v>230000</v>
      </c>
      <c r="O21" s="503">
        <f t="shared" si="1"/>
        <v>0</v>
      </c>
      <c r="P21" s="503">
        <f t="shared" si="1"/>
        <v>-495000</v>
      </c>
      <c r="Q21" s="503">
        <f t="shared" si="1"/>
        <v>-295000</v>
      </c>
      <c r="R21" s="503">
        <f t="shared" si="1"/>
        <v>0</v>
      </c>
      <c r="S21" s="503">
        <f>SUM(S7:S20)</f>
        <v>1091429</v>
      </c>
      <c r="T21" s="503">
        <f t="shared" si="1"/>
        <v>31609782</v>
      </c>
      <c r="U21" s="503">
        <f t="shared" si="1"/>
        <v>5516698</v>
      </c>
      <c r="V21" s="503">
        <f t="shared" si="1"/>
        <v>1366433</v>
      </c>
      <c r="W21" s="503">
        <f t="shared" si="1"/>
        <v>-634484</v>
      </c>
      <c r="X21" s="503">
        <f t="shared" si="1"/>
        <v>-300000</v>
      </c>
      <c r="Y21" s="503">
        <f t="shared" si="1"/>
        <v>-605926</v>
      </c>
      <c r="Z21" s="503">
        <f t="shared" si="1"/>
        <v>-640733</v>
      </c>
      <c r="AA21" s="503">
        <f t="shared" si="1"/>
        <v>-1673796</v>
      </c>
      <c r="AB21" s="503">
        <f t="shared" si="1"/>
        <v>-263618</v>
      </c>
      <c r="AC21" s="503">
        <f>SUM(AC7:AC20)</f>
        <v>-1364456</v>
      </c>
      <c r="AD21" s="505">
        <f>SUM(AD7:AD20)</f>
        <v>39180310</v>
      </c>
      <c r="AE21" s="506">
        <f>SUM(C21:AD21)</f>
        <v>241386141</v>
      </c>
      <c r="AH21" s="101"/>
    </row>
    <row r="22" spans="1:35" ht="16.2">
      <c r="A22" s="346"/>
      <c r="B22" s="347" t="s">
        <v>4</v>
      </c>
      <c r="C22" s="348">
        <v>471937</v>
      </c>
      <c r="D22" s="348">
        <v>112542345</v>
      </c>
      <c r="E22" s="348">
        <v>1231251</v>
      </c>
      <c r="F22" s="348">
        <v>16279099</v>
      </c>
      <c r="G22" s="348">
        <v>2900000</v>
      </c>
      <c r="H22" s="348">
        <v>1000000</v>
      </c>
      <c r="I22" s="348">
        <v>0</v>
      </c>
      <c r="J22" s="348">
        <v>5452134</v>
      </c>
      <c r="K22" s="348">
        <v>400000</v>
      </c>
      <c r="L22" s="348">
        <v>34460906</v>
      </c>
      <c r="M22" s="348">
        <v>9842</v>
      </c>
      <c r="N22" s="348">
        <v>230000</v>
      </c>
      <c r="O22" s="348">
        <v>0</v>
      </c>
      <c r="P22" s="348">
        <v>-495000</v>
      </c>
      <c r="Q22" s="348">
        <v>-295000</v>
      </c>
      <c r="R22" s="348">
        <v>0</v>
      </c>
      <c r="S22" s="348">
        <v>2728</v>
      </c>
      <c r="T22" s="348">
        <v>9087102</v>
      </c>
      <c r="U22" s="348">
        <v>2784652</v>
      </c>
      <c r="V22" s="348">
        <v>1182379</v>
      </c>
      <c r="W22" s="348">
        <v>-577537</v>
      </c>
      <c r="X22" s="348">
        <v>-300000</v>
      </c>
      <c r="Y22" s="348">
        <v>-609822</v>
      </c>
      <c r="Z22" s="348">
        <v>-714641</v>
      </c>
      <c r="AA22" s="348">
        <v>-1368117</v>
      </c>
      <c r="AB22" s="348">
        <v>-197379</v>
      </c>
      <c r="AC22" s="348">
        <v>-1334980</v>
      </c>
      <c r="AD22" s="348">
        <v>32882735</v>
      </c>
      <c r="AE22" s="504">
        <f>SUM(C22:AD22)</f>
        <v>215024634</v>
      </c>
      <c r="AI22" s="101"/>
    </row>
    <row r="23" spans="1:35" ht="16.2">
      <c r="A23" s="346"/>
      <c r="B23" s="349" t="s">
        <v>282</v>
      </c>
      <c r="C23" s="350">
        <v>4077</v>
      </c>
      <c r="D23" s="350">
        <v>22679182</v>
      </c>
      <c r="E23" s="350">
        <v>402574</v>
      </c>
      <c r="F23" s="350">
        <v>177025</v>
      </c>
      <c r="G23" s="350">
        <v>0</v>
      </c>
      <c r="H23" s="350">
        <v>0</v>
      </c>
      <c r="I23" s="350">
        <v>624265</v>
      </c>
      <c r="J23" s="350">
        <v>346315</v>
      </c>
      <c r="K23" s="350">
        <v>-4126638</v>
      </c>
      <c r="L23" s="350">
        <v>-22604968</v>
      </c>
      <c r="M23" s="350">
        <v>-2232787</v>
      </c>
      <c r="N23" s="350">
        <v>0</v>
      </c>
      <c r="O23" s="350">
        <v>0</v>
      </c>
      <c r="P23" s="350">
        <v>0</v>
      </c>
      <c r="Q23" s="350">
        <v>0</v>
      </c>
      <c r="R23" s="350">
        <v>0</v>
      </c>
      <c r="S23" s="350">
        <v>1088701</v>
      </c>
      <c r="T23" s="350">
        <v>22522680</v>
      </c>
      <c r="U23" s="350">
        <v>2732046</v>
      </c>
      <c r="V23" s="350">
        <v>184054</v>
      </c>
      <c r="W23" s="350">
        <v>-56947</v>
      </c>
      <c r="X23" s="350">
        <v>0</v>
      </c>
      <c r="Y23" s="350">
        <v>46240</v>
      </c>
      <c r="Z23" s="350">
        <v>73908</v>
      </c>
      <c r="AA23" s="350">
        <v>-133905</v>
      </c>
      <c r="AB23" s="350">
        <v>-66239</v>
      </c>
      <c r="AC23" s="350">
        <v>-529476</v>
      </c>
      <c r="AD23" s="350">
        <v>6297575</v>
      </c>
      <c r="AE23" s="504">
        <f>SUM(C23:AD23)</f>
        <v>27427682</v>
      </c>
      <c r="AI23" s="101"/>
    </row>
    <row r="24" spans="1:35" ht="16.8" thickBot="1">
      <c r="A24" s="346"/>
      <c r="B24" s="349" t="s">
        <v>36</v>
      </c>
      <c r="C24" s="350">
        <v>0</v>
      </c>
      <c r="D24" s="350">
        <v>0</v>
      </c>
      <c r="E24" s="350">
        <v>-1352057</v>
      </c>
      <c r="F24" s="350">
        <v>0</v>
      </c>
      <c r="G24" s="350">
        <v>0</v>
      </c>
      <c r="H24" s="350">
        <v>0</v>
      </c>
      <c r="I24" s="350">
        <v>0</v>
      </c>
      <c r="J24" s="350">
        <v>0</v>
      </c>
      <c r="K24" s="350">
        <v>0</v>
      </c>
      <c r="L24" s="350">
        <v>0</v>
      </c>
      <c r="M24" s="350">
        <v>0</v>
      </c>
      <c r="N24" s="350">
        <v>0</v>
      </c>
      <c r="O24" s="350">
        <v>0</v>
      </c>
      <c r="P24" s="350">
        <v>0</v>
      </c>
      <c r="Q24" s="350">
        <v>0</v>
      </c>
      <c r="R24" s="350">
        <v>0</v>
      </c>
      <c r="S24" s="350">
        <v>0</v>
      </c>
      <c r="T24" s="350">
        <v>0</v>
      </c>
      <c r="U24" s="350">
        <v>0</v>
      </c>
      <c r="V24" s="350">
        <v>0</v>
      </c>
      <c r="W24" s="350">
        <v>0</v>
      </c>
      <c r="X24" s="350">
        <v>0</v>
      </c>
      <c r="Y24" s="350">
        <v>-42344</v>
      </c>
      <c r="Z24" s="350">
        <v>0</v>
      </c>
      <c r="AA24" s="350">
        <v>-171774</v>
      </c>
      <c r="AB24" s="350">
        <v>0</v>
      </c>
      <c r="AC24" s="350">
        <v>500000</v>
      </c>
      <c r="AD24" s="350">
        <v>0</v>
      </c>
      <c r="AE24" s="504">
        <f>SUM(C24:AD24)</f>
        <v>-1066175</v>
      </c>
      <c r="AI24" s="101"/>
    </row>
    <row r="25" spans="1:35" ht="16.2" thickBot="1">
      <c r="A25" s="351"/>
      <c r="B25" s="345" t="s">
        <v>344</v>
      </c>
      <c r="C25" s="407">
        <f>C21+C6</f>
        <v>21773370</v>
      </c>
      <c r="D25" s="407">
        <f t="shared" ref="D25:AC25" si="2">D21+D6</f>
        <v>683987324</v>
      </c>
      <c r="E25" s="407">
        <f t="shared" si="2"/>
        <v>48436578</v>
      </c>
      <c r="F25" s="407">
        <f t="shared" si="2"/>
        <v>71308628</v>
      </c>
      <c r="G25" s="407">
        <f t="shared" si="2"/>
        <v>12965312</v>
      </c>
      <c r="H25" s="407">
        <f t="shared" si="2"/>
        <v>4488221</v>
      </c>
      <c r="I25" s="407">
        <f t="shared" si="2"/>
        <v>10367661</v>
      </c>
      <c r="J25" s="407">
        <f t="shared" si="2"/>
        <v>14414729</v>
      </c>
      <c r="K25" s="407">
        <f t="shared" si="2"/>
        <v>42356061</v>
      </c>
      <c r="L25" s="407">
        <f>L21+L6</f>
        <v>433419553</v>
      </c>
      <c r="M25" s="407">
        <f t="shared" si="2"/>
        <v>267020567</v>
      </c>
      <c r="N25" s="407">
        <f t="shared" si="2"/>
        <v>12601835</v>
      </c>
      <c r="O25" s="407">
        <f t="shared" si="2"/>
        <v>0</v>
      </c>
      <c r="P25" s="407">
        <f t="shared" si="2"/>
        <v>20506890</v>
      </c>
      <c r="Q25" s="407">
        <f t="shared" si="2"/>
        <v>8127558</v>
      </c>
      <c r="R25" s="407">
        <f t="shared" si="2"/>
        <v>2610245</v>
      </c>
      <c r="S25" s="407">
        <f t="shared" si="2"/>
        <v>4246939</v>
      </c>
      <c r="T25" s="407">
        <f t="shared" si="2"/>
        <v>57685003</v>
      </c>
      <c r="U25" s="407">
        <f t="shared" si="2"/>
        <v>7404061</v>
      </c>
      <c r="V25" s="407">
        <f t="shared" si="2"/>
        <v>58975863</v>
      </c>
      <c r="W25" s="407">
        <f t="shared" si="2"/>
        <v>5604480</v>
      </c>
      <c r="X25" s="407">
        <f t="shared" si="2"/>
        <v>9099818</v>
      </c>
      <c r="Y25" s="407">
        <f t="shared" si="2"/>
        <v>44537908</v>
      </c>
      <c r="Z25" s="407">
        <f t="shared" si="2"/>
        <v>17875423</v>
      </c>
      <c r="AA25" s="407">
        <f t="shared" si="2"/>
        <v>10790353</v>
      </c>
      <c r="AB25" s="407">
        <f t="shared" si="2"/>
        <v>728537</v>
      </c>
      <c r="AC25" s="407">
        <f t="shared" si="2"/>
        <v>33707027</v>
      </c>
      <c r="AD25" s="407">
        <f>AD21+AD6</f>
        <v>76895640</v>
      </c>
      <c r="AE25" s="506">
        <f>AE21+AE6</f>
        <v>1981935584</v>
      </c>
      <c r="AH25" s="101"/>
    </row>
    <row r="26" spans="1:35" s="487" customFormat="1">
      <c r="A26" s="18"/>
      <c r="B26" s="18"/>
      <c r="C26" s="146"/>
      <c r="D26" s="146"/>
      <c r="E26" s="146"/>
      <c r="F26" s="146"/>
      <c r="G26" s="146"/>
      <c r="H26" s="146"/>
      <c r="I26" s="146"/>
      <c r="J26" s="146"/>
      <c r="K26" s="146"/>
      <c r="L26" s="146"/>
      <c r="M26" s="146"/>
      <c r="N26" s="146"/>
      <c r="O26" s="18"/>
      <c r="P26" s="146"/>
      <c r="Q26" s="146"/>
      <c r="R26" s="146"/>
      <c r="S26" s="146"/>
      <c r="T26" s="146"/>
      <c r="U26" s="146"/>
      <c r="V26" s="146"/>
      <c r="W26" s="146"/>
      <c r="X26" s="146"/>
      <c r="Y26" s="146"/>
      <c r="Z26" s="146"/>
      <c r="AA26" s="146"/>
      <c r="AB26" s="146"/>
      <c r="AC26" s="146"/>
      <c r="AD26" s="146"/>
      <c r="AE26" s="146"/>
      <c r="AF26" s="132"/>
      <c r="AG26" s="132"/>
      <c r="AH26" s="486"/>
      <c r="AI26" s="486"/>
    </row>
    <row r="27" spans="1:35">
      <c r="A27" s="132"/>
      <c r="C27" s="101">
        <f>SUM(C22:C23)-C21</f>
        <v>0</v>
      </c>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row>
    <row r="28" spans="1:35">
      <c r="A28" s="132"/>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row>
    <row r="29" spans="1:35">
      <c r="A29" s="132"/>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row>
    <row r="30" spans="1:35">
      <c r="A30" s="132"/>
    </row>
    <row r="31" spans="1:35">
      <c r="A31" s="132"/>
    </row>
    <row r="32" spans="1:35">
      <c r="A32" s="132"/>
    </row>
    <row r="33" spans="1:31">
      <c r="A33" s="132"/>
    </row>
    <row r="34" spans="1:31">
      <c r="A34" s="132"/>
    </row>
    <row r="35" spans="1:31">
      <c r="A35" s="132"/>
    </row>
    <row r="36" spans="1:31">
      <c r="A36" s="132"/>
    </row>
    <row r="37" spans="1:31">
      <c r="A37" s="132"/>
    </row>
    <row r="38" spans="1:31">
      <c r="A38" s="132"/>
    </row>
    <row r="39" spans="1:31">
      <c r="A39" s="132"/>
    </row>
    <row r="40" spans="1:31" s="128" customFormat="1">
      <c r="A40" s="35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row>
    <row r="41" spans="1:31" s="128" customFormat="1">
      <c r="A41" s="35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row>
    <row r="42" spans="1:31" s="353" customFormat="1">
      <c r="A42" s="35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row>
    <row r="43" spans="1:31" s="353" customFormat="1">
      <c r="A43" s="35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row>
    <row r="44" spans="1:31" s="353" customFormat="1">
      <c r="A44" s="35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row>
    <row r="45" spans="1:31" s="312" customFormat="1">
      <c r="A45" s="35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row>
    <row r="67" spans="32:32">
      <c r="AF67" s="354"/>
    </row>
    <row r="68" spans="32:32">
      <c r="AF68" s="354"/>
    </row>
    <row r="69" spans="32:32">
      <c r="AF69" s="354"/>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58"/>
  <sheetViews>
    <sheetView zoomScale="80" zoomScaleNormal="80" workbookViewId="0">
      <pane ySplit="5" topLeftCell="A27" activePane="bottomLeft" state="frozen"/>
      <selection activeCell="F14" sqref="F14"/>
      <selection pane="bottomLeft" activeCell="E6" sqref="E6"/>
    </sheetView>
  </sheetViews>
  <sheetFormatPr defaultColWidth="12.6640625" defaultRowHeight="15.6"/>
  <cols>
    <col min="1" max="1" width="10.109375" style="96" customWidth="1"/>
    <col min="2" max="2" width="49.6640625" style="96" customWidth="1"/>
    <col min="3" max="7" width="15.88671875" style="97" customWidth="1"/>
    <col min="8" max="8" width="16.21875" style="96" customWidth="1"/>
    <col min="9" max="9" width="12.6640625" style="96"/>
    <col min="10" max="10" width="10.44140625" style="96" customWidth="1"/>
    <col min="11" max="11" width="12.109375" style="96" customWidth="1"/>
    <col min="12" max="12" width="9.6640625" style="96" bestFit="1" customWidth="1"/>
    <col min="13" max="16384" width="12.6640625" style="96"/>
  </cols>
  <sheetData>
    <row r="1" spans="1:13">
      <c r="A1" s="526" t="s">
        <v>3</v>
      </c>
      <c r="B1" s="526"/>
      <c r="C1" s="526"/>
      <c r="D1" s="526"/>
      <c r="E1" s="526"/>
      <c r="F1" s="526"/>
      <c r="G1" s="526"/>
      <c r="H1" s="526"/>
      <c r="I1" s="394"/>
      <c r="K1" s="394"/>
      <c r="L1" s="394"/>
      <c r="M1" s="394"/>
    </row>
    <row r="2" spans="1:13">
      <c r="A2" s="526" t="s">
        <v>266</v>
      </c>
      <c r="B2" s="526"/>
      <c r="C2" s="526"/>
      <c r="D2" s="526"/>
      <c r="E2" s="526"/>
      <c r="F2" s="526"/>
      <c r="G2" s="526"/>
      <c r="H2" s="526"/>
      <c r="I2" s="394"/>
      <c r="K2" s="394"/>
      <c r="L2" s="394"/>
      <c r="M2" s="394"/>
    </row>
    <row r="3" spans="1:13">
      <c r="A3" s="527" t="s">
        <v>425</v>
      </c>
      <c r="B3" s="527"/>
      <c r="C3" s="527"/>
      <c r="D3" s="527"/>
      <c r="E3" s="527"/>
      <c r="F3" s="527"/>
      <c r="G3" s="527"/>
      <c r="H3" s="527"/>
      <c r="I3" s="394"/>
      <c r="K3" s="394"/>
      <c r="L3" s="394"/>
      <c r="M3" s="394"/>
    </row>
    <row r="4" spans="1:13">
      <c r="A4" s="488"/>
      <c r="B4" s="489"/>
      <c r="C4" s="490"/>
      <c r="D4" s="491"/>
      <c r="E4" s="490"/>
      <c r="F4" s="490"/>
      <c r="G4" s="490"/>
      <c r="H4" s="394"/>
      <c r="I4" s="394"/>
      <c r="K4" s="394"/>
      <c r="L4" s="394"/>
      <c r="M4" s="394"/>
    </row>
    <row r="5" spans="1:13" ht="69" customHeight="1">
      <c r="A5" s="389" t="s">
        <v>1</v>
      </c>
      <c r="B5" s="390" t="s">
        <v>0</v>
      </c>
      <c r="C5" s="391" t="s">
        <v>233</v>
      </c>
      <c r="D5" s="392" t="s">
        <v>32</v>
      </c>
      <c r="E5" s="393" t="s">
        <v>368</v>
      </c>
      <c r="F5" s="393" t="s">
        <v>152</v>
      </c>
      <c r="G5" s="393" t="s">
        <v>153</v>
      </c>
      <c r="H5" s="393" t="s">
        <v>200</v>
      </c>
      <c r="I5" s="394"/>
      <c r="K5" s="394"/>
      <c r="L5" s="394"/>
      <c r="M5" s="394"/>
    </row>
    <row r="6" spans="1:13">
      <c r="A6" s="85" t="s">
        <v>24</v>
      </c>
      <c r="B6" s="86" t="s">
        <v>7</v>
      </c>
      <c r="C6" s="381">
        <v>444.1</v>
      </c>
      <c r="D6" s="87">
        <v>0</v>
      </c>
      <c r="E6" s="381">
        <v>444.1</v>
      </c>
      <c r="F6" s="382">
        <v>419.2</v>
      </c>
      <c r="G6" s="381">
        <v>412.4</v>
      </c>
      <c r="H6" s="381">
        <f>+E6-G6</f>
        <v>31.700000000000045</v>
      </c>
      <c r="I6" s="395"/>
      <c r="J6" s="394"/>
      <c r="K6" s="395"/>
      <c r="L6" s="395"/>
      <c r="M6" s="395"/>
    </row>
    <row r="7" spans="1:13">
      <c r="A7" s="88" t="s">
        <v>126</v>
      </c>
      <c r="B7" s="89"/>
      <c r="C7" s="383">
        <f>SUM(C6)</f>
        <v>444.1</v>
      </c>
      <c r="D7" s="383">
        <f t="shared" ref="D7:H7" si="0">SUM(D6)</f>
        <v>0</v>
      </c>
      <c r="E7" s="383">
        <f t="shared" si="0"/>
        <v>444.1</v>
      </c>
      <c r="F7" s="383">
        <f t="shared" si="0"/>
        <v>419.2</v>
      </c>
      <c r="G7" s="383">
        <f t="shared" si="0"/>
        <v>412.4</v>
      </c>
      <c r="H7" s="383">
        <f t="shared" si="0"/>
        <v>31.700000000000045</v>
      </c>
      <c r="I7" s="395"/>
      <c r="J7" s="394"/>
      <c r="K7" s="395"/>
      <c r="L7" s="395"/>
      <c r="M7" s="395"/>
    </row>
    <row r="8" spans="1:13">
      <c r="A8" s="85" t="s">
        <v>25</v>
      </c>
      <c r="B8" s="86" t="s">
        <v>8</v>
      </c>
      <c r="C8" s="382">
        <v>9335.9000000000015</v>
      </c>
      <c r="D8" s="91">
        <v>0</v>
      </c>
      <c r="E8" s="382">
        <v>9340.2999999999993</v>
      </c>
      <c r="F8" s="382">
        <v>9554.7000000000007</v>
      </c>
      <c r="G8" s="382">
        <v>9936.4</v>
      </c>
      <c r="H8" s="382">
        <f t="shared" ref="H8:H19" si="1">+E8-G8</f>
        <v>-596.10000000000036</v>
      </c>
      <c r="I8" s="395"/>
      <c r="J8" s="394"/>
      <c r="K8" s="395"/>
      <c r="L8" s="395"/>
      <c r="M8" s="395"/>
    </row>
    <row r="9" spans="1:13">
      <c r="A9" s="85" t="s">
        <v>26</v>
      </c>
      <c r="B9" s="86" t="s">
        <v>9</v>
      </c>
      <c r="C9" s="382">
        <v>560.5999999999998</v>
      </c>
      <c r="D9" s="91">
        <v>0</v>
      </c>
      <c r="E9" s="382">
        <v>549.1</v>
      </c>
      <c r="F9" s="382">
        <v>525.70000000000005</v>
      </c>
      <c r="G9" s="382">
        <v>522.70000000000005</v>
      </c>
      <c r="H9" s="382">
        <f t="shared" si="1"/>
        <v>26.399999999999977</v>
      </c>
      <c r="I9" s="395"/>
      <c r="J9" s="394"/>
      <c r="K9" s="395"/>
      <c r="L9" s="396"/>
      <c r="M9" s="395"/>
    </row>
    <row r="10" spans="1:13">
      <c r="A10" s="85" t="s">
        <v>27</v>
      </c>
      <c r="B10" s="86" t="s">
        <v>189</v>
      </c>
      <c r="C10" s="382">
        <v>0</v>
      </c>
      <c r="D10" s="91">
        <v>0</v>
      </c>
      <c r="E10" s="382">
        <v>0</v>
      </c>
      <c r="F10" s="382">
        <v>0</v>
      </c>
      <c r="G10" s="382">
        <v>0</v>
      </c>
      <c r="H10" s="382">
        <f t="shared" si="1"/>
        <v>0</v>
      </c>
      <c r="I10" s="395"/>
      <c r="J10" s="394"/>
      <c r="K10" s="395"/>
      <c r="L10" s="387"/>
      <c r="M10" s="395"/>
    </row>
    <row r="11" spans="1:13">
      <c r="A11" s="85" t="s">
        <v>28</v>
      </c>
      <c r="B11" s="86" t="s">
        <v>10</v>
      </c>
      <c r="C11" s="382">
        <v>0</v>
      </c>
      <c r="D11" s="91">
        <v>0</v>
      </c>
      <c r="E11" s="382">
        <v>0</v>
      </c>
      <c r="F11" s="382">
        <v>0</v>
      </c>
      <c r="G11" s="382">
        <v>0</v>
      </c>
      <c r="H11" s="382">
        <f t="shared" si="1"/>
        <v>0</v>
      </c>
      <c r="I11" s="395"/>
      <c r="J11" s="395"/>
      <c r="K11" s="395"/>
      <c r="L11" s="387"/>
      <c r="M11" s="395"/>
    </row>
    <row r="12" spans="1:13">
      <c r="A12" s="85" t="s">
        <v>29</v>
      </c>
      <c r="B12" s="86" t="s">
        <v>191</v>
      </c>
      <c r="C12" s="382">
        <v>0</v>
      </c>
      <c r="D12" s="91">
        <v>0</v>
      </c>
      <c r="E12" s="382">
        <v>0</v>
      </c>
      <c r="F12" s="382">
        <v>0</v>
      </c>
      <c r="G12" s="382">
        <v>0</v>
      </c>
      <c r="H12" s="382">
        <f t="shared" si="1"/>
        <v>0</v>
      </c>
      <c r="I12" s="395"/>
      <c r="J12" s="395"/>
      <c r="K12" s="395"/>
      <c r="L12" s="387"/>
      <c r="M12" s="395"/>
    </row>
    <row r="13" spans="1:13">
      <c r="A13" s="85" t="s">
        <v>114</v>
      </c>
      <c r="B13" s="86" t="s">
        <v>11</v>
      </c>
      <c r="C13" s="382">
        <v>0</v>
      </c>
      <c r="D13" s="91">
        <v>0</v>
      </c>
      <c r="E13" s="382">
        <v>0</v>
      </c>
      <c r="F13" s="382">
        <v>0</v>
      </c>
      <c r="G13" s="382">
        <v>0</v>
      </c>
      <c r="H13" s="382">
        <f t="shared" si="1"/>
        <v>0</v>
      </c>
      <c r="I13" s="395"/>
      <c r="J13" s="395"/>
      <c r="K13" s="395"/>
      <c r="L13" s="387"/>
      <c r="M13" s="395"/>
    </row>
    <row r="14" spans="1:13">
      <c r="A14" s="85" t="s">
        <v>115</v>
      </c>
      <c r="B14" s="86" t="s">
        <v>201</v>
      </c>
      <c r="C14" s="382">
        <v>0</v>
      </c>
      <c r="D14" s="91">
        <v>0</v>
      </c>
      <c r="E14" s="382">
        <v>0</v>
      </c>
      <c r="F14" s="382">
        <v>0</v>
      </c>
      <c r="G14" s="382">
        <v>0</v>
      </c>
      <c r="H14" s="382">
        <f t="shared" si="1"/>
        <v>0</v>
      </c>
      <c r="I14" s="395"/>
      <c r="J14" s="396"/>
      <c r="K14" s="395"/>
      <c r="L14" s="387"/>
      <c r="M14" s="395"/>
    </row>
    <row r="15" spans="1:13">
      <c r="A15" s="85" t="s">
        <v>116</v>
      </c>
      <c r="B15" s="86" t="s">
        <v>12</v>
      </c>
      <c r="C15" s="382">
        <v>0</v>
      </c>
      <c r="D15" s="91">
        <v>0</v>
      </c>
      <c r="E15" s="382">
        <v>0</v>
      </c>
      <c r="F15" s="382">
        <v>0</v>
      </c>
      <c r="G15" s="382">
        <v>0</v>
      </c>
      <c r="H15" s="382">
        <f t="shared" si="1"/>
        <v>0</v>
      </c>
      <c r="I15" s="395"/>
      <c r="J15" s="396"/>
      <c r="K15" s="395"/>
      <c r="L15" s="387"/>
      <c r="M15" s="395"/>
    </row>
    <row r="16" spans="1:13">
      <c r="A16" s="85" t="s">
        <v>117</v>
      </c>
      <c r="B16" s="86" t="s">
        <v>13</v>
      </c>
      <c r="C16" s="382">
        <v>0</v>
      </c>
      <c r="D16" s="91">
        <v>0</v>
      </c>
      <c r="E16" s="382">
        <v>0</v>
      </c>
      <c r="F16" s="382">
        <v>0</v>
      </c>
      <c r="G16" s="382">
        <v>0</v>
      </c>
      <c r="H16" s="382">
        <f t="shared" si="1"/>
        <v>0</v>
      </c>
      <c r="I16" s="395"/>
      <c r="J16" s="396"/>
      <c r="K16" s="395"/>
      <c r="L16" s="387"/>
      <c r="M16" s="395"/>
    </row>
    <row r="17" spans="1:13">
      <c r="A17" s="85" t="s">
        <v>118</v>
      </c>
      <c r="B17" s="86" t="s">
        <v>145</v>
      </c>
      <c r="C17" s="382">
        <v>0</v>
      </c>
      <c r="D17" s="91">
        <v>0</v>
      </c>
      <c r="E17" s="382">
        <v>0</v>
      </c>
      <c r="F17" s="382">
        <v>0</v>
      </c>
      <c r="G17" s="382">
        <v>0</v>
      </c>
      <c r="H17" s="382">
        <f t="shared" si="1"/>
        <v>0</v>
      </c>
      <c r="I17" s="395"/>
      <c r="J17" s="396"/>
      <c r="K17" s="395"/>
      <c r="L17" s="387"/>
      <c r="M17" s="395"/>
    </row>
    <row r="18" spans="1:13">
      <c r="A18" s="85" t="s">
        <v>119</v>
      </c>
      <c r="B18" s="86" t="s">
        <v>196</v>
      </c>
      <c r="C18" s="382">
        <v>0</v>
      </c>
      <c r="D18" s="91">
        <v>0</v>
      </c>
      <c r="E18" s="382">
        <v>0</v>
      </c>
      <c r="F18" s="382">
        <v>0</v>
      </c>
      <c r="G18" s="382">
        <v>0</v>
      </c>
      <c r="H18" s="382">
        <f t="shared" si="1"/>
        <v>0</v>
      </c>
      <c r="I18" s="395"/>
      <c r="J18" s="397"/>
      <c r="K18" s="395"/>
      <c r="L18" s="387"/>
      <c r="M18" s="387"/>
    </row>
    <row r="19" spans="1:13">
      <c r="A19" s="85" t="s">
        <v>120</v>
      </c>
      <c r="B19" s="86" t="s">
        <v>225</v>
      </c>
      <c r="C19" s="382">
        <v>0</v>
      </c>
      <c r="D19" s="91">
        <v>0</v>
      </c>
      <c r="E19" s="382">
        <v>0</v>
      </c>
      <c r="F19" s="382">
        <v>0</v>
      </c>
      <c r="G19" s="382">
        <v>0</v>
      </c>
      <c r="H19" s="382">
        <f t="shared" si="1"/>
        <v>0</v>
      </c>
      <c r="I19" s="395"/>
      <c r="J19" s="397"/>
      <c r="K19" s="395"/>
      <c r="L19" s="387"/>
      <c r="M19" s="387"/>
    </row>
    <row r="20" spans="1:13">
      <c r="A20" s="88" t="s">
        <v>127</v>
      </c>
      <c r="B20" s="89"/>
      <c r="C20" s="383">
        <f>SUM(C8:C19)</f>
        <v>9896.5000000000018</v>
      </c>
      <c r="D20" s="383">
        <f t="shared" ref="D20:H20" si="2">SUM(D8:D19)</f>
        <v>0</v>
      </c>
      <c r="E20" s="383">
        <f t="shared" si="2"/>
        <v>9889.4</v>
      </c>
      <c r="F20" s="383">
        <f t="shared" ref="F20:G20" si="3">SUM(F8:F19)</f>
        <v>10080.400000000001</v>
      </c>
      <c r="G20" s="383">
        <f t="shared" si="3"/>
        <v>10459.1</v>
      </c>
      <c r="H20" s="383">
        <f t="shared" si="2"/>
        <v>-569.70000000000039</v>
      </c>
      <c r="I20" s="395"/>
      <c r="J20" s="397"/>
      <c r="K20" s="396"/>
      <c r="L20" s="387"/>
      <c r="M20" s="387"/>
    </row>
    <row r="21" spans="1:13">
      <c r="A21" s="85" t="s">
        <v>30</v>
      </c>
      <c r="B21" s="86" t="s">
        <v>14</v>
      </c>
      <c r="C21" s="382">
        <v>0</v>
      </c>
      <c r="D21" s="91">
        <v>0</v>
      </c>
      <c r="E21" s="382">
        <v>0</v>
      </c>
      <c r="F21" s="382">
        <v>0</v>
      </c>
      <c r="G21" s="382">
        <v>0</v>
      </c>
      <c r="H21" s="382">
        <f t="shared" ref="H21:H26" si="4">+E21-G21</f>
        <v>0</v>
      </c>
      <c r="I21" s="395"/>
      <c r="J21" s="397"/>
      <c r="K21" s="396"/>
      <c r="L21" s="387"/>
      <c r="M21" s="387"/>
    </row>
    <row r="22" spans="1:13">
      <c r="A22" s="85" t="s">
        <v>121</v>
      </c>
      <c r="B22" s="86" t="s">
        <v>15</v>
      </c>
      <c r="C22" s="382">
        <v>0</v>
      </c>
      <c r="D22" s="91">
        <v>0</v>
      </c>
      <c r="E22" s="382">
        <v>0</v>
      </c>
      <c r="F22" s="382">
        <v>0</v>
      </c>
      <c r="G22" s="382">
        <v>0</v>
      </c>
      <c r="H22" s="382">
        <f t="shared" si="4"/>
        <v>0</v>
      </c>
      <c r="I22" s="395"/>
      <c r="J22" s="397"/>
      <c r="K22" s="396"/>
      <c r="L22" s="387"/>
      <c r="M22" s="387"/>
    </row>
    <row r="23" spans="1:13">
      <c r="A23" s="85" t="s">
        <v>122</v>
      </c>
      <c r="B23" s="86" t="s">
        <v>202</v>
      </c>
      <c r="C23" s="382">
        <v>0</v>
      </c>
      <c r="D23" s="91">
        <v>0</v>
      </c>
      <c r="E23" s="382">
        <v>0</v>
      </c>
      <c r="F23" s="382">
        <v>0</v>
      </c>
      <c r="G23" s="382">
        <v>0</v>
      </c>
      <c r="H23" s="382">
        <f t="shared" si="4"/>
        <v>0</v>
      </c>
      <c r="I23" s="395"/>
      <c r="J23" s="128"/>
      <c r="K23" s="396"/>
      <c r="L23" s="387"/>
      <c r="M23" s="387"/>
    </row>
    <row r="24" spans="1:13">
      <c r="A24" s="85" t="s">
        <v>104</v>
      </c>
      <c r="B24" s="86" t="s">
        <v>17</v>
      </c>
      <c r="C24" s="382">
        <v>2</v>
      </c>
      <c r="D24" s="91">
        <v>0</v>
      </c>
      <c r="E24" s="382">
        <v>2</v>
      </c>
      <c r="F24" s="382">
        <v>1.7</v>
      </c>
      <c r="G24" s="382">
        <v>2</v>
      </c>
      <c r="H24" s="382">
        <f t="shared" si="4"/>
        <v>0</v>
      </c>
      <c r="I24" s="395"/>
      <c r="J24" s="128"/>
      <c r="K24" s="396"/>
      <c r="L24" s="387"/>
      <c r="M24" s="387"/>
    </row>
    <row r="25" spans="1:13">
      <c r="A25" s="85" t="s">
        <v>105</v>
      </c>
      <c r="B25" s="86" t="s">
        <v>149</v>
      </c>
      <c r="C25" s="382">
        <v>0</v>
      </c>
      <c r="D25" s="91">
        <v>0</v>
      </c>
      <c r="E25" s="382">
        <v>0</v>
      </c>
      <c r="F25" s="382">
        <v>0</v>
      </c>
      <c r="G25" s="382">
        <v>0</v>
      </c>
      <c r="H25" s="382">
        <f t="shared" si="4"/>
        <v>0</v>
      </c>
      <c r="I25" s="395"/>
      <c r="J25" s="128"/>
      <c r="K25" s="396"/>
      <c r="L25" s="387"/>
      <c r="M25" s="387"/>
    </row>
    <row r="26" spans="1:13">
      <c r="A26" s="85" t="s">
        <v>123</v>
      </c>
      <c r="B26" s="86" t="s">
        <v>150</v>
      </c>
      <c r="C26" s="382">
        <v>33.799999999999997</v>
      </c>
      <c r="D26" s="91">
        <v>27</v>
      </c>
      <c r="E26" s="382">
        <v>61.9</v>
      </c>
      <c r="F26" s="382">
        <v>53.8</v>
      </c>
      <c r="G26" s="382">
        <v>53.7</v>
      </c>
      <c r="H26" s="382">
        <f t="shared" si="4"/>
        <v>8.1999999999999957</v>
      </c>
      <c r="I26" s="395"/>
      <c r="J26" s="128"/>
      <c r="K26" s="396"/>
      <c r="L26" s="396"/>
      <c r="M26" s="387"/>
    </row>
    <row r="27" spans="1:13">
      <c r="A27" s="88" t="s">
        <v>128</v>
      </c>
      <c r="B27" s="89"/>
      <c r="C27" s="383">
        <f>SUM(C21:C26)</f>
        <v>35.799999999999997</v>
      </c>
      <c r="D27" s="383">
        <f t="shared" ref="D27:H27" si="5">SUM(D21:D26)</f>
        <v>27</v>
      </c>
      <c r="E27" s="383">
        <f t="shared" si="5"/>
        <v>63.9</v>
      </c>
      <c r="F27" s="383">
        <f t="shared" ref="F27:G27" si="6">SUM(F21:F26)</f>
        <v>55.5</v>
      </c>
      <c r="G27" s="383">
        <f t="shared" si="6"/>
        <v>55.7</v>
      </c>
      <c r="H27" s="383">
        <f t="shared" si="5"/>
        <v>8.1999999999999957</v>
      </c>
      <c r="I27" s="395"/>
      <c r="J27" s="128"/>
      <c r="K27" s="396"/>
      <c r="L27" s="396"/>
      <c r="M27" s="387"/>
    </row>
    <row r="28" spans="1:13">
      <c r="A28" s="85" t="s">
        <v>106</v>
      </c>
      <c r="B28" s="86" t="s">
        <v>18</v>
      </c>
      <c r="C28" s="382">
        <v>1006.5</v>
      </c>
      <c r="D28" s="91">
        <v>0</v>
      </c>
      <c r="E28" s="382">
        <v>1013.7</v>
      </c>
      <c r="F28" s="382">
        <v>942</v>
      </c>
      <c r="G28" s="382">
        <v>910.5</v>
      </c>
      <c r="H28" s="382">
        <f t="shared" ref="H28:H30" si="7">+E28-G28</f>
        <v>103.20000000000005</v>
      </c>
      <c r="I28" s="395"/>
      <c r="J28" s="128"/>
      <c r="K28" s="396"/>
      <c r="L28" s="396"/>
      <c r="M28" s="387"/>
    </row>
    <row r="29" spans="1:13">
      <c r="A29" s="85" t="s">
        <v>107</v>
      </c>
      <c r="B29" s="86" t="s">
        <v>124</v>
      </c>
      <c r="C29" s="382">
        <v>84.8</v>
      </c>
      <c r="D29" s="91">
        <v>0</v>
      </c>
      <c r="E29" s="382">
        <v>77.3</v>
      </c>
      <c r="F29" s="382">
        <v>71</v>
      </c>
      <c r="G29" s="382">
        <v>71</v>
      </c>
      <c r="H29" s="382">
        <f t="shared" si="7"/>
        <v>6.2999999999999972</v>
      </c>
      <c r="I29" s="395"/>
      <c r="J29" s="128"/>
      <c r="K29" s="396"/>
      <c r="L29" s="396"/>
      <c r="M29" s="387"/>
    </row>
    <row r="30" spans="1:13">
      <c r="A30" s="85" t="s">
        <v>108</v>
      </c>
      <c r="B30" s="86" t="s">
        <v>203</v>
      </c>
      <c r="C30" s="382">
        <v>0</v>
      </c>
      <c r="D30" s="91">
        <v>0</v>
      </c>
      <c r="E30" s="382">
        <v>0</v>
      </c>
      <c r="F30" s="382">
        <v>0</v>
      </c>
      <c r="G30" s="382">
        <v>0</v>
      </c>
      <c r="H30" s="382">
        <f t="shared" si="7"/>
        <v>0</v>
      </c>
      <c r="I30" s="395"/>
      <c r="J30" s="396"/>
      <c r="K30" s="396"/>
      <c r="L30" s="395"/>
    </row>
    <row r="31" spans="1:13">
      <c r="A31" s="528" t="s">
        <v>129</v>
      </c>
      <c r="B31" s="529"/>
      <c r="C31" s="384">
        <f>SUM(C28:C30)</f>
        <v>1091.3</v>
      </c>
      <c r="D31" s="384">
        <f t="shared" ref="D31:H31" si="8">SUM(D28:D30)</f>
        <v>0</v>
      </c>
      <c r="E31" s="384">
        <f t="shared" si="8"/>
        <v>1091</v>
      </c>
      <c r="F31" s="384">
        <f t="shared" ref="F31:G31" si="9">SUM(F28:F30)</f>
        <v>1013</v>
      </c>
      <c r="G31" s="384">
        <f t="shared" si="9"/>
        <v>981.5</v>
      </c>
      <c r="H31" s="384">
        <f t="shared" si="8"/>
        <v>109.50000000000004</v>
      </c>
      <c r="I31" s="395"/>
      <c r="J31" s="396"/>
      <c r="K31" s="396"/>
      <c r="L31" s="395"/>
    </row>
    <row r="32" spans="1:13">
      <c r="A32" s="85" t="s">
        <v>109</v>
      </c>
      <c r="B32" s="86" t="s">
        <v>19</v>
      </c>
      <c r="C32" s="382">
        <v>728.7</v>
      </c>
      <c r="D32" s="90">
        <v>0</v>
      </c>
      <c r="E32" s="382">
        <v>726.8</v>
      </c>
      <c r="F32" s="382">
        <v>682.8</v>
      </c>
      <c r="G32" s="382">
        <v>670.4</v>
      </c>
      <c r="H32" s="382">
        <f>+E32-G32</f>
        <v>56.399999999999977</v>
      </c>
      <c r="I32" s="395"/>
      <c r="J32" s="396"/>
      <c r="K32" s="396"/>
      <c r="L32" s="395"/>
    </row>
    <row r="33" spans="1:14" s="398" customFormat="1">
      <c r="A33" s="88" t="s">
        <v>130</v>
      </c>
      <c r="B33" s="94"/>
      <c r="C33" s="383">
        <f>SUM(C32)</f>
        <v>728.7</v>
      </c>
      <c r="D33" s="383">
        <f t="shared" ref="D33:H33" si="10">SUM(D32)</f>
        <v>0</v>
      </c>
      <c r="E33" s="383">
        <f t="shared" si="10"/>
        <v>726.8</v>
      </c>
      <c r="F33" s="383">
        <f t="shared" si="10"/>
        <v>682.8</v>
      </c>
      <c r="G33" s="383">
        <f t="shared" si="10"/>
        <v>670.4</v>
      </c>
      <c r="H33" s="383">
        <f t="shared" si="10"/>
        <v>56.399999999999977</v>
      </c>
      <c r="I33" s="395"/>
      <c r="J33" s="396"/>
      <c r="K33" s="396"/>
      <c r="L33" s="395"/>
    </row>
    <row r="34" spans="1:14">
      <c r="A34" s="92" t="s">
        <v>110</v>
      </c>
      <c r="B34" s="93" t="s">
        <v>20</v>
      </c>
      <c r="C34" s="381">
        <v>260.10000000000002</v>
      </c>
      <c r="D34" s="87">
        <v>0</v>
      </c>
      <c r="E34" s="381">
        <v>274.7</v>
      </c>
      <c r="F34" s="381">
        <v>222.9</v>
      </c>
      <c r="G34" s="381">
        <v>214.9</v>
      </c>
      <c r="H34" s="382">
        <f t="shared" ref="H34:H37" si="11">+E34-G34</f>
        <v>59.799999999999983</v>
      </c>
      <c r="I34" s="395"/>
      <c r="J34" s="396"/>
      <c r="K34" s="396"/>
      <c r="L34" s="395"/>
    </row>
    <row r="35" spans="1:14">
      <c r="A35" s="85" t="s">
        <v>111</v>
      </c>
      <c r="B35" s="86" t="s">
        <v>21</v>
      </c>
      <c r="C35" s="382">
        <v>182</v>
      </c>
      <c r="D35" s="91">
        <v>0</v>
      </c>
      <c r="E35" s="382">
        <v>180.4</v>
      </c>
      <c r="F35" s="382">
        <v>145.1</v>
      </c>
      <c r="G35" s="382">
        <v>144</v>
      </c>
      <c r="H35" s="382">
        <f t="shared" si="11"/>
        <v>36.400000000000006</v>
      </c>
      <c r="I35" s="395"/>
      <c r="J35" s="395"/>
      <c r="K35" s="395"/>
      <c r="L35" s="395"/>
    </row>
    <row r="36" spans="1:14">
      <c r="A36" s="85" t="s">
        <v>112</v>
      </c>
      <c r="B36" s="86" t="s">
        <v>22</v>
      </c>
      <c r="C36" s="382">
        <v>12.1</v>
      </c>
      <c r="D36" s="91">
        <v>0</v>
      </c>
      <c r="E36" s="382">
        <v>5</v>
      </c>
      <c r="F36" s="382">
        <v>5</v>
      </c>
      <c r="G36" s="382">
        <v>5</v>
      </c>
      <c r="H36" s="382">
        <f t="shared" si="11"/>
        <v>0</v>
      </c>
      <c r="I36" s="395"/>
      <c r="J36" s="395"/>
      <c r="K36" s="395"/>
      <c r="L36" s="395"/>
    </row>
    <row r="37" spans="1:14">
      <c r="A37" s="85" t="s">
        <v>113</v>
      </c>
      <c r="B37" s="86" t="s">
        <v>23</v>
      </c>
      <c r="C37" s="382">
        <v>205</v>
      </c>
      <c r="D37" s="91">
        <v>0</v>
      </c>
      <c r="E37" s="382">
        <v>207.3</v>
      </c>
      <c r="F37" s="382">
        <v>152.6</v>
      </c>
      <c r="G37" s="382">
        <v>149.6</v>
      </c>
      <c r="H37" s="382">
        <f t="shared" si="11"/>
        <v>57.700000000000017</v>
      </c>
      <c r="I37" s="395"/>
      <c r="J37" s="395"/>
      <c r="K37" s="395"/>
      <c r="L37" s="395"/>
    </row>
    <row r="38" spans="1:14" s="398" customFormat="1">
      <c r="A38" s="88" t="s">
        <v>131</v>
      </c>
      <c r="B38" s="94"/>
      <c r="C38" s="383">
        <f>SUM(C34:C37)</f>
        <v>659.2</v>
      </c>
      <c r="D38" s="383">
        <f t="shared" ref="D38:H38" si="12">SUM(D34:D37)</f>
        <v>0</v>
      </c>
      <c r="E38" s="383">
        <f t="shared" si="12"/>
        <v>667.40000000000009</v>
      </c>
      <c r="F38" s="383">
        <f t="shared" ref="F38:G38" si="13">SUM(F34:F37)</f>
        <v>525.6</v>
      </c>
      <c r="G38" s="383">
        <f t="shared" si="13"/>
        <v>513.5</v>
      </c>
      <c r="H38" s="383">
        <f t="shared" si="12"/>
        <v>153.9</v>
      </c>
      <c r="I38" s="395"/>
      <c r="J38" s="395"/>
      <c r="K38" s="395"/>
      <c r="L38" s="395"/>
    </row>
    <row r="39" spans="1:14">
      <c r="A39" s="85" t="s">
        <v>199</v>
      </c>
      <c r="B39" s="86" t="s">
        <v>204</v>
      </c>
      <c r="C39" s="382">
        <v>0</v>
      </c>
      <c r="D39" s="91">
        <v>0</v>
      </c>
      <c r="E39" s="382">
        <v>0</v>
      </c>
      <c r="F39" s="382">
        <v>0</v>
      </c>
      <c r="G39" s="382">
        <v>0</v>
      </c>
      <c r="H39" s="382">
        <f>+E39-G39</f>
        <v>0</v>
      </c>
      <c r="I39" s="395"/>
      <c r="J39" s="395"/>
      <c r="K39" s="395"/>
      <c r="L39" s="395"/>
    </row>
    <row r="40" spans="1:14" s="398" customFormat="1">
      <c r="A40" s="88" t="s">
        <v>205</v>
      </c>
      <c r="B40" s="94"/>
      <c r="C40" s="383">
        <f>SUM(C39)</f>
        <v>0</v>
      </c>
      <c r="D40" s="383">
        <f t="shared" ref="D40:H40" si="14">SUM(D39)</f>
        <v>0</v>
      </c>
      <c r="E40" s="383">
        <f t="shared" si="14"/>
        <v>0</v>
      </c>
      <c r="F40" s="383">
        <f t="shared" si="14"/>
        <v>0</v>
      </c>
      <c r="G40" s="383">
        <f t="shared" si="14"/>
        <v>0</v>
      </c>
      <c r="H40" s="383">
        <f t="shared" si="14"/>
        <v>0</v>
      </c>
      <c r="I40" s="395"/>
      <c r="J40" s="395"/>
      <c r="K40" s="395"/>
      <c r="L40" s="395"/>
    </row>
    <row r="41" spans="1:14" s="398" customFormat="1" ht="41.25" customHeight="1">
      <c r="A41" s="95" t="s">
        <v>2</v>
      </c>
      <c r="B41" s="94"/>
      <c r="C41" s="383">
        <f>SUM(C40,C38,C33,C31,C27,C20,C7)</f>
        <v>12855.600000000002</v>
      </c>
      <c r="D41" s="383">
        <f t="shared" ref="D41:H41" si="15">SUM(D40,D38,D33,D31,D27,D20,D7)</f>
        <v>27</v>
      </c>
      <c r="E41" s="383">
        <f t="shared" si="15"/>
        <v>12882.6</v>
      </c>
      <c r="F41" s="383">
        <f t="shared" si="15"/>
        <v>12776.500000000002</v>
      </c>
      <c r="G41" s="383">
        <f t="shared" si="15"/>
        <v>13092.6</v>
      </c>
      <c r="H41" s="383">
        <f t="shared" si="15"/>
        <v>-210.00000000000034</v>
      </c>
      <c r="I41" s="395"/>
      <c r="J41" s="395"/>
      <c r="K41" s="395"/>
      <c r="L41" s="395"/>
    </row>
    <row r="42" spans="1:14">
      <c r="J42" s="395"/>
      <c r="N42" s="399"/>
    </row>
    <row r="43" spans="1:14">
      <c r="A43" s="400" t="s">
        <v>369</v>
      </c>
      <c r="B43" s="394"/>
      <c r="C43" s="394"/>
      <c r="D43" s="394"/>
      <c r="E43" s="394"/>
      <c r="F43" s="394"/>
      <c r="G43" s="394"/>
      <c r="H43" s="401"/>
      <c r="I43" s="401"/>
      <c r="J43" s="401"/>
    </row>
    <row r="44" spans="1:14">
      <c r="A44" s="402" t="s">
        <v>370</v>
      </c>
      <c r="B44" s="394"/>
      <c r="C44" s="403"/>
      <c r="D44" s="394"/>
      <c r="E44" s="394"/>
      <c r="F44" s="394"/>
      <c r="G44" s="394"/>
      <c r="H44" s="401"/>
      <c r="I44" s="401"/>
      <c r="J44" s="401"/>
    </row>
    <row r="45" spans="1:14">
      <c r="A45" s="98" t="s">
        <v>397</v>
      </c>
      <c r="B45" s="98"/>
      <c r="J45" s="395"/>
    </row>
    <row r="46" spans="1:14">
      <c r="A46" s="404" t="s">
        <v>398</v>
      </c>
      <c r="B46" s="394"/>
      <c r="C46" s="394"/>
      <c r="D46" s="394"/>
      <c r="E46" s="394"/>
      <c r="F46" s="394"/>
      <c r="G46" s="394"/>
      <c r="H46" s="401"/>
      <c r="I46" s="401"/>
      <c r="J46" s="401"/>
    </row>
    <row r="47" spans="1:14">
      <c r="A47" s="405" t="s">
        <v>399</v>
      </c>
      <c r="B47" s="98"/>
      <c r="C47" s="406"/>
      <c r="D47" s="406"/>
      <c r="E47" s="406"/>
      <c r="F47" s="406"/>
      <c r="G47" s="406"/>
      <c r="H47" s="401"/>
      <c r="I47" s="401"/>
      <c r="J47" s="401"/>
    </row>
    <row r="48" spans="1:14">
      <c r="A48" s="98"/>
      <c r="B48" s="98"/>
      <c r="C48" s="96"/>
      <c r="D48" s="96"/>
      <c r="E48" s="96"/>
      <c r="F48" s="96"/>
      <c r="G48" s="96"/>
      <c r="J48" s="416"/>
      <c r="K48" s="417"/>
    </row>
    <row r="49" spans="3:11">
      <c r="C49" s="96"/>
      <c r="D49" s="96"/>
      <c r="E49" s="96"/>
      <c r="F49" s="96"/>
      <c r="G49" s="96"/>
      <c r="J49" s="416"/>
      <c r="K49" s="417"/>
    </row>
    <row r="50" spans="3:11">
      <c r="J50" s="416"/>
      <c r="K50" s="417"/>
    </row>
    <row r="51" spans="3:11">
      <c r="J51" s="416"/>
      <c r="K51" s="417"/>
    </row>
    <row r="52" spans="3:11">
      <c r="J52" s="395"/>
      <c r="K52" s="417"/>
    </row>
    <row r="53" spans="3:11">
      <c r="J53" s="395"/>
    </row>
    <row r="54" spans="3:11">
      <c r="J54" s="395"/>
    </row>
    <row r="55" spans="3:11">
      <c r="J55" s="395"/>
    </row>
    <row r="56" spans="3:11">
      <c r="J56" s="395"/>
    </row>
    <row r="57" spans="3:11">
      <c r="J57" s="395"/>
    </row>
    <row r="58" spans="3:11">
      <c r="J58" s="395"/>
    </row>
  </sheetData>
  <mergeCells count="4">
    <mergeCell ref="A1:H1"/>
    <mergeCell ref="A2:H2"/>
    <mergeCell ref="A3:H3"/>
    <mergeCell ref="A31:B31"/>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89"/>
  <sheetViews>
    <sheetView topLeftCell="A19" zoomScale="80" zoomScaleNormal="80" workbookViewId="0">
      <selection activeCell="J29" sqref="A29:J29"/>
    </sheetView>
  </sheetViews>
  <sheetFormatPr defaultColWidth="9.109375" defaultRowHeight="15.6"/>
  <cols>
    <col min="1" max="1" width="73.88671875" style="1" bestFit="1" customWidth="1"/>
    <col min="2" max="2" width="14.88671875" style="2" bestFit="1" customWidth="1"/>
    <col min="3" max="3" width="22.109375" style="13" bestFit="1" customWidth="1"/>
    <col min="4" max="4" width="17.88671875" style="14" customWidth="1"/>
    <col min="5" max="5" width="16.44140625" style="14" bestFit="1" customWidth="1"/>
    <col min="6" max="6" width="18.6640625" style="14" bestFit="1" customWidth="1"/>
    <col min="7" max="7" width="22.109375" style="14" bestFit="1" customWidth="1"/>
    <col min="8" max="8" width="18.33203125" style="14" hidden="1" customWidth="1"/>
    <col min="9" max="9" width="19.6640625" style="14" bestFit="1" customWidth="1"/>
    <col min="10" max="10" width="17.109375" style="14" bestFit="1" customWidth="1"/>
    <col min="11" max="11" width="19" style="1" bestFit="1" customWidth="1"/>
    <col min="12" max="12" width="19.5546875" style="1" customWidth="1"/>
    <col min="13" max="13" width="22.6640625" style="184" customWidth="1"/>
    <col min="14" max="14" width="15" style="1" customWidth="1"/>
    <col min="15" max="16384" width="9.109375" style="1"/>
  </cols>
  <sheetData>
    <row r="1" spans="1:20" s="4" customFormat="1" ht="16.2">
      <c r="A1" s="187" t="s">
        <v>3</v>
      </c>
      <c r="B1" s="187"/>
      <c r="C1" s="187"/>
      <c r="D1" s="187"/>
      <c r="E1" s="187"/>
      <c r="F1" s="187"/>
      <c r="G1" s="187"/>
      <c r="H1" s="187"/>
      <c r="I1" s="187"/>
      <c r="J1" s="187"/>
      <c r="M1" s="183"/>
    </row>
    <row r="2" spans="1:20">
      <c r="A2" s="188" t="s">
        <v>260</v>
      </c>
      <c r="B2" s="188"/>
      <c r="C2" s="188"/>
      <c r="D2" s="188"/>
      <c r="E2" s="188"/>
      <c r="F2" s="188"/>
      <c r="G2" s="188"/>
      <c r="H2" s="188"/>
      <c r="I2" s="188"/>
      <c r="J2" s="188"/>
    </row>
    <row r="3" spans="1:20">
      <c r="A3" s="188" t="s">
        <v>424</v>
      </c>
      <c r="B3" s="188"/>
      <c r="C3" s="188"/>
      <c r="D3" s="188"/>
      <c r="E3" s="188"/>
      <c r="F3" s="188"/>
      <c r="G3" s="188"/>
      <c r="H3" s="188"/>
      <c r="I3" s="188"/>
      <c r="J3" s="188"/>
    </row>
    <row r="4" spans="1:20">
      <c r="A4" s="189"/>
      <c r="B4" s="190"/>
      <c r="C4" s="191"/>
      <c r="D4" s="192"/>
      <c r="E4" s="192"/>
      <c r="F4" s="192"/>
      <c r="G4" s="192"/>
      <c r="H4" s="192"/>
      <c r="I4" s="192"/>
      <c r="J4" s="192"/>
    </row>
    <row r="5" spans="1:20" s="15" customFormat="1">
      <c r="A5" s="193"/>
      <c r="B5" s="194" t="s">
        <v>249</v>
      </c>
      <c r="C5" s="195"/>
      <c r="D5" s="196" t="s">
        <v>170</v>
      </c>
      <c r="E5" s="196" t="s">
        <v>171</v>
      </c>
      <c r="F5" s="197" t="s">
        <v>286</v>
      </c>
      <c r="G5" s="197" t="s">
        <v>53</v>
      </c>
      <c r="H5" s="198" t="s">
        <v>54</v>
      </c>
      <c r="I5" s="195"/>
      <c r="J5" s="197"/>
      <c r="K5" s="189"/>
      <c r="M5" s="185"/>
    </row>
    <row r="6" spans="1:20" s="15" customFormat="1">
      <c r="A6" s="199" t="s">
        <v>51</v>
      </c>
      <c r="B6" s="200" t="s">
        <v>55</v>
      </c>
      <c r="C6" s="201" t="s">
        <v>31</v>
      </c>
      <c r="D6" s="202" t="s">
        <v>32</v>
      </c>
      <c r="E6" s="202" t="s">
        <v>32</v>
      </c>
      <c r="F6" s="201" t="s">
        <v>172</v>
      </c>
      <c r="G6" s="203" t="s">
        <v>38</v>
      </c>
      <c r="H6" s="204" t="s">
        <v>56</v>
      </c>
      <c r="I6" s="203" t="s">
        <v>34</v>
      </c>
      <c r="J6" s="203" t="s">
        <v>35</v>
      </c>
      <c r="K6" s="189"/>
      <c r="M6" s="185"/>
    </row>
    <row r="7" spans="1:20" s="15" customFormat="1">
      <c r="A7" s="205"/>
      <c r="B7" s="206"/>
      <c r="C7" s="206"/>
      <c r="D7" s="206"/>
      <c r="E7" s="206"/>
      <c r="F7" s="206"/>
      <c r="G7" s="207"/>
      <c r="H7" s="207"/>
      <c r="I7" s="207"/>
      <c r="J7" s="207"/>
      <c r="K7" s="189"/>
      <c r="M7" s="185"/>
    </row>
    <row r="8" spans="1:20" s="15" customFormat="1">
      <c r="A8" s="208" t="s">
        <v>57</v>
      </c>
      <c r="B8" s="209" t="s">
        <v>58</v>
      </c>
      <c r="C8" s="210">
        <v>734307786</v>
      </c>
      <c r="D8" s="210">
        <f>E8+F8</f>
        <v>216866952</v>
      </c>
      <c r="E8" s="210">
        <v>216962692</v>
      </c>
      <c r="F8" s="210">
        <v>-95740</v>
      </c>
      <c r="G8" s="210">
        <v>951174738</v>
      </c>
      <c r="H8" s="210">
        <v>798813346.91994441</v>
      </c>
      <c r="I8" s="210">
        <v>926339288</v>
      </c>
      <c r="J8" s="210">
        <f>G8-I8</f>
        <v>24835450</v>
      </c>
      <c r="K8" s="211">
        <f>G8-C8-D8</f>
        <v>0</v>
      </c>
      <c r="M8" s="186"/>
    </row>
    <row r="9" spans="1:20" s="15" customFormat="1">
      <c r="A9" s="208" t="s">
        <v>59</v>
      </c>
      <c r="B9" s="209" t="s">
        <v>60</v>
      </c>
      <c r="C9" s="210">
        <v>11480121</v>
      </c>
      <c r="D9" s="210">
        <f t="shared" ref="D9:D11" si="0">E9+F9</f>
        <v>1731770</v>
      </c>
      <c r="E9" s="210">
        <v>1733302</v>
      </c>
      <c r="F9" s="210">
        <v>-1532</v>
      </c>
      <c r="G9" s="210">
        <v>13211891</v>
      </c>
      <c r="H9" s="210">
        <v>12143874.33999995</v>
      </c>
      <c r="I9" s="210">
        <v>12983250</v>
      </c>
      <c r="J9" s="210">
        <f>G9-I9</f>
        <v>228641</v>
      </c>
      <c r="K9" s="211">
        <f t="shared" ref="K9:K56" si="1">G9-C9-D9</f>
        <v>0</v>
      </c>
      <c r="M9" s="186"/>
    </row>
    <row r="10" spans="1:20" s="15" customFormat="1">
      <c r="A10" s="208" t="s">
        <v>61</v>
      </c>
      <c r="B10" s="209" t="s">
        <v>62</v>
      </c>
      <c r="C10" s="210">
        <v>8124749</v>
      </c>
      <c r="D10" s="210">
        <f t="shared" si="0"/>
        <v>0</v>
      </c>
      <c r="E10" s="210">
        <v>0</v>
      </c>
      <c r="F10" s="210">
        <v>0</v>
      </c>
      <c r="G10" s="210">
        <v>8124749</v>
      </c>
      <c r="H10" s="210">
        <v>2240172.75</v>
      </c>
      <c r="I10" s="210">
        <v>8124749</v>
      </c>
      <c r="J10" s="210">
        <f>G10-I10</f>
        <v>0</v>
      </c>
      <c r="K10" s="211">
        <f t="shared" si="1"/>
        <v>0</v>
      </c>
      <c r="L10" s="40"/>
      <c r="M10" s="186"/>
      <c r="O10" s="40"/>
      <c r="P10" s="40"/>
      <c r="Q10" s="40"/>
      <c r="R10" s="40"/>
      <c r="S10" s="40"/>
      <c r="T10" s="40"/>
    </row>
    <row r="11" spans="1:20" s="15" customFormat="1">
      <c r="A11" s="208" t="s">
        <v>138</v>
      </c>
      <c r="B11" s="212" t="s">
        <v>146</v>
      </c>
      <c r="C11" s="210">
        <v>172456496</v>
      </c>
      <c r="D11" s="210">
        <f t="shared" si="0"/>
        <v>-3574088</v>
      </c>
      <c r="E11" s="210">
        <v>-3574088</v>
      </c>
      <c r="F11" s="210">
        <v>0</v>
      </c>
      <c r="G11" s="210">
        <v>168882408</v>
      </c>
      <c r="H11" s="210">
        <v>161943214.3899999</v>
      </c>
      <c r="I11" s="210">
        <v>168882408</v>
      </c>
      <c r="J11" s="210">
        <f>G11-I11</f>
        <v>0</v>
      </c>
      <c r="K11" s="211">
        <f t="shared" si="1"/>
        <v>0</v>
      </c>
      <c r="M11" s="186"/>
    </row>
    <row r="12" spans="1:20" s="15" customFormat="1" ht="11.25" customHeight="1">
      <c r="A12" s="208"/>
      <c r="B12" s="212"/>
      <c r="C12" s="210"/>
      <c r="D12" s="210"/>
      <c r="E12" s="210"/>
      <c r="F12" s="210"/>
      <c r="G12" s="210"/>
      <c r="H12" s="210"/>
      <c r="I12" s="210"/>
      <c r="J12" s="210"/>
      <c r="K12" s="211">
        <f t="shared" si="1"/>
        <v>0</v>
      </c>
      <c r="M12" s="186"/>
    </row>
    <row r="13" spans="1:20" s="15" customFormat="1" ht="16.2">
      <c r="A13" s="213" t="s">
        <v>63</v>
      </c>
      <c r="B13" s="214"/>
      <c r="C13" s="215">
        <f t="shared" ref="C13:I13" si="2">SUM(C8:C11)</f>
        <v>926369152</v>
      </c>
      <c r="D13" s="215">
        <f t="shared" si="2"/>
        <v>215024634</v>
      </c>
      <c r="E13" s="215">
        <v>215121906</v>
      </c>
      <c r="F13" s="215">
        <f t="shared" si="2"/>
        <v>-97272</v>
      </c>
      <c r="G13" s="215">
        <f t="shared" si="2"/>
        <v>1141393786</v>
      </c>
      <c r="H13" s="215">
        <f t="shared" si="2"/>
        <v>975140608.39994419</v>
      </c>
      <c r="I13" s="215">
        <f t="shared" si="2"/>
        <v>1116329695</v>
      </c>
      <c r="J13" s="215">
        <f>SUM(J8:J11)</f>
        <v>25064091</v>
      </c>
      <c r="K13" s="211">
        <f t="shared" si="1"/>
        <v>0</v>
      </c>
      <c r="M13" s="186"/>
    </row>
    <row r="14" spans="1:20" s="15" customFormat="1" ht="12" customHeight="1">
      <c r="A14" s="216"/>
      <c r="B14" s="217"/>
      <c r="C14" s="218"/>
      <c r="D14" s="218"/>
      <c r="E14" s="218"/>
      <c r="F14" s="218"/>
      <c r="G14" s="218"/>
      <c r="H14" s="218"/>
      <c r="I14" s="218"/>
      <c r="J14" s="218"/>
      <c r="K14" s="211">
        <f t="shared" si="1"/>
        <v>0</v>
      </c>
      <c r="M14" s="186"/>
    </row>
    <row r="15" spans="1:20" s="15" customFormat="1">
      <c r="A15" s="219" t="s">
        <v>64</v>
      </c>
      <c r="B15" s="220" t="s">
        <v>65</v>
      </c>
      <c r="C15" s="210">
        <v>5685701</v>
      </c>
      <c r="D15" s="210">
        <f t="shared" ref="D15" si="3">E15+F15</f>
        <v>0</v>
      </c>
      <c r="E15" s="210">
        <v>0</v>
      </c>
      <c r="F15" s="210">
        <v>0</v>
      </c>
      <c r="G15" s="210">
        <v>5685701</v>
      </c>
      <c r="H15" s="210">
        <v>5685701</v>
      </c>
      <c r="I15" s="210">
        <v>5685701</v>
      </c>
      <c r="J15" s="210">
        <f>G15-I15</f>
        <v>0</v>
      </c>
      <c r="K15" s="211">
        <f t="shared" si="1"/>
        <v>0</v>
      </c>
      <c r="M15" s="186"/>
    </row>
    <row r="16" spans="1:20" s="15" customFormat="1" ht="12.75" customHeight="1">
      <c r="A16" s="219"/>
      <c r="B16" s="220"/>
      <c r="C16" s="210"/>
      <c r="D16" s="210"/>
      <c r="E16" s="210"/>
      <c r="F16" s="210"/>
      <c r="G16" s="210"/>
      <c r="H16" s="210"/>
      <c r="I16" s="210"/>
      <c r="J16" s="210"/>
      <c r="K16" s="211">
        <f t="shared" si="1"/>
        <v>0</v>
      </c>
      <c r="M16" s="186"/>
    </row>
    <row r="17" spans="1:13" s="15" customFormat="1" ht="16.2">
      <c r="A17" s="213" t="s">
        <v>66</v>
      </c>
      <c r="B17" s="214"/>
      <c r="C17" s="215">
        <f t="shared" ref="C17:J17" si="4">SUM(C15:C15)</f>
        <v>5685701</v>
      </c>
      <c r="D17" s="215">
        <f t="shared" si="4"/>
        <v>0</v>
      </c>
      <c r="E17" s="215">
        <v>0</v>
      </c>
      <c r="F17" s="215">
        <f t="shared" si="4"/>
        <v>0</v>
      </c>
      <c r="G17" s="215">
        <f t="shared" ref="G17" si="5">SUM(G15:G15)</f>
        <v>5685701</v>
      </c>
      <c r="H17" s="215">
        <f t="shared" si="4"/>
        <v>5685701</v>
      </c>
      <c r="I17" s="215">
        <f t="shared" si="4"/>
        <v>5685701</v>
      </c>
      <c r="J17" s="215">
        <f t="shared" si="4"/>
        <v>0</v>
      </c>
      <c r="K17" s="211">
        <f t="shared" si="1"/>
        <v>0</v>
      </c>
      <c r="M17" s="186"/>
    </row>
    <row r="18" spans="1:13" s="19" customFormat="1" ht="16.2">
      <c r="A18" s="216"/>
      <c r="B18" s="217"/>
      <c r="C18" s="218"/>
      <c r="D18" s="218"/>
      <c r="E18" s="218"/>
      <c r="F18" s="218"/>
      <c r="G18" s="218"/>
      <c r="H18" s="218"/>
      <c r="I18" s="218"/>
      <c r="J18" s="218"/>
      <c r="K18" s="211">
        <f t="shared" si="1"/>
        <v>0</v>
      </c>
      <c r="M18" s="186"/>
    </row>
    <row r="19" spans="1:13" s="15" customFormat="1" ht="16.2">
      <c r="A19" s="213" t="s">
        <v>39</v>
      </c>
      <c r="B19" s="221"/>
      <c r="C19" s="215">
        <f>SUM(C17,C13)</f>
        <v>932054853</v>
      </c>
      <c r="D19" s="215">
        <f>SUM(D17,D13)</f>
        <v>215024634</v>
      </c>
      <c r="E19" s="215">
        <v>215121906</v>
      </c>
      <c r="F19" s="215">
        <f>SUM(F17,F13)</f>
        <v>-97272</v>
      </c>
      <c r="G19" s="215">
        <f t="shared" ref="G19" si="6">SUM(G17,G13)</f>
        <v>1147079487</v>
      </c>
      <c r="H19" s="215">
        <f>SUM(H17,H13)</f>
        <v>980826309.39994419</v>
      </c>
      <c r="I19" s="215">
        <f>SUM(I17,I13)</f>
        <v>1122015396</v>
      </c>
      <c r="J19" s="215">
        <f>SUM(J17,J13)</f>
        <v>25064091</v>
      </c>
      <c r="K19" s="211">
        <f t="shared" si="1"/>
        <v>0</v>
      </c>
      <c r="M19" s="186"/>
    </row>
    <row r="20" spans="1:13" s="15" customFormat="1" ht="16.2">
      <c r="A20" s="216"/>
      <c r="B20" s="222"/>
      <c r="C20" s="218"/>
      <c r="D20" s="218"/>
      <c r="E20" s="218"/>
      <c r="F20" s="218"/>
      <c r="G20" s="218"/>
      <c r="H20" s="218"/>
      <c r="I20" s="218"/>
      <c r="J20" s="218"/>
      <c r="K20" s="211">
        <f t="shared" si="1"/>
        <v>0</v>
      </c>
      <c r="M20" s="186"/>
    </row>
    <row r="21" spans="1:13" s="15" customFormat="1">
      <c r="A21" s="223" t="s">
        <v>67</v>
      </c>
      <c r="B21" s="224" t="s">
        <v>140</v>
      </c>
      <c r="C21" s="210">
        <v>29778704</v>
      </c>
      <c r="D21" s="210">
        <f t="shared" ref="D21:D47" si="7">E21+F21</f>
        <v>-9606</v>
      </c>
      <c r="E21" s="210">
        <v>-9606</v>
      </c>
      <c r="F21" s="210">
        <v>0</v>
      </c>
      <c r="G21" s="210">
        <v>29769098</v>
      </c>
      <c r="H21" s="210">
        <v>26326122.950000111</v>
      </c>
      <c r="I21" s="210">
        <v>29769098</v>
      </c>
      <c r="J21" s="210">
        <f t="shared" ref="J21:J47" si="8">G21-I21</f>
        <v>0</v>
      </c>
      <c r="K21" s="211">
        <f t="shared" si="1"/>
        <v>0</v>
      </c>
      <c r="M21" s="186"/>
    </row>
    <row r="22" spans="1:13" s="15" customFormat="1">
      <c r="A22" s="223" t="s">
        <v>141</v>
      </c>
      <c r="B22" s="225" t="s">
        <v>139</v>
      </c>
      <c r="C22" s="210">
        <v>2797802</v>
      </c>
      <c r="D22" s="210">
        <f t="shared" si="7"/>
        <v>-1303593</v>
      </c>
      <c r="E22" s="210">
        <v>-1303593</v>
      </c>
      <c r="F22" s="210">
        <v>0</v>
      </c>
      <c r="G22" s="210">
        <v>1494209</v>
      </c>
      <c r="H22" s="210">
        <v>1471451.7899999998</v>
      </c>
      <c r="I22" s="210">
        <v>1494209</v>
      </c>
      <c r="J22" s="210">
        <f t="shared" si="8"/>
        <v>0</v>
      </c>
      <c r="K22" s="211">
        <f t="shared" si="1"/>
        <v>0</v>
      </c>
      <c r="M22" s="186"/>
    </row>
    <row r="23" spans="1:13" s="15" customFormat="1">
      <c r="A23" s="226" t="s">
        <v>68</v>
      </c>
      <c r="B23" s="227" t="s">
        <v>69</v>
      </c>
      <c r="C23" s="210">
        <v>303818749</v>
      </c>
      <c r="D23" s="210">
        <f t="shared" si="7"/>
        <v>3201223</v>
      </c>
      <c r="E23" s="210">
        <v>3201223</v>
      </c>
      <c r="F23" s="210">
        <v>0</v>
      </c>
      <c r="G23" s="210">
        <v>307019972</v>
      </c>
      <c r="H23" s="210">
        <v>313421291.34999847</v>
      </c>
      <c r="I23" s="210">
        <v>305566643</v>
      </c>
      <c r="J23" s="210">
        <f>G23-I23</f>
        <v>1453329</v>
      </c>
      <c r="K23" s="211">
        <f t="shared" si="1"/>
        <v>0</v>
      </c>
      <c r="M23" s="186"/>
    </row>
    <row r="24" spans="1:13" s="15" customFormat="1">
      <c r="A24" s="226" t="s">
        <v>70</v>
      </c>
      <c r="B24" s="227" t="s">
        <v>71</v>
      </c>
      <c r="C24" s="210">
        <v>6564254</v>
      </c>
      <c r="D24" s="210">
        <f t="shared" si="7"/>
        <v>-4113328</v>
      </c>
      <c r="E24" s="210">
        <v>-4113328</v>
      </c>
      <c r="F24" s="210">
        <v>0</v>
      </c>
      <c r="G24" s="210">
        <v>2450926</v>
      </c>
      <c r="H24" s="210">
        <v>1966620.1000000003</v>
      </c>
      <c r="I24" s="210">
        <v>2389126</v>
      </c>
      <c r="J24" s="210">
        <f t="shared" si="8"/>
        <v>61800</v>
      </c>
      <c r="K24" s="211">
        <f t="shared" si="1"/>
        <v>0</v>
      </c>
      <c r="M24" s="186"/>
    </row>
    <row r="25" spans="1:13" s="15" customFormat="1">
      <c r="A25" s="226" t="s">
        <v>72</v>
      </c>
      <c r="B25" s="227" t="s">
        <v>73</v>
      </c>
      <c r="C25" s="210">
        <v>31158166</v>
      </c>
      <c r="D25" s="210">
        <f t="shared" si="7"/>
        <v>0</v>
      </c>
      <c r="E25" s="210">
        <v>0</v>
      </c>
      <c r="F25" s="210">
        <v>0</v>
      </c>
      <c r="G25" s="210">
        <v>31158166</v>
      </c>
      <c r="H25" s="210">
        <v>31220921.930000015</v>
      </c>
      <c r="I25" s="210">
        <v>31158166</v>
      </c>
      <c r="J25" s="210">
        <f t="shared" si="8"/>
        <v>0</v>
      </c>
      <c r="K25" s="211">
        <f t="shared" si="1"/>
        <v>0</v>
      </c>
      <c r="M25" s="186"/>
    </row>
    <row r="26" spans="1:13" s="15" customFormat="1">
      <c r="A26" s="228" t="s">
        <v>74</v>
      </c>
      <c r="B26" s="227" t="s">
        <v>75</v>
      </c>
      <c r="C26" s="210">
        <v>3207461</v>
      </c>
      <c r="D26" s="210">
        <f t="shared" si="7"/>
        <v>1088701</v>
      </c>
      <c r="E26" s="210">
        <v>1088701</v>
      </c>
      <c r="F26" s="210">
        <v>0</v>
      </c>
      <c r="G26" s="210">
        <v>4296162</v>
      </c>
      <c r="H26" s="210">
        <v>4232490.1799999699</v>
      </c>
      <c r="I26" s="210">
        <v>4296162</v>
      </c>
      <c r="J26" s="210">
        <f t="shared" si="8"/>
        <v>0</v>
      </c>
      <c r="K26" s="211">
        <f t="shared" si="1"/>
        <v>0</v>
      </c>
      <c r="M26" s="186"/>
    </row>
    <row r="27" spans="1:13" s="15" customFormat="1">
      <c r="A27" s="228" t="s">
        <v>76</v>
      </c>
      <c r="B27" s="227" t="s">
        <v>77</v>
      </c>
      <c r="C27" s="210">
        <v>5840638</v>
      </c>
      <c r="D27" s="210">
        <f t="shared" si="7"/>
        <v>-1758476</v>
      </c>
      <c r="E27" s="210">
        <v>-1758476</v>
      </c>
      <c r="F27" s="210">
        <v>0</v>
      </c>
      <c r="G27" s="210">
        <v>4082162</v>
      </c>
      <c r="H27" s="210">
        <v>1528602.0700000003</v>
      </c>
      <c r="I27" s="210">
        <v>2330929</v>
      </c>
      <c r="J27" s="210">
        <f t="shared" si="8"/>
        <v>1751233</v>
      </c>
      <c r="K27" s="211">
        <f t="shared" si="1"/>
        <v>0</v>
      </c>
      <c r="M27" s="186"/>
    </row>
    <row r="28" spans="1:13" s="15" customFormat="1">
      <c r="A28" s="228" t="s">
        <v>78</v>
      </c>
      <c r="B28" s="229" t="s">
        <v>79</v>
      </c>
      <c r="C28" s="210">
        <v>8294000</v>
      </c>
      <c r="D28" s="210">
        <f t="shared" si="7"/>
        <v>1858665</v>
      </c>
      <c r="E28" s="210">
        <v>1858665</v>
      </c>
      <c r="F28" s="210">
        <v>0</v>
      </c>
      <c r="G28" s="210">
        <v>10152665</v>
      </c>
      <c r="H28" s="210">
        <v>6543772</v>
      </c>
      <c r="I28" s="210">
        <v>10152665</v>
      </c>
      <c r="J28" s="210">
        <f t="shared" si="8"/>
        <v>0</v>
      </c>
      <c r="K28" s="211">
        <f t="shared" si="1"/>
        <v>0</v>
      </c>
      <c r="M28" s="186"/>
    </row>
    <row r="29" spans="1:13" s="15" customFormat="1">
      <c r="A29" s="228" t="s">
        <v>144</v>
      </c>
      <c r="B29" s="229" t="s">
        <v>151</v>
      </c>
      <c r="C29" s="210">
        <v>0</v>
      </c>
      <c r="D29" s="210">
        <f t="shared" si="7"/>
        <v>119133</v>
      </c>
      <c r="E29" s="210">
        <v>119133</v>
      </c>
      <c r="F29" s="210">
        <v>0</v>
      </c>
      <c r="G29" s="210">
        <v>119133</v>
      </c>
      <c r="H29" s="210">
        <v>46907.280000000006</v>
      </c>
      <c r="I29" s="210">
        <v>105477</v>
      </c>
      <c r="J29" s="210">
        <f t="shared" si="8"/>
        <v>13656</v>
      </c>
      <c r="K29" s="211">
        <f t="shared" si="1"/>
        <v>0</v>
      </c>
      <c r="M29" s="186"/>
    </row>
    <row r="30" spans="1:13" s="15" customFormat="1">
      <c r="A30" s="228" t="s">
        <v>80</v>
      </c>
      <c r="B30" s="229" t="s">
        <v>81</v>
      </c>
      <c r="C30" s="210">
        <v>24505492</v>
      </c>
      <c r="D30" s="210">
        <f t="shared" si="7"/>
        <v>3295543</v>
      </c>
      <c r="E30" s="210">
        <v>3295543</v>
      </c>
      <c r="F30" s="210">
        <v>0</v>
      </c>
      <c r="G30" s="210">
        <v>27801035</v>
      </c>
      <c r="H30" s="210">
        <v>25681192.540000107</v>
      </c>
      <c r="I30" s="210">
        <v>27801035</v>
      </c>
      <c r="J30" s="210">
        <f t="shared" si="8"/>
        <v>0</v>
      </c>
      <c r="K30" s="211">
        <f t="shared" si="1"/>
        <v>0</v>
      </c>
      <c r="M30" s="186"/>
    </row>
    <row r="31" spans="1:13" s="15" customFormat="1">
      <c r="A31" s="228" t="s">
        <v>136</v>
      </c>
      <c r="B31" s="227" t="s">
        <v>134</v>
      </c>
      <c r="C31" s="210">
        <v>538707</v>
      </c>
      <c r="D31" s="210">
        <f t="shared" si="7"/>
        <v>414037</v>
      </c>
      <c r="E31" s="210">
        <v>414037</v>
      </c>
      <c r="F31" s="210">
        <v>0</v>
      </c>
      <c r="G31" s="210">
        <v>952744</v>
      </c>
      <c r="H31" s="210">
        <v>800010.45000000845</v>
      </c>
      <c r="I31" s="210">
        <v>952744</v>
      </c>
      <c r="J31" s="210">
        <f t="shared" si="8"/>
        <v>0</v>
      </c>
      <c r="K31" s="211">
        <f t="shared" si="1"/>
        <v>0</v>
      </c>
      <c r="M31" s="186"/>
    </row>
    <row r="32" spans="1:13" s="15" customFormat="1">
      <c r="A32" s="228" t="s">
        <v>137</v>
      </c>
      <c r="B32" s="227" t="s">
        <v>135</v>
      </c>
      <c r="C32" s="210">
        <v>7017336</v>
      </c>
      <c r="D32" s="210">
        <f t="shared" si="7"/>
        <v>-711681</v>
      </c>
      <c r="E32" s="210">
        <v>-711681</v>
      </c>
      <c r="F32" s="210">
        <v>0</v>
      </c>
      <c r="G32" s="210">
        <v>6305655</v>
      </c>
      <c r="H32" s="210">
        <v>6318224.2400000002</v>
      </c>
      <c r="I32" s="210">
        <v>6305655</v>
      </c>
      <c r="J32" s="210">
        <f t="shared" si="8"/>
        <v>0</v>
      </c>
      <c r="K32" s="211">
        <f t="shared" si="1"/>
        <v>0</v>
      </c>
      <c r="M32" s="186"/>
    </row>
    <row r="33" spans="1:14" s="15" customFormat="1">
      <c r="A33" s="228" t="s">
        <v>143</v>
      </c>
      <c r="B33" s="227" t="s">
        <v>142</v>
      </c>
      <c r="C33" s="210">
        <v>358258</v>
      </c>
      <c r="D33" s="210">
        <f t="shared" si="7"/>
        <v>-358258</v>
      </c>
      <c r="E33" s="210">
        <v>-358258</v>
      </c>
      <c r="F33" s="210">
        <v>0</v>
      </c>
      <c r="G33" s="210">
        <v>0</v>
      </c>
      <c r="H33" s="210">
        <v>0</v>
      </c>
      <c r="I33" s="210">
        <v>0</v>
      </c>
      <c r="J33" s="210">
        <f t="shared" si="8"/>
        <v>0</v>
      </c>
      <c r="K33" s="211">
        <f t="shared" si="1"/>
        <v>0</v>
      </c>
      <c r="M33" s="186"/>
    </row>
    <row r="34" spans="1:14" s="15" customFormat="1">
      <c r="A34" s="223" t="s">
        <v>82</v>
      </c>
      <c r="B34" s="227" t="s">
        <v>83</v>
      </c>
      <c r="C34" s="210">
        <v>78833546</v>
      </c>
      <c r="D34" s="210">
        <f t="shared" si="7"/>
        <v>7371510</v>
      </c>
      <c r="E34" s="210">
        <v>7371510</v>
      </c>
      <c r="F34" s="210">
        <v>0</v>
      </c>
      <c r="G34" s="210">
        <v>86205056</v>
      </c>
      <c r="H34" s="210">
        <v>78059400.069999859</v>
      </c>
      <c r="I34" s="210">
        <v>86205056</v>
      </c>
      <c r="J34" s="210">
        <f t="shared" si="8"/>
        <v>0</v>
      </c>
      <c r="K34" s="211">
        <f t="shared" si="1"/>
        <v>0</v>
      </c>
      <c r="M34" s="186"/>
    </row>
    <row r="35" spans="1:14" s="15" customFormat="1">
      <c r="A35" s="223" t="s">
        <v>84</v>
      </c>
      <c r="B35" s="224" t="s">
        <v>85</v>
      </c>
      <c r="C35" s="210">
        <v>102857176</v>
      </c>
      <c r="D35" s="210">
        <f t="shared" si="7"/>
        <v>-9785470</v>
      </c>
      <c r="E35" s="210">
        <v>-9785470</v>
      </c>
      <c r="F35" s="210">
        <v>0</v>
      </c>
      <c r="G35" s="210">
        <v>93071706</v>
      </c>
      <c r="H35" s="210">
        <v>83736438.539999917</v>
      </c>
      <c r="I35" s="210">
        <v>93071706</v>
      </c>
      <c r="J35" s="210">
        <f t="shared" si="8"/>
        <v>0</v>
      </c>
      <c r="K35" s="211">
        <f t="shared" si="1"/>
        <v>0</v>
      </c>
      <c r="M35" s="186"/>
    </row>
    <row r="36" spans="1:14" s="15" customFormat="1">
      <c r="A36" s="223" t="s">
        <v>154</v>
      </c>
      <c r="B36" s="224" t="s">
        <v>155</v>
      </c>
      <c r="C36" s="210">
        <v>11792089</v>
      </c>
      <c r="D36" s="210">
        <f t="shared" si="7"/>
        <v>2315898</v>
      </c>
      <c r="E36" s="210">
        <v>2315898</v>
      </c>
      <c r="F36" s="210">
        <v>0</v>
      </c>
      <c r="G36" s="210">
        <v>14107987</v>
      </c>
      <c r="H36" s="210">
        <v>6629089.1099999771</v>
      </c>
      <c r="I36" s="210">
        <v>14107987</v>
      </c>
      <c r="J36" s="210">
        <f t="shared" si="8"/>
        <v>0</v>
      </c>
      <c r="K36" s="211">
        <f t="shared" si="1"/>
        <v>0</v>
      </c>
      <c r="M36" s="186"/>
    </row>
    <row r="37" spans="1:14" s="15" customFormat="1">
      <c r="A37" s="223" t="s">
        <v>86</v>
      </c>
      <c r="B37" s="225" t="s">
        <v>87</v>
      </c>
      <c r="C37" s="210">
        <v>9997482</v>
      </c>
      <c r="D37" s="210">
        <f t="shared" si="7"/>
        <v>2807613</v>
      </c>
      <c r="E37" s="210">
        <v>2807613</v>
      </c>
      <c r="F37" s="210">
        <v>0</v>
      </c>
      <c r="G37" s="210">
        <v>12805095</v>
      </c>
      <c r="H37" s="210">
        <v>11249929.869999835</v>
      </c>
      <c r="I37" s="210">
        <v>12805095</v>
      </c>
      <c r="J37" s="210">
        <f t="shared" si="8"/>
        <v>0</v>
      </c>
      <c r="K37" s="211">
        <f t="shared" si="1"/>
        <v>0</v>
      </c>
      <c r="M37" s="186"/>
    </row>
    <row r="38" spans="1:14" s="15" customFormat="1">
      <c r="A38" s="223" t="s">
        <v>88</v>
      </c>
      <c r="B38" s="225" t="s">
        <v>89</v>
      </c>
      <c r="C38" s="210">
        <v>119472475</v>
      </c>
      <c r="D38" s="210">
        <f t="shared" si="7"/>
        <v>-1625801</v>
      </c>
      <c r="E38" s="210">
        <v>-1625801</v>
      </c>
      <c r="F38" s="210">
        <v>0</v>
      </c>
      <c r="G38" s="210">
        <v>117846674</v>
      </c>
      <c r="H38" s="210">
        <v>117955197.84999999</v>
      </c>
      <c r="I38" s="210">
        <v>117846674</v>
      </c>
      <c r="J38" s="210">
        <f t="shared" si="8"/>
        <v>0</v>
      </c>
      <c r="K38" s="211">
        <f t="shared" si="1"/>
        <v>0</v>
      </c>
      <c r="M38" s="186"/>
    </row>
    <row r="39" spans="1:14" s="15" customFormat="1">
      <c r="A39" s="223" t="s">
        <v>156</v>
      </c>
      <c r="B39" s="224" t="s">
        <v>157</v>
      </c>
      <c r="C39" s="210">
        <v>35286</v>
      </c>
      <c r="D39" s="210">
        <f t="shared" si="7"/>
        <v>-12683</v>
      </c>
      <c r="E39" s="210">
        <v>-12683</v>
      </c>
      <c r="F39" s="210">
        <v>0</v>
      </c>
      <c r="G39" s="210">
        <v>22603</v>
      </c>
      <c r="H39" s="210">
        <v>25731.310000000005</v>
      </c>
      <c r="I39" s="210">
        <v>22603</v>
      </c>
      <c r="J39" s="210">
        <f t="shared" si="8"/>
        <v>0</v>
      </c>
      <c r="K39" s="211">
        <f t="shared" si="1"/>
        <v>0</v>
      </c>
      <c r="M39" s="186"/>
    </row>
    <row r="40" spans="1:14" s="15" customFormat="1">
      <c r="A40" s="223" t="s">
        <v>90</v>
      </c>
      <c r="B40" s="225" t="s">
        <v>91</v>
      </c>
      <c r="C40" s="210">
        <v>32201755</v>
      </c>
      <c r="D40" s="210">
        <f t="shared" si="7"/>
        <v>0</v>
      </c>
      <c r="E40" s="210">
        <v>0</v>
      </c>
      <c r="F40" s="210">
        <v>0</v>
      </c>
      <c r="G40" s="210">
        <v>32201755</v>
      </c>
      <c r="H40" s="210">
        <v>26820938.260000065</v>
      </c>
      <c r="I40" s="210">
        <v>32201755</v>
      </c>
      <c r="J40" s="210">
        <f t="shared" si="8"/>
        <v>0</v>
      </c>
      <c r="K40" s="211">
        <f t="shared" si="1"/>
        <v>0</v>
      </c>
      <c r="M40" s="186"/>
    </row>
    <row r="41" spans="1:14" s="15" customFormat="1">
      <c r="A41" s="223" t="s">
        <v>92</v>
      </c>
      <c r="B41" s="230" t="s">
        <v>93</v>
      </c>
      <c r="C41" s="210">
        <v>2037781</v>
      </c>
      <c r="D41" s="210">
        <f t="shared" si="7"/>
        <v>-232568</v>
      </c>
      <c r="E41" s="210">
        <v>-232568</v>
      </c>
      <c r="F41" s="210">
        <v>0</v>
      </c>
      <c r="G41" s="210">
        <v>1805213</v>
      </c>
      <c r="H41" s="210">
        <v>1314385.9500000016</v>
      </c>
      <c r="I41" s="210">
        <v>1270657</v>
      </c>
      <c r="J41" s="210">
        <f t="shared" si="8"/>
        <v>534556</v>
      </c>
      <c r="K41" s="211">
        <f t="shared" si="1"/>
        <v>0</v>
      </c>
      <c r="M41" s="186"/>
    </row>
    <row r="42" spans="1:14" s="15" customFormat="1">
      <c r="A42" s="223" t="s">
        <v>94</v>
      </c>
      <c r="B42" s="224" t="s">
        <v>95</v>
      </c>
      <c r="C42" s="210">
        <v>6036551</v>
      </c>
      <c r="D42" s="210">
        <f t="shared" si="7"/>
        <v>3343003</v>
      </c>
      <c r="E42" s="210">
        <v>3343003</v>
      </c>
      <c r="F42" s="210">
        <v>0</v>
      </c>
      <c r="G42" s="210">
        <v>9379554</v>
      </c>
      <c r="H42" s="210">
        <v>6454054.1599999657</v>
      </c>
      <c r="I42" s="210">
        <v>9379306</v>
      </c>
      <c r="J42" s="210">
        <f t="shared" si="8"/>
        <v>248</v>
      </c>
      <c r="K42" s="211">
        <f t="shared" si="1"/>
        <v>0</v>
      </c>
      <c r="M42" s="186"/>
    </row>
    <row r="43" spans="1:14" s="15" customFormat="1">
      <c r="A43" s="223" t="s">
        <v>163</v>
      </c>
      <c r="B43" s="224" t="s">
        <v>164</v>
      </c>
      <c r="C43" s="210">
        <v>0</v>
      </c>
      <c r="D43" s="210">
        <f t="shared" si="7"/>
        <v>0</v>
      </c>
      <c r="E43" s="210">
        <v>0</v>
      </c>
      <c r="F43" s="210">
        <v>0</v>
      </c>
      <c r="G43" s="210">
        <v>0</v>
      </c>
      <c r="H43" s="210">
        <v>0</v>
      </c>
      <c r="I43" s="210">
        <v>0</v>
      </c>
      <c r="J43" s="210">
        <f t="shared" si="8"/>
        <v>0</v>
      </c>
      <c r="K43" s="211">
        <f t="shared" si="1"/>
        <v>0</v>
      </c>
      <c r="M43" s="186"/>
    </row>
    <row r="44" spans="1:14" s="15" customFormat="1">
      <c r="A44" s="223" t="s">
        <v>165</v>
      </c>
      <c r="B44" s="224" t="s">
        <v>166</v>
      </c>
      <c r="C44" s="210">
        <v>0</v>
      </c>
      <c r="D44" s="210">
        <f t="shared" si="7"/>
        <v>0</v>
      </c>
      <c r="E44" s="210">
        <v>0</v>
      </c>
      <c r="F44" s="210">
        <v>0</v>
      </c>
      <c r="G44" s="210">
        <v>0</v>
      </c>
      <c r="H44" s="210">
        <v>0</v>
      </c>
      <c r="I44" s="210">
        <v>0</v>
      </c>
      <c r="J44" s="210">
        <f t="shared" si="8"/>
        <v>0</v>
      </c>
      <c r="K44" s="211">
        <f t="shared" si="1"/>
        <v>0</v>
      </c>
      <c r="M44" s="186"/>
    </row>
    <row r="45" spans="1:14" s="15" customFormat="1">
      <c r="A45" s="223" t="s">
        <v>133</v>
      </c>
      <c r="B45" s="229" t="s">
        <v>147</v>
      </c>
      <c r="C45" s="210">
        <v>11604895</v>
      </c>
      <c r="D45" s="210">
        <f t="shared" si="7"/>
        <v>2215364</v>
      </c>
      <c r="E45" s="210">
        <v>2215364</v>
      </c>
      <c r="F45" s="210">
        <v>0</v>
      </c>
      <c r="G45" s="210">
        <v>13820259</v>
      </c>
      <c r="H45" s="210">
        <v>12218973.849999938</v>
      </c>
      <c r="I45" s="210">
        <v>13820259</v>
      </c>
      <c r="J45" s="210">
        <f t="shared" si="8"/>
        <v>0</v>
      </c>
      <c r="K45" s="211">
        <f t="shared" si="1"/>
        <v>0</v>
      </c>
      <c r="M45" s="186"/>
      <c r="N45" s="16"/>
    </row>
    <row r="46" spans="1:14" s="15" customFormat="1">
      <c r="A46" s="223" t="s">
        <v>228</v>
      </c>
      <c r="B46" s="229" t="s">
        <v>226</v>
      </c>
      <c r="C46" s="210">
        <v>0</v>
      </c>
      <c r="D46" s="210">
        <f t="shared" si="7"/>
        <v>19308456</v>
      </c>
      <c r="E46" s="210">
        <v>19308456</v>
      </c>
      <c r="F46" s="210">
        <v>0</v>
      </c>
      <c r="G46" s="210">
        <v>19308456</v>
      </c>
      <c r="H46" s="210">
        <v>7134004.0399999982</v>
      </c>
      <c r="I46" s="210">
        <v>18908456</v>
      </c>
      <c r="J46" s="210">
        <f t="shared" si="8"/>
        <v>400000</v>
      </c>
      <c r="K46" s="211">
        <f t="shared" si="1"/>
        <v>0</v>
      </c>
      <c r="M46" s="186"/>
      <c r="N46" s="16"/>
    </row>
    <row r="47" spans="1:14" s="15" customFormat="1">
      <c r="A47" s="223" t="s">
        <v>229</v>
      </c>
      <c r="B47" s="229" t="s">
        <v>227</v>
      </c>
      <c r="C47" s="210">
        <v>0</v>
      </c>
      <c r="D47" s="210">
        <f t="shared" si="7"/>
        <v>0</v>
      </c>
      <c r="E47" s="210">
        <v>0</v>
      </c>
      <c r="F47" s="210">
        <v>0</v>
      </c>
      <c r="G47" s="210">
        <v>0</v>
      </c>
      <c r="H47" s="210">
        <v>5526884.629999999</v>
      </c>
      <c r="I47" s="210">
        <v>0</v>
      </c>
      <c r="J47" s="210">
        <f t="shared" si="8"/>
        <v>0</v>
      </c>
      <c r="K47" s="211">
        <f t="shared" si="1"/>
        <v>0</v>
      </c>
      <c r="M47" s="186"/>
      <c r="N47" s="16"/>
    </row>
    <row r="48" spans="1:14" s="15" customFormat="1" ht="16.2">
      <c r="A48" s="213" t="s">
        <v>96</v>
      </c>
      <c r="B48" s="221"/>
      <c r="C48" s="231">
        <f t="shared" ref="C48:I48" si="9">SUM(C21:C47)</f>
        <v>798748603</v>
      </c>
      <c r="D48" s="215">
        <f t="shared" si="9"/>
        <v>27427682</v>
      </c>
      <c r="E48" s="215">
        <v>27427682</v>
      </c>
      <c r="F48" s="215">
        <f t="shared" si="9"/>
        <v>0</v>
      </c>
      <c r="G48" s="215">
        <f t="shared" si="9"/>
        <v>826176285</v>
      </c>
      <c r="H48" s="215">
        <f t="shared" si="9"/>
        <v>776682634.51999831</v>
      </c>
      <c r="I48" s="215">
        <f t="shared" si="9"/>
        <v>821961463</v>
      </c>
      <c r="J48" s="215">
        <f>SUM(J21:J47)</f>
        <v>4214822</v>
      </c>
      <c r="K48" s="211">
        <f t="shared" si="1"/>
        <v>0</v>
      </c>
      <c r="M48" s="186"/>
      <c r="N48" s="16"/>
    </row>
    <row r="49" spans="1:14" s="15" customFormat="1" ht="16.2">
      <c r="A49" s="216"/>
      <c r="B49" s="222"/>
      <c r="C49" s="218"/>
      <c r="D49" s="218"/>
      <c r="E49" s="218"/>
      <c r="F49" s="218"/>
      <c r="G49" s="218"/>
      <c r="H49" s="218"/>
      <c r="I49" s="218"/>
      <c r="J49" s="218"/>
      <c r="K49" s="211">
        <f t="shared" si="1"/>
        <v>0</v>
      </c>
      <c r="M49" s="186"/>
      <c r="N49" s="16"/>
    </row>
    <row r="50" spans="1:14" s="15" customFormat="1">
      <c r="A50" s="232" t="s">
        <v>97</v>
      </c>
      <c r="B50" s="224" t="s">
        <v>98</v>
      </c>
      <c r="C50" s="210">
        <v>6956153</v>
      </c>
      <c r="D50" s="210">
        <f t="shared" ref="D50:D53" si="10">E50+F50</f>
        <v>503355</v>
      </c>
      <c r="E50" s="210">
        <v>398431</v>
      </c>
      <c r="F50" s="210">
        <v>104924</v>
      </c>
      <c r="G50" s="210">
        <v>7459508</v>
      </c>
      <c r="H50" s="210">
        <v>7479003.3000000119</v>
      </c>
      <c r="I50" s="210">
        <v>7295624</v>
      </c>
      <c r="J50" s="210">
        <f>G50-I50</f>
        <v>163884</v>
      </c>
      <c r="K50" s="211">
        <f t="shared" si="1"/>
        <v>0</v>
      </c>
      <c r="M50" s="186"/>
      <c r="N50" s="16"/>
    </row>
    <row r="51" spans="1:14" s="15" customFormat="1">
      <c r="A51" s="232" t="s">
        <v>99</v>
      </c>
      <c r="B51" s="224" t="s">
        <v>100</v>
      </c>
      <c r="C51" s="210">
        <v>1798542</v>
      </c>
      <c r="D51" s="210">
        <f t="shared" si="10"/>
        <v>-1569530</v>
      </c>
      <c r="E51" s="210">
        <v>-1569530</v>
      </c>
      <c r="F51" s="210">
        <v>0</v>
      </c>
      <c r="G51" s="210">
        <v>229012</v>
      </c>
      <c r="H51" s="210">
        <v>250508.66000000012</v>
      </c>
      <c r="I51" s="210">
        <v>140438</v>
      </c>
      <c r="J51" s="210">
        <f>G51-I51</f>
        <v>88574</v>
      </c>
      <c r="K51" s="211">
        <f t="shared" si="1"/>
        <v>0</v>
      </c>
      <c r="M51" s="186"/>
      <c r="N51" s="16"/>
    </row>
    <row r="52" spans="1:14" s="15" customFormat="1">
      <c r="A52" s="232" t="s">
        <v>101</v>
      </c>
      <c r="B52" s="225" t="s">
        <v>102</v>
      </c>
      <c r="C52" s="210">
        <v>982500</v>
      </c>
      <c r="D52" s="210">
        <f t="shared" si="10"/>
        <v>0</v>
      </c>
      <c r="E52" s="210">
        <v>0</v>
      </c>
      <c r="F52" s="210">
        <v>0</v>
      </c>
      <c r="G52" s="210">
        <v>982500</v>
      </c>
      <c r="H52" s="210">
        <v>0</v>
      </c>
      <c r="I52" s="210">
        <v>982500</v>
      </c>
      <c r="J52" s="210">
        <f>G52-I52</f>
        <v>0</v>
      </c>
      <c r="K52" s="211">
        <f t="shared" si="1"/>
        <v>0</v>
      </c>
      <c r="M52" s="186"/>
      <c r="N52" s="16"/>
    </row>
    <row r="53" spans="1:14" s="15" customFormat="1">
      <c r="A53" s="232" t="s">
        <v>184</v>
      </c>
      <c r="B53" s="224" t="s">
        <v>183</v>
      </c>
      <c r="C53" s="210">
        <v>8792</v>
      </c>
      <c r="D53" s="210">
        <f t="shared" si="10"/>
        <v>0</v>
      </c>
      <c r="E53" s="210">
        <v>0</v>
      </c>
      <c r="F53" s="210">
        <v>0</v>
      </c>
      <c r="G53" s="210">
        <v>8792</v>
      </c>
      <c r="H53" s="210">
        <v>1757.34</v>
      </c>
      <c r="I53" s="210">
        <v>7030</v>
      </c>
      <c r="J53" s="210">
        <f>G53-I53</f>
        <v>1762</v>
      </c>
      <c r="K53" s="211">
        <f t="shared" si="1"/>
        <v>0</v>
      </c>
      <c r="M53" s="186"/>
      <c r="N53" s="16"/>
    </row>
    <row r="54" spans="1:14" s="15" customFormat="1">
      <c r="A54" s="213" t="s">
        <v>250</v>
      </c>
      <c r="B54" s="233"/>
      <c r="C54" s="215">
        <f t="shared" ref="C54:J54" si="11">SUM(C50:C53)</f>
        <v>9745987</v>
      </c>
      <c r="D54" s="215">
        <f t="shared" si="11"/>
        <v>-1066175</v>
      </c>
      <c r="E54" s="215">
        <v>-1171099</v>
      </c>
      <c r="F54" s="215">
        <f t="shared" si="11"/>
        <v>104924</v>
      </c>
      <c r="G54" s="215">
        <f t="shared" ref="G54" si="12">SUM(G50:G53)</f>
        <v>8679812</v>
      </c>
      <c r="H54" s="215">
        <f t="shared" si="11"/>
        <v>7731269.3000000119</v>
      </c>
      <c r="I54" s="215">
        <f t="shared" si="11"/>
        <v>8425592</v>
      </c>
      <c r="J54" s="215">
        <f t="shared" si="11"/>
        <v>254220</v>
      </c>
      <c r="K54" s="211">
        <f t="shared" si="1"/>
        <v>0</v>
      </c>
      <c r="M54" s="186"/>
      <c r="N54" s="16"/>
    </row>
    <row r="55" spans="1:14" s="15" customFormat="1">
      <c r="A55" s="234"/>
      <c r="B55" s="235"/>
      <c r="C55" s="218"/>
      <c r="D55" s="218"/>
      <c r="E55" s="218"/>
      <c r="F55" s="218"/>
      <c r="G55" s="218"/>
      <c r="H55" s="218"/>
      <c r="I55" s="218"/>
      <c r="J55" s="218"/>
      <c r="K55" s="211">
        <f t="shared" si="1"/>
        <v>0</v>
      </c>
      <c r="M55" s="186"/>
      <c r="N55" s="16"/>
    </row>
    <row r="56" spans="1:14" s="15" customFormat="1" ht="16.2" thickBot="1">
      <c r="A56" s="236" t="s">
        <v>103</v>
      </c>
      <c r="B56" s="237"/>
      <c r="C56" s="238">
        <f>SUM(C54,C48,C19)</f>
        <v>1740549443</v>
      </c>
      <c r="D56" s="239">
        <f>SUM(D54,D48,D19)</f>
        <v>241386141</v>
      </c>
      <c r="E56" s="239">
        <v>241378489</v>
      </c>
      <c r="F56" s="239">
        <f>SUM(F54,F48,F19)</f>
        <v>7652</v>
      </c>
      <c r="G56" s="239">
        <f>SUM(G54,G48,G19)</f>
        <v>1981935584</v>
      </c>
      <c r="H56" s="239">
        <f>SUM(H54,H48,H19)</f>
        <v>1765240213.2199426</v>
      </c>
      <c r="I56" s="239">
        <f>SUM(I54,I48,I19)</f>
        <v>1952402451</v>
      </c>
      <c r="J56" s="239">
        <f>SUM(J54,J48,J19)</f>
        <v>29533133</v>
      </c>
      <c r="K56" s="211">
        <f t="shared" si="1"/>
        <v>0</v>
      </c>
      <c r="M56" s="186"/>
      <c r="N56" s="16"/>
    </row>
    <row r="57" spans="1:14" s="15" customFormat="1" ht="14.4" thickTop="1">
      <c r="B57" s="41"/>
      <c r="C57" s="42"/>
      <c r="D57" s="17"/>
      <c r="E57" s="17"/>
      <c r="F57" s="17"/>
      <c r="G57" s="17"/>
      <c r="H57" s="17"/>
      <c r="I57" s="17"/>
      <c r="J57" s="17"/>
      <c r="M57" s="185"/>
    </row>
    <row r="58" spans="1:14" s="15" customFormat="1" ht="13.8">
      <c r="B58" s="43"/>
      <c r="C58" s="42"/>
      <c r="D58" s="17"/>
      <c r="E58" s="17"/>
      <c r="F58" s="17"/>
      <c r="G58" s="17"/>
      <c r="H58" s="17"/>
      <c r="I58" s="17"/>
      <c r="J58" s="17"/>
      <c r="M58" s="185"/>
    </row>
    <row r="59" spans="1:14" s="15" customFormat="1" ht="13.8">
      <c r="B59" s="43"/>
      <c r="C59" s="42"/>
      <c r="D59" s="17"/>
      <c r="E59" s="17"/>
      <c r="F59" s="17"/>
      <c r="G59" s="17"/>
      <c r="H59" s="17"/>
      <c r="I59" s="17"/>
      <c r="J59" s="17"/>
      <c r="M59" s="185"/>
    </row>
    <row r="60" spans="1:14" s="15" customFormat="1" ht="13.8">
      <c r="B60" s="43"/>
      <c r="C60" s="42"/>
      <c r="D60" s="17"/>
      <c r="E60" s="17"/>
      <c r="F60" s="17"/>
      <c r="G60" s="17"/>
      <c r="H60" s="17"/>
      <c r="I60" s="17"/>
      <c r="J60" s="17"/>
      <c r="M60" s="185"/>
    </row>
    <row r="61" spans="1:14" s="15" customFormat="1" ht="13.8">
      <c r="B61" s="43"/>
      <c r="C61" s="42"/>
      <c r="D61" s="17"/>
      <c r="E61" s="17"/>
      <c r="F61" s="17"/>
      <c r="G61" s="17"/>
      <c r="H61" s="17"/>
      <c r="I61" s="17"/>
      <c r="J61" s="17"/>
      <c r="M61" s="185"/>
    </row>
    <row r="62" spans="1:14" s="15" customFormat="1" ht="13.8">
      <c r="B62" s="43"/>
      <c r="C62" s="42"/>
      <c r="D62" s="17"/>
      <c r="E62" s="17"/>
      <c r="F62" s="17"/>
      <c r="G62" s="17"/>
      <c r="H62" s="17"/>
      <c r="I62" s="17"/>
      <c r="J62" s="17"/>
      <c r="M62" s="185"/>
    </row>
    <row r="63" spans="1:14" s="15" customFormat="1" ht="13.8">
      <c r="B63" s="43"/>
      <c r="C63" s="42"/>
      <c r="D63" s="17"/>
      <c r="E63" s="17"/>
      <c r="F63" s="17"/>
      <c r="G63" s="17"/>
      <c r="H63" s="17"/>
      <c r="I63" s="17"/>
      <c r="J63" s="17"/>
      <c r="M63" s="185"/>
    </row>
    <row r="64" spans="1:14" s="15" customFormat="1" ht="13.8">
      <c r="B64" s="43"/>
      <c r="C64" s="42"/>
      <c r="D64" s="17"/>
      <c r="E64" s="17"/>
      <c r="F64" s="17"/>
      <c r="G64" s="17"/>
      <c r="H64" s="17"/>
      <c r="I64" s="17"/>
      <c r="J64" s="17"/>
      <c r="M64" s="185"/>
    </row>
    <row r="65" spans="2:13" s="15" customFormat="1" ht="13.8">
      <c r="B65" s="43"/>
      <c r="C65" s="42"/>
      <c r="D65" s="17"/>
      <c r="E65" s="17"/>
      <c r="F65" s="17"/>
      <c r="G65" s="17"/>
      <c r="H65" s="17"/>
      <c r="I65" s="17"/>
      <c r="J65" s="17"/>
      <c r="M65" s="185"/>
    </row>
    <row r="66" spans="2:13" s="15" customFormat="1" ht="13.8">
      <c r="B66" s="43"/>
      <c r="C66" s="42"/>
      <c r="D66" s="17"/>
      <c r="E66" s="17"/>
      <c r="F66" s="17"/>
      <c r="G66" s="17"/>
      <c r="H66" s="17"/>
      <c r="I66" s="17"/>
      <c r="J66" s="17"/>
      <c r="M66" s="185"/>
    </row>
    <row r="67" spans="2:13" s="15" customFormat="1" ht="13.8">
      <c r="B67" s="43"/>
      <c r="C67" s="42"/>
      <c r="D67" s="17"/>
      <c r="E67" s="17"/>
      <c r="F67" s="17"/>
      <c r="G67" s="17"/>
      <c r="H67" s="17"/>
      <c r="I67" s="17"/>
      <c r="J67" s="17"/>
      <c r="M67" s="185"/>
    </row>
    <row r="68" spans="2:13" s="15" customFormat="1" ht="13.8">
      <c r="B68" s="43"/>
      <c r="C68" s="42"/>
      <c r="D68" s="17"/>
      <c r="E68" s="17"/>
      <c r="F68" s="17"/>
      <c r="G68" s="17"/>
      <c r="H68" s="17"/>
      <c r="I68" s="17"/>
      <c r="J68" s="17"/>
      <c r="M68" s="185"/>
    </row>
    <row r="69" spans="2:13" s="15" customFormat="1" ht="13.8">
      <c r="B69" s="43"/>
      <c r="C69" s="42"/>
      <c r="D69" s="17"/>
      <c r="E69" s="17"/>
      <c r="F69" s="17"/>
      <c r="G69" s="17"/>
      <c r="H69" s="17"/>
      <c r="I69" s="17"/>
      <c r="J69" s="17"/>
      <c r="M69" s="185"/>
    </row>
    <row r="70" spans="2:13" s="15" customFormat="1" ht="13.8">
      <c r="B70" s="43"/>
      <c r="C70" s="42"/>
      <c r="D70" s="17"/>
      <c r="E70" s="17"/>
      <c r="F70" s="17"/>
      <c r="G70" s="17"/>
      <c r="H70" s="17"/>
      <c r="I70" s="17"/>
      <c r="J70" s="17"/>
      <c r="M70" s="185"/>
    </row>
    <row r="71" spans="2:13" s="15" customFormat="1" ht="13.8">
      <c r="B71" s="43"/>
      <c r="C71" s="42"/>
      <c r="D71" s="17"/>
      <c r="E71" s="17"/>
      <c r="F71" s="17"/>
      <c r="G71" s="17"/>
      <c r="H71" s="17"/>
      <c r="I71" s="17"/>
      <c r="J71" s="17"/>
      <c r="M71" s="185"/>
    </row>
    <row r="72" spans="2:13" s="15" customFormat="1" ht="13.8">
      <c r="B72" s="43"/>
      <c r="C72" s="42"/>
      <c r="D72" s="17"/>
      <c r="E72" s="17"/>
      <c r="F72" s="17"/>
      <c r="G72" s="17"/>
      <c r="H72" s="17"/>
      <c r="I72" s="17"/>
      <c r="J72" s="17"/>
      <c r="M72" s="185"/>
    </row>
    <row r="73" spans="2:13" s="15" customFormat="1" ht="13.8">
      <c r="B73" s="43"/>
      <c r="C73" s="42"/>
      <c r="D73" s="17"/>
      <c r="E73" s="17"/>
      <c r="F73" s="17"/>
      <c r="G73" s="17"/>
      <c r="H73" s="17"/>
      <c r="I73" s="17"/>
      <c r="J73" s="17"/>
      <c r="M73" s="185"/>
    </row>
    <row r="74" spans="2:13" s="15" customFormat="1" ht="13.8">
      <c r="B74" s="43"/>
      <c r="C74" s="42"/>
      <c r="D74" s="17"/>
      <c r="E74" s="17"/>
      <c r="F74" s="17"/>
      <c r="G74" s="17"/>
      <c r="H74" s="17"/>
      <c r="I74" s="17"/>
      <c r="J74" s="17"/>
      <c r="M74" s="185"/>
    </row>
    <row r="75" spans="2:13" s="15" customFormat="1" ht="13.8">
      <c r="B75" s="43"/>
      <c r="C75" s="42"/>
      <c r="D75" s="17"/>
      <c r="E75" s="17"/>
      <c r="F75" s="17"/>
      <c r="G75" s="17"/>
      <c r="H75" s="17"/>
      <c r="I75" s="17"/>
      <c r="J75" s="17"/>
      <c r="M75" s="185"/>
    </row>
    <row r="76" spans="2:13" s="15" customFormat="1" ht="13.8">
      <c r="B76" s="43"/>
      <c r="C76" s="42"/>
      <c r="D76" s="17"/>
      <c r="E76" s="17"/>
      <c r="F76" s="17"/>
      <c r="G76" s="17"/>
      <c r="H76" s="17"/>
      <c r="I76" s="17"/>
      <c r="J76" s="17"/>
      <c r="M76" s="185"/>
    </row>
    <row r="77" spans="2:13" s="15" customFormat="1" ht="13.8">
      <c r="B77" s="43"/>
      <c r="C77" s="42"/>
      <c r="D77" s="17"/>
      <c r="E77" s="17"/>
      <c r="F77" s="17"/>
      <c r="G77" s="17"/>
      <c r="H77" s="17"/>
      <c r="I77" s="17"/>
      <c r="J77" s="17"/>
      <c r="M77" s="185"/>
    </row>
    <row r="78" spans="2:13" s="15" customFormat="1" ht="13.8">
      <c r="B78" s="43"/>
      <c r="C78" s="42"/>
      <c r="D78" s="17"/>
      <c r="E78" s="17"/>
      <c r="F78" s="17"/>
      <c r="G78" s="17"/>
      <c r="H78" s="17"/>
      <c r="I78" s="17"/>
      <c r="J78" s="17"/>
      <c r="M78" s="185"/>
    </row>
    <row r="79" spans="2:13" s="15" customFormat="1" ht="13.8">
      <c r="B79" s="43"/>
      <c r="C79" s="42"/>
      <c r="D79" s="17"/>
      <c r="E79" s="17"/>
      <c r="F79" s="17"/>
      <c r="G79" s="17"/>
      <c r="H79" s="17"/>
      <c r="I79" s="17"/>
      <c r="J79" s="17"/>
      <c r="M79" s="185"/>
    </row>
    <row r="80" spans="2:13" s="15" customFormat="1" ht="13.8">
      <c r="B80" s="43"/>
      <c r="C80" s="42"/>
      <c r="D80" s="17"/>
      <c r="E80" s="17"/>
      <c r="F80" s="17"/>
      <c r="G80" s="17"/>
      <c r="H80" s="17"/>
      <c r="I80" s="17"/>
      <c r="J80" s="17"/>
      <c r="M80" s="185"/>
    </row>
    <row r="81" spans="2:13" s="15" customFormat="1" ht="13.8">
      <c r="B81" s="43"/>
      <c r="C81" s="42"/>
      <c r="D81" s="17"/>
      <c r="E81" s="17"/>
      <c r="F81" s="17"/>
      <c r="G81" s="17"/>
      <c r="H81" s="17"/>
      <c r="I81" s="17"/>
      <c r="J81" s="17"/>
      <c r="M81" s="185"/>
    </row>
    <row r="82" spans="2:13" s="15" customFormat="1" ht="13.8">
      <c r="B82" s="43"/>
      <c r="C82" s="42"/>
      <c r="D82" s="17"/>
      <c r="E82" s="17"/>
      <c r="F82" s="17"/>
      <c r="G82" s="17"/>
      <c r="H82" s="17"/>
      <c r="I82" s="17"/>
      <c r="J82" s="17"/>
      <c r="M82" s="185"/>
    </row>
    <row r="83" spans="2:13" s="15" customFormat="1" ht="13.8">
      <c r="B83" s="43"/>
      <c r="C83" s="42"/>
      <c r="D83" s="17"/>
      <c r="E83" s="17"/>
      <c r="F83" s="17"/>
      <c r="G83" s="17"/>
      <c r="H83" s="17"/>
      <c r="I83" s="17"/>
      <c r="J83" s="17"/>
      <c r="M83" s="185"/>
    </row>
    <row r="84" spans="2:13" s="15" customFormat="1" ht="13.8">
      <c r="B84" s="43"/>
      <c r="C84" s="42"/>
      <c r="D84" s="17"/>
      <c r="E84" s="17"/>
      <c r="F84" s="17"/>
      <c r="G84" s="17"/>
      <c r="H84" s="17"/>
      <c r="I84" s="17"/>
      <c r="J84" s="17"/>
      <c r="M84" s="185"/>
    </row>
    <row r="85" spans="2:13" s="15" customFormat="1" ht="13.8">
      <c r="B85" s="43"/>
      <c r="C85" s="42"/>
      <c r="D85" s="17"/>
      <c r="E85" s="17"/>
      <c r="F85" s="17"/>
      <c r="G85" s="17"/>
      <c r="H85" s="17"/>
      <c r="I85" s="17"/>
      <c r="J85" s="17"/>
      <c r="M85" s="185"/>
    </row>
    <row r="86" spans="2:13" s="15" customFormat="1" ht="13.8">
      <c r="B86" s="43"/>
      <c r="C86" s="42"/>
      <c r="D86" s="17"/>
      <c r="E86" s="17"/>
      <c r="F86" s="17"/>
      <c r="G86" s="17"/>
      <c r="H86" s="17"/>
      <c r="I86" s="17"/>
      <c r="J86" s="17"/>
      <c r="M86" s="185"/>
    </row>
    <row r="87" spans="2:13" s="15" customFormat="1" ht="13.8">
      <c r="B87" s="43"/>
      <c r="C87" s="42"/>
      <c r="D87" s="17"/>
      <c r="E87" s="17"/>
      <c r="F87" s="17"/>
      <c r="G87" s="17"/>
      <c r="H87" s="17"/>
      <c r="I87" s="17"/>
      <c r="J87" s="17"/>
      <c r="M87" s="185"/>
    </row>
    <row r="88" spans="2:13" s="15" customFormat="1" ht="13.8">
      <c r="B88" s="43"/>
      <c r="C88" s="42"/>
      <c r="D88" s="17"/>
      <c r="E88" s="17"/>
      <c r="F88" s="17"/>
      <c r="G88" s="17"/>
      <c r="H88" s="17"/>
      <c r="I88" s="17"/>
      <c r="J88" s="17"/>
      <c r="M88" s="185"/>
    </row>
    <row r="89" spans="2:13" s="15" customFormat="1" ht="13.8">
      <c r="B89" s="43"/>
      <c r="C89" s="42"/>
      <c r="D89" s="17"/>
      <c r="E89" s="17"/>
      <c r="F89" s="17"/>
      <c r="G89" s="17"/>
      <c r="H89" s="17"/>
      <c r="I89" s="17"/>
      <c r="J89" s="17"/>
      <c r="M89" s="185"/>
    </row>
  </sheetData>
  <phoneticPr fontId="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0"/>
  <sheetViews>
    <sheetView topLeftCell="B10" zoomScale="80" zoomScaleNormal="80" workbookViewId="0">
      <selection activeCell="O10" sqref="O1:O1048576"/>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40" t="s">
        <v>3</v>
      </c>
      <c r="B1" s="240"/>
      <c r="C1" s="240"/>
      <c r="D1" s="240"/>
      <c r="E1" s="240"/>
      <c r="F1" s="240"/>
      <c r="G1" s="240"/>
      <c r="H1" s="240"/>
      <c r="I1" s="240"/>
      <c r="J1" s="240"/>
      <c r="K1" s="240"/>
      <c r="L1" s="240"/>
      <c r="M1" s="240"/>
      <c r="N1" s="240"/>
    </row>
    <row r="2" spans="1:16" s="1" customFormat="1" ht="15.6">
      <c r="A2" s="241" t="s">
        <v>261</v>
      </c>
      <c r="B2" s="241"/>
      <c r="C2" s="241"/>
      <c r="D2" s="241"/>
      <c r="E2" s="241"/>
      <c r="F2" s="241"/>
      <c r="G2" s="241"/>
      <c r="H2" s="241"/>
      <c r="I2" s="241"/>
      <c r="J2" s="241"/>
      <c r="K2" s="241"/>
      <c r="L2" s="241"/>
      <c r="M2" s="241"/>
      <c r="N2" s="241"/>
    </row>
    <row r="3" spans="1:16" s="1" customFormat="1" ht="15.6">
      <c r="A3" s="188" t="s">
        <v>424</v>
      </c>
      <c r="B3" s="188"/>
      <c r="C3" s="188"/>
      <c r="D3" s="188"/>
      <c r="E3" s="188"/>
      <c r="F3" s="188"/>
      <c r="G3" s="188"/>
      <c r="H3" s="188"/>
      <c r="I3" s="188"/>
      <c r="J3" s="188"/>
      <c r="K3" s="188"/>
      <c r="L3" s="188"/>
      <c r="M3" s="188"/>
      <c r="N3" s="188"/>
    </row>
    <row r="4" spans="1:16" ht="15.6">
      <c r="A4" s="188"/>
      <c r="B4" s="188"/>
      <c r="C4" s="188"/>
      <c r="D4" s="188"/>
      <c r="E4" s="188"/>
      <c r="F4" s="188"/>
      <c r="G4" s="188"/>
      <c r="H4" s="188"/>
      <c r="I4" s="188"/>
      <c r="J4" s="188"/>
      <c r="K4" s="188"/>
      <c r="L4" s="188"/>
      <c r="M4" s="188"/>
      <c r="N4" s="188"/>
    </row>
    <row r="5" spans="1:16" s="15" customFormat="1" ht="15.6">
      <c r="A5" s="532"/>
      <c r="B5" s="533"/>
      <c r="C5" s="243"/>
      <c r="D5" s="243"/>
      <c r="E5" s="534" t="s">
        <v>6</v>
      </c>
      <c r="F5" s="535"/>
      <c r="G5" s="535"/>
      <c r="H5" s="535"/>
      <c r="I5" s="535"/>
      <c r="J5" s="535"/>
      <c r="K5" s="535"/>
      <c r="L5" s="535"/>
      <c r="M5" s="244"/>
      <c r="N5" s="245"/>
    </row>
    <row r="6" spans="1:16" s="15" customFormat="1" ht="32.4">
      <c r="A6" s="246"/>
      <c r="B6" s="247"/>
      <c r="C6" s="248" t="s">
        <v>4</v>
      </c>
      <c r="D6" s="248" t="s">
        <v>5</v>
      </c>
      <c r="E6" s="249" t="s">
        <v>354</v>
      </c>
      <c r="F6" s="249" t="s">
        <v>355</v>
      </c>
      <c r="G6" s="250" t="s">
        <v>246</v>
      </c>
      <c r="H6" s="249" t="s">
        <v>356</v>
      </c>
      <c r="I6" s="249" t="s">
        <v>357</v>
      </c>
      <c r="J6" s="249" t="s">
        <v>247</v>
      </c>
      <c r="K6" s="250" t="s">
        <v>248</v>
      </c>
      <c r="L6" s="251" t="s">
        <v>160</v>
      </c>
      <c r="M6" s="252" t="s">
        <v>161</v>
      </c>
      <c r="N6" s="253" t="s">
        <v>162</v>
      </c>
    </row>
    <row r="7" spans="1:16" s="15" customFormat="1" ht="9" customHeight="1">
      <c r="A7" s="254"/>
      <c r="B7" s="254"/>
      <c r="C7" s="255"/>
      <c r="D7" s="255"/>
      <c r="E7" s="256"/>
      <c r="F7" s="256"/>
      <c r="G7" s="257"/>
      <c r="H7" s="256"/>
      <c r="I7" s="256"/>
      <c r="J7" s="256"/>
      <c r="K7" s="257"/>
      <c r="L7" s="257"/>
      <c r="M7" s="257"/>
      <c r="N7" s="257"/>
    </row>
    <row r="8" spans="1:16" s="71" customFormat="1" ht="18" customHeight="1">
      <c r="A8" s="158" t="s">
        <v>24</v>
      </c>
      <c r="B8" s="158" t="s">
        <v>7</v>
      </c>
      <c r="C8" s="258">
        <v>8665020</v>
      </c>
      <c r="D8" s="258">
        <v>0</v>
      </c>
      <c r="E8" s="258">
        <v>10591451</v>
      </c>
      <c r="F8" s="258">
        <v>51546</v>
      </c>
      <c r="G8" s="258">
        <v>30698</v>
      </c>
      <c r="H8" s="258">
        <v>2273531</v>
      </c>
      <c r="I8" s="258">
        <v>161124</v>
      </c>
      <c r="J8" s="258">
        <v>0</v>
      </c>
      <c r="K8" s="258">
        <v>0</v>
      </c>
      <c r="L8" s="258">
        <f>SUM(E8:K8)</f>
        <v>13108350</v>
      </c>
      <c r="M8" s="258">
        <v>0</v>
      </c>
      <c r="N8" s="258">
        <f>SUM(C8,D8,L8,M8)</f>
        <v>21773370</v>
      </c>
      <c r="O8" s="481"/>
      <c r="P8" s="481"/>
    </row>
    <row r="9" spans="1:16" s="71" customFormat="1" ht="18" customHeight="1">
      <c r="A9" s="530" t="s">
        <v>345</v>
      </c>
      <c r="B9" s="531"/>
      <c r="C9" s="259">
        <f>C8</f>
        <v>8665020</v>
      </c>
      <c r="D9" s="259">
        <f t="shared" ref="D9:N9" si="0">D8</f>
        <v>0</v>
      </c>
      <c r="E9" s="259">
        <f t="shared" si="0"/>
        <v>10591451</v>
      </c>
      <c r="F9" s="259">
        <f t="shared" si="0"/>
        <v>51546</v>
      </c>
      <c r="G9" s="259">
        <f t="shared" si="0"/>
        <v>30698</v>
      </c>
      <c r="H9" s="259">
        <f t="shared" si="0"/>
        <v>2273531</v>
      </c>
      <c r="I9" s="259">
        <f>I8</f>
        <v>161124</v>
      </c>
      <c r="J9" s="259">
        <f t="shared" si="0"/>
        <v>0</v>
      </c>
      <c r="K9" s="259">
        <f t="shared" si="0"/>
        <v>0</v>
      </c>
      <c r="L9" s="259">
        <f t="shared" si="0"/>
        <v>13108350</v>
      </c>
      <c r="M9" s="259">
        <f t="shared" si="0"/>
        <v>0</v>
      </c>
      <c r="N9" s="259">
        <f t="shared" si="0"/>
        <v>21773370</v>
      </c>
      <c r="O9" s="481"/>
    </row>
    <row r="10" spans="1:16" s="71" customFormat="1" ht="18" customHeight="1">
      <c r="A10" s="158" t="s">
        <v>25</v>
      </c>
      <c r="B10" s="158" t="s">
        <v>8</v>
      </c>
      <c r="C10" s="258">
        <v>443472065</v>
      </c>
      <c r="D10" s="258">
        <v>0</v>
      </c>
      <c r="E10" s="258">
        <v>115651816</v>
      </c>
      <c r="F10" s="258">
        <v>0</v>
      </c>
      <c r="G10" s="258">
        <v>69685506</v>
      </c>
      <c r="H10" s="258">
        <v>0</v>
      </c>
      <c r="I10" s="258">
        <v>6915396</v>
      </c>
      <c r="J10" s="258">
        <v>0</v>
      </c>
      <c r="K10" s="258">
        <v>36475943</v>
      </c>
      <c r="L10" s="258">
        <f t="shared" ref="L10:L21" si="1">SUM(E10:K10)</f>
        <v>228728661</v>
      </c>
      <c r="M10" s="258">
        <v>6513168</v>
      </c>
      <c r="N10" s="258">
        <f t="shared" ref="N10:N21" si="2">SUM(C10,D10,L10,M10)</f>
        <v>678713894</v>
      </c>
      <c r="O10" s="481"/>
      <c r="P10" s="481"/>
    </row>
    <row r="11" spans="1:16" s="71" customFormat="1" ht="18" customHeight="1">
      <c r="A11" s="158" t="s">
        <v>26</v>
      </c>
      <c r="B11" s="158" t="s">
        <v>9</v>
      </c>
      <c r="C11" s="258">
        <v>17612564</v>
      </c>
      <c r="D11" s="258">
        <v>0</v>
      </c>
      <c r="E11" s="258">
        <v>13952608</v>
      </c>
      <c r="F11" s="258">
        <v>0</v>
      </c>
      <c r="G11" s="258">
        <v>9119910</v>
      </c>
      <c r="H11" s="258">
        <v>453114</v>
      </c>
      <c r="I11" s="258">
        <v>245970</v>
      </c>
      <c r="J11" s="258">
        <v>0</v>
      </c>
      <c r="K11" s="258">
        <v>6170762</v>
      </c>
      <c r="L11" s="258">
        <f t="shared" si="1"/>
        <v>29942364</v>
      </c>
      <c r="M11" s="258">
        <v>260395</v>
      </c>
      <c r="N11" s="258">
        <f t="shared" si="2"/>
        <v>47815323</v>
      </c>
      <c r="O11" s="481"/>
      <c r="P11" s="481"/>
    </row>
    <row r="12" spans="1:16" s="71" customFormat="1" ht="18" customHeight="1">
      <c r="A12" s="158" t="s">
        <v>27</v>
      </c>
      <c r="B12" s="158" t="s">
        <v>189</v>
      </c>
      <c r="C12" s="258">
        <v>58632890</v>
      </c>
      <c r="D12" s="258">
        <v>0</v>
      </c>
      <c r="E12" s="258">
        <v>0</v>
      </c>
      <c r="F12" s="258">
        <v>10379528</v>
      </c>
      <c r="G12" s="258">
        <v>5137971</v>
      </c>
      <c r="H12" s="258">
        <v>0</v>
      </c>
      <c r="I12" s="258">
        <v>0</v>
      </c>
      <c r="J12" s="258">
        <v>0</v>
      </c>
      <c r="K12" s="258">
        <v>0</v>
      </c>
      <c r="L12" s="258">
        <f t="shared" si="1"/>
        <v>15517499</v>
      </c>
      <c r="M12" s="258">
        <v>0</v>
      </c>
      <c r="N12" s="258">
        <f t="shared" si="2"/>
        <v>74150389</v>
      </c>
      <c r="O12" s="481"/>
      <c r="P12" s="481"/>
    </row>
    <row r="13" spans="1:16" s="71" customFormat="1" ht="18" customHeight="1">
      <c r="A13" s="158" t="s">
        <v>28</v>
      </c>
      <c r="B13" s="158" t="s">
        <v>190</v>
      </c>
      <c r="C13" s="258">
        <v>7740589</v>
      </c>
      <c r="D13" s="258">
        <v>0</v>
      </c>
      <c r="E13" s="258">
        <v>0</v>
      </c>
      <c r="F13" s="258">
        <v>0</v>
      </c>
      <c r="G13" s="258">
        <v>0</v>
      </c>
      <c r="H13" s="258">
        <v>0</v>
      </c>
      <c r="I13" s="258">
        <v>0</v>
      </c>
      <c r="J13" s="258">
        <v>0</v>
      </c>
      <c r="K13" s="258">
        <v>5224723</v>
      </c>
      <c r="L13" s="258">
        <f t="shared" si="1"/>
        <v>5224723</v>
      </c>
      <c r="M13" s="258">
        <v>0</v>
      </c>
      <c r="N13" s="258">
        <f t="shared" si="2"/>
        <v>12965312</v>
      </c>
      <c r="O13" s="481"/>
      <c r="P13" s="481"/>
    </row>
    <row r="14" spans="1:16" s="71" customFormat="1" ht="18" customHeight="1">
      <c r="A14" s="158" t="s">
        <v>29</v>
      </c>
      <c r="B14" s="158" t="s">
        <v>191</v>
      </c>
      <c r="C14" s="258">
        <v>1972257</v>
      </c>
      <c r="D14" s="258">
        <v>0</v>
      </c>
      <c r="E14" s="258">
        <v>0</v>
      </c>
      <c r="F14" s="258">
        <v>0</v>
      </c>
      <c r="G14" s="258">
        <v>0</v>
      </c>
      <c r="H14" s="258">
        <v>0</v>
      </c>
      <c r="I14" s="258">
        <v>0</v>
      </c>
      <c r="J14" s="258">
        <v>0</v>
      </c>
      <c r="K14" s="258">
        <v>2515964</v>
      </c>
      <c r="L14" s="258">
        <f t="shared" si="1"/>
        <v>2515964</v>
      </c>
      <c r="M14" s="258">
        <v>0</v>
      </c>
      <c r="N14" s="258">
        <f t="shared" si="2"/>
        <v>4488221</v>
      </c>
      <c r="O14" s="481"/>
      <c r="P14" s="481"/>
    </row>
    <row r="15" spans="1:16" s="71" customFormat="1" ht="18" customHeight="1">
      <c r="A15" s="158" t="s">
        <v>114</v>
      </c>
      <c r="B15" s="158" t="s">
        <v>11</v>
      </c>
      <c r="C15" s="258">
        <v>747738</v>
      </c>
      <c r="D15" s="258">
        <v>0</v>
      </c>
      <c r="E15" s="258">
        <v>0</v>
      </c>
      <c r="F15" s="258">
        <v>0</v>
      </c>
      <c r="G15" s="258">
        <v>0</v>
      </c>
      <c r="H15" s="258">
        <v>0</v>
      </c>
      <c r="I15" s="258">
        <v>0</v>
      </c>
      <c r="J15" s="258">
        <v>0</v>
      </c>
      <c r="K15" s="258">
        <v>7863690</v>
      </c>
      <c r="L15" s="258">
        <f t="shared" si="1"/>
        <v>7863690</v>
      </c>
      <c r="M15" s="258">
        <v>5000</v>
      </c>
      <c r="N15" s="258">
        <f t="shared" si="2"/>
        <v>8616428</v>
      </c>
      <c r="O15" s="481"/>
      <c r="P15" s="481"/>
    </row>
    <row r="16" spans="1:16" s="83" customFormat="1" ht="18" customHeight="1">
      <c r="A16" s="158" t="s">
        <v>115</v>
      </c>
      <c r="B16" s="158" t="s">
        <v>192</v>
      </c>
      <c r="C16" s="258">
        <v>13713934</v>
      </c>
      <c r="D16" s="258">
        <v>0</v>
      </c>
      <c r="E16" s="258">
        <v>140233</v>
      </c>
      <c r="F16" s="258">
        <v>0</v>
      </c>
      <c r="G16" s="258">
        <v>0</v>
      </c>
      <c r="H16" s="258">
        <v>0</v>
      </c>
      <c r="I16" s="258">
        <v>0</v>
      </c>
      <c r="J16" s="258">
        <v>0</v>
      </c>
      <c r="K16" s="258">
        <v>401050</v>
      </c>
      <c r="L16" s="258">
        <f t="shared" si="1"/>
        <v>541283</v>
      </c>
      <c r="M16" s="258">
        <v>0</v>
      </c>
      <c r="N16" s="258">
        <f t="shared" si="2"/>
        <v>14255217</v>
      </c>
      <c r="O16" s="481"/>
      <c r="P16" s="481"/>
    </row>
    <row r="17" spans="1:16" s="83" customFormat="1" ht="18" customHeight="1">
      <c r="A17" s="158" t="s">
        <v>116</v>
      </c>
      <c r="B17" s="158" t="s">
        <v>193</v>
      </c>
      <c r="C17" s="258">
        <v>22262194</v>
      </c>
      <c r="D17" s="258">
        <v>0</v>
      </c>
      <c r="E17" s="258">
        <v>2053865</v>
      </c>
      <c r="F17" s="258">
        <v>13990</v>
      </c>
      <c r="G17" s="258">
        <v>275787</v>
      </c>
      <c r="H17" s="258">
        <v>0</v>
      </c>
      <c r="I17" s="258">
        <v>0</v>
      </c>
      <c r="J17" s="258">
        <v>0</v>
      </c>
      <c r="K17" s="258">
        <v>17750225</v>
      </c>
      <c r="L17" s="258">
        <f>SUM(E17:K17)</f>
        <v>20093867</v>
      </c>
      <c r="M17" s="258">
        <v>0</v>
      </c>
      <c r="N17" s="258">
        <f t="shared" si="2"/>
        <v>42356061</v>
      </c>
      <c r="O17" s="481"/>
      <c r="P17" s="481"/>
    </row>
    <row r="18" spans="1:16" s="83" customFormat="1" ht="18" customHeight="1">
      <c r="A18" s="158" t="s">
        <v>117</v>
      </c>
      <c r="B18" s="158" t="s">
        <v>194</v>
      </c>
      <c r="C18" s="258">
        <v>217344885</v>
      </c>
      <c r="D18" s="258">
        <v>0</v>
      </c>
      <c r="E18" s="258">
        <v>115308591</v>
      </c>
      <c r="F18" s="258">
        <v>0</v>
      </c>
      <c r="G18" s="258">
        <v>108977430</v>
      </c>
      <c r="H18" s="258">
        <v>0</v>
      </c>
      <c r="I18" s="258">
        <v>0</v>
      </c>
      <c r="J18" s="258">
        <v>0</v>
      </c>
      <c r="K18" s="258">
        <v>0</v>
      </c>
      <c r="L18" s="258">
        <f t="shared" si="1"/>
        <v>224286021</v>
      </c>
      <c r="M18" s="258">
        <v>982500</v>
      </c>
      <c r="N18" s="258">
        <f t="shared" si="2"/>
        <v>442613406</v>
      </c>
      <c r="O18" s="481"/>
      <c r="P18" s="481"/>
    </row>
    <row r="19" spans="1:16" s="83" customFormat="1" ht="18" customHeight="1">
      <c r="A19" s="158" t="s">
        <v>118</v>
      </c>
      <c r="B19" s="158" t="s">
        <v>195</v>
      </c>
      <c r="C19" s="258">
        <v>139783011</v>
      </c>
      <c r="D19" s="258">
        <v>0</v>
      </c>
      <c r="E19" s="258">
        <v>0</v>
      </c>
      <c r="F19" s="258">
        <v>0</v>
      </c>
      <c r="G19" s="258">
        <v>127070901</v>
      </c>
      <c r="H19" s="258">
        <v>0</v>
      </c>
      <c r="I19" s="258">
        <v>0</v>
      </c>
      <c r="J19" s="258">
        <v>0</v>
      </c>
      <c r="K19" s="258">
        <v>0</v>
      </c>
      <c r="L19" s="258">
        <f t="shared" si="1"/>
        <v>127070901</v>
      </c>
      <c r="M19" s="258">
        <v>0</v>
      </c>
      <c r="N19" s="258">
        <f t="shared" si="2"/>
        <v>266853912</v>
      </c>
      <c r="O19" s="481"/>
      <c r="P19" s="481"/>
    </row>
    <row r="20" spans="1:16" s="83" customFormat="1" ht="18" customHeight="1">
      <c r="A20" s="158" t="s">
        <v>119</v>
      </c>
      <c r="B20" s="158" t="s">
        <v>196</v>
      </c>
      <c r="C20" s="258">
        <v>2774462</v>
      </c>
      <c r="D20" s="258">
        <v>0</v>
      </c>
      <c r="E20" s="258">
        <v>9196564</v>
      </c>
      <c r="F20" s="258">
        <v>0</v>
      </c>
      <c r="G20" s="258">
        <v>0</v>
      </c>
      <c r="H20" s="258">
        <v>0</v>
      </c>
      <c r="I20" s="258">
        <v>0</v>
      </c>
      <c r="J20" s="258">
        <v>0</v>
      </c>
      <c r="K20" s="258">
        <v>0</v>
      </c>
      <c r="L20" s="258">
        <f t="shared" si="1"/>
        <v>9196564</v>
      </c>
      <c r="M20" s="258">
        <v>0</v>
      </c>
      <c r="N20" s="258">
        <f t="shared" si="2"/>
        <v>11971026</v>
      </c>
      <c r="O20" s="481"/>
      <c r="P20" s="481"/>
    </row>
    <row r="21" spans="1:16" s="83" customFormat="1" ht="18" customHeight="1">
      <c r="A21" s="158" t="s">
        <v>120</v>
      </c>
      <c r="B21" s="158" t="s">
        <v>218</v>
      </c>
      <c r="C21" s="258">
        <v>0</v>
      </c>
      <c r="D21" s="258">
        <v>0</v>
      </c>
      <c r="E21" s="258">
        <v>0</v>
      </c>
      <c r="F21" s="258">
        <v>0</v>
      </c>
      <c r="G21" s="258">
        <v>0</v>
      </c>
      <c r="H21" s="258">
        <v>0</v>
      </c>
      <c r="I21" s="258">
        <v>0</v>
      </c>
      <c r="J21" s="258">
        <v>0</v>
      </c>
      <c r="K21" s="258">
        <v>0</v>
      </c>
      <c r="L21" s="258">
        <f t="shared" si="1"/>
        <v>0</v>
      </c>
      <c r="M21" s="258">
        <v>0</v>
      </c>
      <c r="N21" s="258">
        <f t="shared" si="2"/>
        <v>0</v>
      </c>
      <c r="O21" s="481"/>
      <c r="P21" s="481"/>
    </row>
    <row r="22" spans="1:16" s="83" customFormat="1" ht="18" customHeight="1">
      <c r="A22" s="530" t="s">
        <v>346</v>
      </c>
      <c r="B22" s="531"/>
      <c r="C22" s="259">
        <f t="shared" ref="C22:N22" si="3">SUM(C10:C21)</f>
        <v>926056589</v>
      </c>
      <c r="D22" s="259">
        <f t="shared" si="3"/>
        <v>0</v>
      </c>
      <c r="E22" s="259">
        <f t="shared" si="3"/>
        <v>256303677</v>
      </c>
      <c r="F22" s="259">
        <f t="shared" si="3"/>
        <v>10393518</v>
      </c>
      <c r="G22" s="259">
        <f t="shared" si="3"/>
        <v>320267505</v>
      </c>
      <c r="H22" s="259">
        <f>SUM(H10:H21)</f>
        <v>453114</v>
      </c>
      <c r="I22" s="259">
        <f t="shared" si="3"/>
        <v>7161366</v>
      </c>
      <c r="J22" s="259">
        <f t="shared" ref="J22" si="4">SUM(J10:J21)</f>
        <v>0</v>
      </c>
      <c r="K22" s="259">
        <f t="shared" si="3"/>
        <v>76402357</v>
      </c>
      <c r="L22" s="259">
        <f t="shared" si="3"/>
        <v>670981537</v>
      </c>
      <c r="M22" s="259">
        <f t="shared" si="3"/>
        <v>7761063</v>
      </c>
      <c r="N22" s="259">
        <f t="shared" si="3"/>
        <v>1604799189</v>
      </c>
      <c r="O22" s="481"/>
    </row>
    <row r="23" spans="1:16" s="83" customFormat="1" ht="18" customHeight="1">
      <c r="A23" s="158" t="s">
        <v>30</v>
      </c>
      <c r="B23" s="158" t="s">
        <v>14</v>
      </c>
      <c r="C23" s="258">
        <v>14406230</v>
      </c>
      <c r="D23" s="258">
        <v>5685701</v>
      </c>
      <c r="E23" s="258">
        <v>0</v>
      </c>
      <c r="F23" s="258">
        <v>0</v>
      </c>
      <c r="G23" s="258">
        <v>0</v>
      </c>
      <c r="H23" s="258">
        <v>0</v>
      </c>
      <c r="I23" s="258">
        <v>0</v>
      </c>
      <c r="J23" s="258">
        <v>0</v>
      </c>
      <c r="K23" s="258">
        <v>911531</v>
      </c>
      <c r="L23" s="258">
        <f t="shared" ref="L23:L28" si="5">SUM(E23:K23)</f>
        <v>911531</v>
      </c>
      <c r="M23" s="258">
        <v>0</v>
      </c>
      <c r="N23" s="258">
        <f t="shared" ref="N23:N28" si="6">SUM(C23,D23,L23,M23)</f>
        <v>21003462</v>
      </c>
      <c r="O23" s="481"/>
      <c r="P23" s="481"/>
    </row>
    <row r="24" spans="1:16" s="83" customFormat="1" ht="18" customHeight="1">
      <c r="A24" s="158" t="s">
        <v>121</v>
      </c>
      <c r="B24" s="158" t="s">
        <v>15</v>
      </c>
      <c r="C24" s="258">
        <v>5114140</v>
      </c>
      <c r="D24" s="258">
        <v>0</v>
      </c>
      <c r="E24" s="258">
        <v>0</v>
      </c>
      <c r="F24" s="258">
        <v>0</v>
      </c>
      <c r="G24" s="258">
        <v>0</v>
      </c>
      <c r="H24" s="258">
        <v>0</v>
      </c>
      <c r="I24" s="258">
        <v>0</v>
      </c>
      <c r="J24" s="258">
        <v>0</v>
      </c>
      <c r="K24" s="258">
        <v>3310501</v>
      </c>
      <c r="L24" s="258">
        <f t="shared" si="5"/>
        <v>3310501</v>
      </c>
      <c r="M24" s="258">
        <v>0</v>
      </c>
      <c r="N24" s="258">
        <f t="shared" si="6"/>
        <v>8424641</v>
      </c>
      <c r="O24" s="481"/>
      <c r="P24" s="481"/>
    </row>
    <row r="25" spans="1:16" s="83" customFormat="1" ht="18" customHeight="1">
      <c r="A25" s="158" t="s">
        <v>122</v>
      </c>
      <c r="B25" s="158" t="s">
        <v>16</v>
      </c>
      <c r="C25" s="258">
        <v>19206</v>
      </c>
      <c r="D25" s="258">
        <v>0</v>
      </c>
      <c r="E25" s="258">
        <v>0</v>
      </c>
      <c r="F25" s="258">
        <v>0</v>
      </c>
      <c r="G25" s="258">
        <v>0</v>
      </c>
      <c r="H25" s="258">
        <v>0</v>
      </c>
      <c r="I25" s="258">
        <v>0</v>
      </c>
      <c r="J25" s="258">
        <v>0</v>
      </c>
      <c r="K25" s="258">
        <v>2591039</v>
      </c>
      <c r="L25" s="258">
        <f t="shared" si="5"/>
        <v>2591039</v>
      </c>
      <c r="M25" s="258">
        <v>0</v>
      </c>
      <c r="N25" s="258">
        <f t="shared" si="6"/>
        <v>2610245</v>
      </c>
      <c r="O25" s="481"/>
      <c r="P25" s="481"/>
    </row>
    <row r="26" spans="1:16" s="83" customFormat="1" ht="18" customHeight="1">
      <c r="A26" s="158" t="s">
        <v>104</v>
      </c>
      <c r="B26" s="158" t="s">
        <v>17</v>
      </c>
      <c r="C26" s="258">
        <v>2985</v>
      </c>
      <c r="D26" s="258">
        <v>0</v>
      </c>
      <c r="E26" s="258">
        <v>0</v>
      </c>
      <c r="F26" s="258">
        <v>0</v>
      </c>
      <c r="G26" s="258">
        <v>0</v>
      </c>
      <c r="H26" s="258">
        <v>0</v>
      </c>
      <c r="I26" s="258">
        <v>0</v>
      </c>
      <c r="J26" s="258">
        <v>0</v>
      </c>
      <c r="K26" s="258">
        <v>4220630</v>
      </c>
      <c r="L26" s="258">
        <f t="shared" si="5"/>
        <v>4220630</v>
      </c>
      <c r="M26" s="258">
        <v>23324</v>
      </c>
      <c r="N26" s="258">
        <f t="shared" si="6"/>
        <v>4246939</v>
      </c>
      <c r="O26" s="481"/>
      <c r="P26" s="481"/>
    </row>
    <row r="27" spans="1:16" s="83" customFormat="1" ht="18" customHeight="1">
      <c r="A27" s="158" t="s">
        <v>105</v>
      </c>
      <c r="B27" s="158" t="s">
        <v>158</v>
      </c>
      <c r="C27" s="258">
        <v>34960927</v>
      </c>
      <c r="D27" s="258">
        <v>0</v>
      </c>
      <c r="E27" s="258">
        <v>5946607</v>
      </c>
      <c r="F27" s="258">
        <v>0</v>
      </c>
      <c r="G27" s="258">
        <v>0</v>
      </c>
      <c r="H27" s="258">
        <v>0</v>
      </c>
      <c r="I27" s="258">
        <v>0</v>
      </c>
      <c r="J27" s="258">
        <v>16176410</v>
      </c>
      <c r="K27" s="258">
        <v>0</v>
      </c>
      <c r="L27" s="258">
        <f t="shared" si="5"/>
        <v>22123017</v>
      </c>
      <c r="M27" s="258">
        <v>0</v>
      </c>
      <c r="N27" s="258">
        <f t="shared" si="6"/>
        <v>57083944</v>
      </c>
      <c r="O27" s="481"/>
      <c r="P27" s="481"/>
    </row>
    <row r="28" spans="1:16" s="83" customFormat="1" ht="18" customHeight="1">
      <c r="A28" s="158" t="s">
        <v>123</v>
      </c>
      <c r="B28" s="158" t="s">
        <v>159</v>
      </c>
      <c r="C28" s="258">
        <v>3057707</v>
      </c>
      <c r="D28" s="258">
        <v>0</v>
      </c>
      <c r="E28" s="258">
        <v>0</v>
      </c>
      <c r="F28" s="258">
        <v>0</v>
      </c>
      <c r="G28" s="258">
        <v>0</v>
      </c>
      <c r="H28" s="258">
        <v>0</v>
      </c>
      <c r="I28" s="258">
        <v>0</v>
      </c>
      <c r="J28" s="258">
        <v>2732046</v>
      </c>
      <c r="K28" s="258">
        <v>464308</v>
      </c>
      <c r="L28" s="258">
        <f t="shared" si="5"/>
        <v>3196354</v>
      </c>
      <c r="M28" s="258">
        <v>0</v>
      </c>
      <c r="N28" s="258">
        <f t="shared" si="6"/>
        <v>6254061</v>
      </c>
      <c r="O28" s="481"/>
      <c r="P28" s="481"/>
    </row>
    <row r="29" spans="1:16" s="83" customFormat="1" ht="18" customHeight="1">
      <c r="A29" s="530" t="s">
        <v>347</v>
      </c>
      <c r="B29" s="531"/>
      <c r="C29" s="259">
        <f>SUM(C23:C28)</f>
        <v>57561195</v>
      </c>
      <c r="D29" s="259">
        <f t="shared" ref="D29:N29" si="7">SUM(D23:D28)</f>
        <v>5685701</v>
      </c>
      <c r="E29" s="259">
        <f t="shared" si="7"/>
        <v>5946607</v>
      </c>
      <c r="F29" s="259">
        <f t="shared" si="7"/>
        <v>0</v>
      </c>
      <c r="G29" s="259">
        <f t="shared" si="7"/>
        <v>0</v>
      </c>
      <c r="H29" s="259">
        <f t="shared" si="7"/>
        <v>0</v>
      </c>
      <c r="I29" s="259">
        <f t="shared" si="7"/>
        <v>0</v>
      </c>
      <c r="J29" s="259">
        <f t="shared" ref="J29" si="8">SUM(J23:J28)</f>
        <v>18908456</v>
      </c>
      <c r="K29" s="259">
        <f t="shared" si="7"/>
        <v>11498009</v>
      </c>
      <c r="L29" s="259">
        <f t="shared" si="7"/>
        <v>36353072</v>
      </c>
      <c r="M29" s="259">
        <f t="shared" si="7"/>
        <v>23324</v>
      </c>
      <c r="N29" s="259">
        <f t="shared" si="7"/>
        <v>99623292</v>
      </c>
      <c r="O29" s="481"/>
    </row>
    <row r="30" spans="1:16" s="83" customFormat="1" ht="18" customHeight="1">
      <c r="A30" s="154" t="s">
        <v>106</v>
      </c>
      <c r="B30" s="144" t="s">
        <v>197</v>
      </c>
      <c r="C30" s="258">
        <v>37005757</v>
      </c>
      <c r="D30" s="258">
        <v>0</v>
      </c>
      <c r="E30" s="258">
        <v>0</v>
      </c>
      <c r="F30" s="258">
        <v>0</v>
      </c>
      <c r="G30" s="258">
        <v>0</v>
      </c>
      <c r="H30" s="258">
        <v>16693079</v>
      </c>
      <c r="I30" s="258">
        <v>4777027</v>
      </c>
      <c r="J30" s="258">
        <v>0</v>
      </c>
      <c r="K30" s="258">
        <v>0</v>
      </c>
      <c r="L30" s="258">
        <f>SUM(E30:K30)</f>
        <v>21470106</v>
      </c>
      <c r="M30" s="258">
        <v>0</v>
      </c>
      <c r="N30" s="258">
        <f>SUM(C30,D30,L30,M30)</f>
        <v>58475863</v>
      </c>
      <c r="O30" s="481"/>
      <c r="P30" s="481"/>
    </row>
    <row r="31" spans="1:16" s="83" customFormat="1" ht="18" customHeight="1">
      <c r="A31" s="154" t="s">
        <v>107</v>
      </c>
      <c r="B31" s="144" t="s">
        <v>124</v>
      </c>
      <c r="C31" s="258">
        <v>2482564</v>
      </c>
      <c r="D31" s="258">
        <v>0</v>
      </c>
      <c r="E31" s="258">
        <v>0</v>
      </c>
      <c r="F31" s="258">
        <v>0</v>
      </c>
      <c r="G31" s="258">
        <v>0</v>
      </c>
      <c r="H31" s="258">
        <v>2568530</v>
      </c>
      <c r="I31" s="258">
        <v>458735</v>
      </c>
      <c r="J31" s="258">
        <v>0</v>
      </c>
      <c r="K31" s="258">
        <v>0</v>
      </c>
      <c r="L31" s="258">
        <f>SUM(E31:K31)</f>
        <v>3027265</v>
      </c>
      <c r="M31" s="258">
        <v>25000</v>
      </c>
      <c r="N31" s="258">
        <f>SUM(C31,D31,L31,M31)</f>
        <v>5534829</v>
      </c>
      <c r="O31" s="481"/>
      <c r="P31" s="481"/>
    </row>
    <row r="32" spans="1:16" s="83" customFormat="1" ht="18" customHeight="1">
      <c r="A32" s="154" t="s">
        <v>108</v>
      </c>
      <c r="B32" s="144" t="s">
        <v>198</v>
      </c>
      <c r="C32" s="258">
        <v>2118999</v>
      </c>
      <c r="D32" s="258">
        <v>0</v>
      </c>
      <c r="E32" s="258">
        <v>0</v>
      </c>
      <c r="F32" s="258">
        <v>0</v>
      </c>
      <c r="G32" s="258">
        <v>0</v>
      </c>
      <c r="H32" s="258">
        <v>6925056</v>
      </c>
      <c r="I32" s="258">
        <v>0</v>
      </c>
      <c r="J32" s="258">
        <v>0</v>
      </c>
      <c r="K32" s="258">
        <v>0</v>
      </c>
      <c r="L32" s="258">
        <f>SUM(E32:K32)</f>
        <v>6925056</v>
      </c>
      <c r="M32" s="258">
        <v>0</v>
      </c>
      <c r="N32" s="258">
        <f>SUM(C32,D32,L32,M32)</f>
        <v>9044055</v>
      </c>
      <c r="O32" s="481"/>
      <c r="P32" s="481"/>
    </row>
    <row r="33" spans="1:16" s="84" customFormat="1" ht="18" customHeight="1">
      <c r="A33" s="530" t="s">
        <v>348</v>
      </c>
      <c r="B33" s="531"/>
      <c r="C33" s="259">
        <f t="shared" ref="C33:N33" si="9">SUM(C30:C32)</f>
        <v>41607320</v>
      </c>
      <c r="D33" s="259">
        <f t="shared" si="9"/>
        <v>0</v>
      </c>
      <c r="E33" s="259">
        <f t="shared" si="9"/>
        <v>0</v>
      </c>
      <c r="F33" s="259">
        <f t="shared" si="9"/>
        <v>0</v>
      </c>
      <c r="G33" s="259">
        <f t="shared" si="9"/>
        <v>0</v>
      </c>
      <c r="H33" s="259">
        <f t="shared" si="9"/>
        <v>26186665</v>
      </c>
      <c r="I33" s="259">
        <f t="shared" si="9"/>
        <v>5235762</v>
      </c>
      <c r="J33" s="259">
        <f t="shared" ref="J33" si="10">SUM(J30:J32)</f>
        <v>0</v>
      </c>
      <c r="K33" s="259">
        <f t="shared" si="9"/>
        <v>0</v>
      </c>
      <c r="L33" s="259">
        <f t="shared" si="9"/>
        <v>31422427</v>
      </c>
      <c r="M33" s="259">
        <f t="shared" si="9"/>
        <v>25000</v>
      </c>
      <c r="N33" s="259">
        <f t="shared" si="9"/>
        <v>73054747</v>
      </c>
      <c r="O33" s="481"/>
    </row>
    <row r="34" spans="1:16" s="84" customFormat="1" ht="18" customHeight="1">
      <c r="A34" s="169" t="s">
        <v>109</v>
      </c>
      <c r="B34" s="169" t="s">
        <v>19</v>
      </c>
      <c r="C34" s="258">
        <v>21325489</v>
      </c>
      <c r="D34" s="258">
        <v>0</v>
      </c>
      <c r="E34" s="258">
        <v>0</v>
      </c>
      <c r="F34" s="258">
        <v>19349885</v>
      </c>
      <c r="G34" s="258">
        <v>2488706</v>
      </c>
      <c r="H34" s="258">
        <v>971645</v>
      </c>
      <c r="I34" s="258">
        <v>0</v>
      </c>
      <c r="J34" s="258">
        <v>0</v>
      </c>
      <c r="K34" s="258">
        <v>0</v>
      </c>
      <c r="L34" s="258">
        <f>SUM(E34:K34)</f>
        <v>22810236</v>
      </c>
      <c r="M34" s="258">
        <v>101859</v>
      </c>
      <c r="N34" s="258">
        <f>SUM(C34,D34,L34,M34)</f>
        <v>44237584</v>
      </c>
      <c r="O34" s="481"/>
      <c r="P34" s="481"/>
    </row>
    <row r="35" spans="1:16" s="84" customFormat="1" ht="18" customHeight="1">
      <c r="A35" s="530" t="s">
        <v>358</v>
      </c>
      <c r="B35" s="531"/>
      <c r="C35" s="259">
        <f>C34</f>
        <v>21325489</v>
      </c>
      <c r="D35" s="259">
        <f t="shared" ref="D35:N35" si="11">D34</f>
        <v>0</v>
      </c>
      <c r="E35" s="259">
        <f t="shared" si="11"/>
        <v>0</v>
      </c>
      <c r="F35" s="259">
        <f t="shared" si="11"/>
        <v>19349885</v>
      </c>
      <c r="G35" s="259">
        <f t="shared" si="11"/>
        <v>2488706</v>
      </c>
      <c r="H35" s="259">
        <f t="shared" si="11"/>
        <v>971645</v>
      </c>
      <c r="I35" s="259">
        <f t="shared" si="11"/>
        <v>0</v>
      </c>
      <c r="J35" s="259">
        <f t="shared" ref="J35" si="12">J34</f>
        <v>0</v>
      </c>
      <c r="K35" s="259">
        <f t="shared" si="11"/>
        <v>0</v>
      </c>
      <c r="L35" s="259">
        <f t="shared" si="11"/>
        <v>22810236</v>
      </c>
      <c r="M35" s="259">
        <f t="shared" si="11"/>
        <v>101859</v>
      </c>
      <c r="N35" s="259">
        <f t="shared" si="11"/>
        <v>44237584</v>
      </c>
      <c r="O35" s="481"/>
    </row>
    <row r="36" spans="1:16" s="83" customFormat="1" ht="18" customHeight="1">
      <c r="A36" s="158" t="s">
        <v>110</v>
      </c>
      <c r="B36" s="158" t="s">
        <v>20</v>
      </c>
      <c r="C36" s="258">
        <v>8869830</v>
      </c>
      <c r="D36" s="258">
        <v>0</v>
      </c>
      <c r="E36" s="258">
        <v>5625348</v>
      </c>
      <c r="F36" s="258">
        <v>429788</v>
      </c>
      <c r="G36" s="258">
        <v>1334435</v>
      </c>
      <c r="H36" s="258">
        <v>691927</v>
      </c>
      <c r="I36" s="258">
        <v>250718</v>
      </c>
      <c r="J36" s="258">
        <v>0</v>
      </c>
      <c r="K36" s="258">
        <v>383377</v>
      </c>
      <c r="L36" s="258">
        <f t="shared" ref="L36:L39" si="13">SUM(E36:K36)</f>
        <v>8715593</v>
      </c>
      <c r="M36" s="258">
        <v>0</v>
      </c>
      <c r="N36" s="258">
        <f t="shared" ref="N36:N42" si="14">SUM(C36,D36,L36,M36)</f>
        <v>17585423</v>
      </c>
      <c r="O36" s="481"/>
      <c r="P36" s="481"/>
    </row>
    <row r="37" spans="1:16" s="83" customFormat="1" ht="18" customHeight="1">
      <c r="A37" s="158" t="s">
        <v>111</v>
      </c>
      <c r="B37" s="158" t="s">
        <v>21</v>
      </c>
      <c r="C37" s="258">
        <v>6952698</v>
      </c>
      <c r="D37" s="258">
        <v>0</v>
      </c>
      <c r="E37" s="258">
        <v>2065517</v>
      </c>
      <c r="F37" s="258">
        <v>91824</v>
      </c>
      <c r="G37" s="258">
        <v>629149</v>
      </c>
      <c r="H37" s="258">
        <v>363115</v>
      </c>
      <c r="I37" s="258">
        <v>92705</v>
      </c>
      <c r="J37" s="258">
        <v>0</v>
      </c>
      <c r="K37" s="258">
        <v>75732</v>
      </c>
      <c r="L37" s="258">
        <f t="shared" si="13"/>
        <v>3318042</v>
      </c>
      <c r="M37" s="258">
        <v>14346</v>
      </c>
      <c r="N37" s="258">
        <f t="shared" si="14"/>
        <v>10285086</v>
      </c>
      <c r="O37" s="481"/>
      <c r="P37" s="481"/>
    </row>
    <row r="38" spans="1:16" s="83" customFormat="1" ht="18" customHeight="1">
      <c r="A38" s="158" t="s">
        <v>112</v>
      </c>
      <c r="B38" s="158" t="s">
        <v>22</v>
      </c>
      <c r="C38" s="258">
        <v>117035</v>
      </c>
      <c r="D38" s="258">
        <v>0</v>
      </c>
      <c r="E38" s="258">
        <v>143884</v>
      </c>
      <c r="F38" s="258">
        <v>11513</v>
      </c>
      <c r="G38" s="258">
        <v>25927</v>
      </c>
      <c r="H38" s="258">
        <v>22910</v>
      </c>
      <c r="I38" s="258">
        <v>4828</v>
      </c>
      <c r="J38" s="258">
        <v>0</v>
      </c>
      <c r="K38" s="258">
        <v>1489</v>
      </c>
      <c r="L38" s="258">
        <f t="shared" si="13"/>
        <v>210551</v>
      </c>
      <c r="M38" s="258">
        <v>0</v>
      </c>
      <c r="N38" s="258">
        <f t="shared" si="14"/>
        <v>327586</v>
      </c>
      <c r="O38" s="481"/>
      <c r="P38" s="481"/>
    </row>
    <row r="39" spans="1:16" s="83" customFormat="1" ht="18" customHeight="1">
      <c r="A39" s="158" t="s">
        <v>113</v>
      </c>
      <c r="B39" s="158" t="s">
        <v>23</v>
      </c>
      <c r="C39" s="258">
        <v>16010695</v>
      </c>
      <c r="D39" s="258">
        <v>0</v>
      </c>
      <c r="E39" s="258">
        <v>10118988</v>
      </c>
      <c r="F39" s="258">
        <v>830092</v>
      </c>
      <c r="G39" s="258">
        <v>2424370</v>
      </c>
      <c r="H39" s="258">
        <v>1238848</v>
      </c>
      <c r="I39" s="258">
        <v>445523</v>
      </c>
      <c r="J39" s="258">
        <v>0</v>
      </c>
      <c r="K39" s="258">
        <v>627700</v>
      </c>
      <c r="L39" s="258">
        <f t="shared" si="13"/>
        <v>15685521</v>
      </c>
      <c r="M39" s="258">
        <v>500000</v>
      </c>
      <c r="N39" s="258">
        <f t="shared" si="14"/>
        <v>32196216</v>
      </c>
      <c r="O39" s="481"/>
      <c r="P39" s="481"/>
    </row>
    <row r="40" spans="1:16" s="84" customFormat="1" ht="18" customHeight="1">
      <c r="A40" s="530" t="s">
        <v>350</v>
      </c>
      <c r="B40" s="531"/>
      <c r="C40" s="259">
        <f t="shared" ref="C40:N40" si="15">SUM(C36:C39)</f>
        <v>31950258</v>
      </c>
      <c r="D40" s="259">
        <f t="shared" si="15"/>
        <v>0</v>
      </c>
      <c r="E40" s="259">
        <f t="shared" si="15"/>
        <v>17953737</v>
      </c>
      <c r="F40" s="259">
        <f t="shared" si="15"/>
        <v>1363217</v>
      </c>
      <c r="G40" s="259">
        <f t="shared" si="15"/>
        <v>4413881</v>
      </c>
      <c r="H40" s="259">
        <f t="shared" si="15"/>
        <v>2316800</v>
      </c>
      <c r="I40" s="259">
        <f t="shared" si="15"/>
        <v>793774</v>
      </c>
      <c r="J40" s="259">
        <f t="shared" ref="J40" si="16">SUM(J36:J39)</f>
        <v>0</v>
      </c>
      <c r="K40" s="259">
        <f t="shared" si="15"/>
        <v>1088298</v>
      </c>
      <c r="L40" s="259">
        <f t="shared" si="15"/>
        <v>27929707</v>
      </c>
      <c r="M40" s="259">
        <f t="shared" si="15"/>
        <v>514346</v>
      </c>
      <c r="N40" s="259">
        <f t="shared" si="15"/>
        <v>60394311</v>
      </c>
      <c r="O40" s="481"/>
    </row>
    <row r="41" spans="1:16" s="84" customFormat="1" ht="18" customHeight="1">
      <c r="A41" s="158" t="s">
        <v>199</v>
      </c>
      <c r="B41" s="158" t="s">
        <v>125</v>
      </c>
      <c r="C41" s="258">
        <v>29163824</v>
      </c>
      <c r="D41" s="258">
        <v>0</v>
      </c>
      <c r="E41" s="258">
        <v>14771171</v>
      </c>
      <c r="F41" s="258">
        <v>0</v>
      </c>
      <c r="G41" s="258">
        <v>4116730</v>
      </c>
      <c r="H41" s="258">
        <v>0</v>
      </c>
      <c r="I41" s="258">
        <v>468233</v>
      </c>
      <c r="J41" s="258">
        <v>0</v>
      </c>
      <c r="K41" s="258">
        <v>0</v>
      </c>
      <c r="L41" s="258">
        <f>SUM(E41:K41)</f>
        <v>19356134</v>
      </c>
      <c r="M41" s="258">
        <v>0</v>
      </c>
      <c r="N41" s="258">
        <f t="shared" si="14"/>
        <v>48519958</v>
      </c>
      <c r="O41" s="481"/>
      <c r="P41" s="481"/>
    </row>
    <row r="42" spans="1:16" s="84" customFormat="1" ht="21" customHeight="1">
      <c r="A42" s="530" t="s">
        <v>359</v>
      </c>
      <c r="B42" s="531"/>
      <c r="C42" s="259">
        <f t="shared" ref="C42:M42" si="17">SUM(C41)</f>
        <v>29163824</v>
      </c>
      <c r="D42" s="259">
        <f t="shared" si="17"/>
        <v>0</v>
      </c>
      <c r="E42" s="259">
        <f t="shared" si="17"/>
        <v>14771171</v>
      </c>
      <c r="F42" s="259">
        <f t="shared" si="17"/>
        <v>0</v>
      </c>
      <c r="G42" s="259">
        <f t="shared" si="17"/>
        <v>4116730</v>
      </c>
      <c r="H42" s="259">
        <f t="shared" si="17"/>
        <v>0</v>
      </c>
      <c r="I42" s="259">
        <f t="shared" si="17"/>
        <v>468233</v>
      </c>
      <c r="J42" s="259">
        <f t="shared" ref="J42" si="18">SUM(J41)</f>
        <v>0</v>
      </c>
      <c r="K42" s="259">
        <f t="shared" si="17"/>
        <v>0</v>
      </c>
      <c r="L42" s="259">
        <f t="shared" si="17"/>
        <v>19356134</v>
      </c>
      <c r="M42" s="259">
        <f t="shared" si="17"/>
        <v>0</v>
      </c>
      <c r="N42" s="259">
        <f t="shared" si="14"/>
        <v>48519958</v>
      </c>
      <c r="O42" s="481"/>
    </row>
    <row r="43" spans="1:16" s="84" customFormat="1" ht="16.2">
      <c r="A43" s="167"/>
      <c r="B43" s="167"/>
      <c r="C43" s="260"/>
      <c r="D43" s="260"/>
      <c r="E43" s="260"/>
      <c r="F43" s="260"/>
      <c r="G43" s="260"/>
      <c r="H43" s="260"/>
      <c r="I43" s="260"/>
      <c r="J43" s="260"/>
      <c r="K43" s="260"/>
      <c r="L43" s="260"/>
      <c r="M43" s="260"/>
      <c r="N43" s="261"/>
    </row>
    <row r="44" spans="1:16" s="84" customFormat="1" ht="15" customHeight="1" thickBot="1">
      <c r="A44" s="163" t="s">
        <v>360</v>
      </c>
      <c r="B44" s="262"/>
      <c r="C44" s="263">
        <f>SUM(C40,C35,C33,C29,C22,C9,C42)</f>
        <v>1116329695</v>
      </c>
      <c r="D44" s="263">
        <f>SUM(D40,D35,D33,D29,D22,D9,D42)</f>
        <v>5685701</v>
      </c>
      <c r="E44" s="263">
        <f>SUM(E40,E35,E33,E29,E22,E9,E42)</f>
        <v>305566643</v>
      </c>
      <c r="F44" s="263">
        <f>SUM(F40,F35,F33,F29,F22,F9,F42)</f>
        <v>31158166</v>
      </c>
      <c r="G44" s="263">
        <f>SUM(G40,G35,G33,G29,G22,G9+G42)</f>
        <v>331317520</v>
      </c>
      <c r="H44" s="263">
        <f>SUM(H40,H35,H33,H29,H22,H9,H42)</f>
        <v>32201755</v>
      </c>
      <c r="I44" s="263">
        <f>SUM(I40,I35,I33,I29,I22,I9,I42)</f>
        <v>13820259</v>
      </c>
      <c r="J44" s="263">
        <f>SUM(J40,J35,J33,J29,J22,J9,J42)</f>
        <v>18908456</v>
      </c>
      <c r="K44" s="263">
        <f>SUM(K40,K35,K33,K29,K22,K9+K42)</f>
        <v>88988664</v>
      </c>
      <c r="L44" s="263">
        <f>SUM(L40,L35,L33,L29,L22,L9,L42)</f>
        <v>821961463</v>
      </c>
      <c r="M44" s="263">
        <f>SUM(M40,M35,M33,M29,M22,M9,M42)</f>
        <v>8425592</v>
      </c>
      <c r="N44" s="264">
        <f>SUM(N40,N35,N33,N29,N22,N9,N42)</f>
        <v>1952402451</v>
      </c>
    </row>
    <row r="45" spans="1:16" s="15" customFormat="1" ht="15" thickTop="1">
      <c r="A45" s="82" t="s">
        <v>148</v>
      </c>
      <c r="B45" s="62"/>
      <c r="C45" s="17"/>
      <c r="D45" s="17"/>
      <c r="E45" s="17"/>
      <c r="F45" s="17"/>
      <c r="G45" s="17"/>
      <c r="H45" s="17"/>
      <c r="I45" s="17"/>
      <c r="J45" s="17"/>
      <c r="K45" s="17"/>
      <c r="L45" s="17"/>
      <c r="M45" s="17"/>
      <c r="N45" s="17"/>
    </row>
    <row r="46" spans="1:16" s="15" customFormat="1" ht="14.4">
      <c r="A46" s="62"/>
      <c r="B46" s="62"/>
      <c r="C46" s="100"/>
      <c r="D46" s="17"/>
      <c r="E46" s="17"/>
      <c r="F46" s="17"/>
      <c r="G46" s="17"/>
      <c r="H46" s="17"/>
      <c r="I46" s="17"/>
      <c r="J46" s="17"/>
      <c r="K46" s="17"/>
      <c r="L46" s="17"/>
      <c r="M46" s="17"/>
      <c r="N46" s="17"/>
    </row>
    <row r="47" spans="1:16" s="15" customFormat="1" ht="14.4">
      <c r="A47" s="62"/>
      <c r="B47" s="62"/>
      <c r="C47" s="100"/>
      <c r="D47" s="17"/>
      <c r="E47" s="17"/>
      <c r="F47" s="17"/>
      <c r="G47" s="17"/>
      <c r="H47" s="17"/>
      <c r="I47" s="17"/>
      <c r="J47" s="17"/>
      <c r="K47" s="17"/>
      <c r="L47" s="17"/>
      <c r="M47" s="17"/>
      <c r="N47" s="17"/>
    </row>
    <row r="48" spans="1:16" s="15" customFormat="1" ht="14.4">
      <c r="A48" s="62"/>
      <c r="B48" s="62"/>
      <c r="C48" s="100"/>
      <c r="D48" s="17"/>
      <c r="E48" s="17"/>
      <c r="F48" s="17"/>
      <c r="G48" s="17"/>
      <c r="H48" s="17"/>
      <c r="I48" s="17"/>
      <c r="J48" s="17"/>
      <c r="K48" s="17"/>
      <c r="L48" s="17"/>
      <c r="M48" s="17"/>
      <c r="N48" s="17"/>
    </row>
    <row r="49" spans="1:14" s="15" customFormat="1" ht="14.4">
      <c r="A49" s="62"/>
      <c r="B49" s="62"/>
      <c r="C49" s="17"/>
      <c r="D49" s="17"/>
      <c r="E49" s="17"/>
      <c r="F49" s="17"/>
      <c r="G49" s="17"/>
      <c r="H49" s="17"/>
      <c r="I49" s="17"/>
      <c r="J49" s="17"/>
      <c r="K49" s="17"/>
      <c r="L49" s="17"/>
      <c r="M49" s="17"/>
      <c r="N49" s="17"/>
    </row>
    <row r="50" spans="1:14" s="15" customFormat="1" ht="14.4">
      <c r="A50" s="62"/>
      <c r="B50" s="62"/>
      <c r="C50" s="17"/>
      <c r="D50" s="17"/>
      <c r="E50" s="17"/>
      <c r="F50" s="17"/>
      <c r="G50" s="17"/>
      <c r="H50" s="17"/>
      <c r="I50" s="17"/>
      <c r="J50" s="17"/>
      <c r="K50" s="17"/>
      <c r="L50" s="17"/>
      <c r="M50" s="17"/>
      <c r="N50" s="17"/>
    </row>
    <row r="51" spans="1:14" s="15" customFormat="1" ht="14.4">
      <c r="A51" s="62"/>
      <c r="B51" s="62"/>
      <c r="C51" s="17"/>
      <c r="D51" s="17"/>
      <c r="E51" s="17"/>
      <c r="F51" s="17"/>
      <c r="G51" s="17"/>
      <c r="H51" s="17"/>
      <c r="I51" s="17"/>
      <c r="J51" s="17"/>
      <c r="K51" s="17"/>
      <c r="L51" s="17"/>
      <c r="M51" s="17"/>
      <c r="N51" s="17"/>
    </row>
    <row r="52" spans="1:14" s="15" customFormat="1" ht="13.8">
      <c r="C52" s="17"/>
      <c r="D52" s="17"/>
      <c r="E52" s="17"/>
      <c r="F52" s="17"/>
      <c r="G52" s="17"/>
      <c r="H52" s="17"/>
      <c r="I52" s="17"/>
      <c r="J52" s="17"/>
      <c r="K52" s="17"/>
      <c r="L52" s="17"/>
      <c r="M52" s="17"/>
      <c r="N52" s="17"/>
    </row>
    <row r="53" spans="1:14" s="15" customFormat="1" ht="13.8">
      <c r="C53" s="17"/>
      <c r="D53" s="17"/>
      <c r="E53" s="17"/>
      <c r="F53" s="17"/>
      <c r="G53" s="17"/>
      <c r="H53" s="17"/>
      <c r="I53" s="17"/>
      <c r="J53" s="17"/>
      <c r="K53" s="17"/>
      <c r="L53" s="17"/>
      <c r="M53" s="17"/>
      <c r="N53" s="17"/>
    </row>
    <row r="54" spans="1:14" s="15" customFormat="1" ht="13.8">
      <c r="C54" s="17"/>
      <c r="D54" s="17"/>
      <c r="E54" s="17"/>
      <c r="F54" s="17"/>
      <c r="G54" s="17"/>
      <c r="H54" s="17"/>
      <c r="I54" s="17"/>
      <c r="J54" s="17"/>
      <c r="K54" s="17"/>
      <c r="L54" s="17"/>
      <c r="M54" s="17"/>
      <c r="N54" s="17"/>
    </row>
    <row r="55" spans="1:14" s="15" customFormat="1" ht="13.8">
      <c r="C55" s="17"/>
      <c r="D55" s="17"/>
      <c r="E55" s="17"/>
      <c r="F55" s="17"/>
      <c r="G55" s="17"/>
      <c r="H55" s="17"/>
      <c r="I55" s="17"/>
      <c r="J55" s="17"/>
      <c r="K55" s="17"/>
      <c r="L55" s="17"/>
      <c r="M55" s="17"/>
      <c r="N55" s="17"/>
    </row>
    <row r="56" spans="1:14" s="15" customFormat="1" ht="13.8">
      <c r="C56" s="17"/>
      <c r="D56" s="17"/>
      <c r="E56" s="17"/>
      <c r="F56" s="17"/>
      <c r="G56" s="17"/>
      <c r="H56" s="17"/>
      <c r="I56" s="17"/>
      <c r="J56" s="17"/>
      <c r="K56" s="17"/>
      <c r="L56" s="17"/>
      <c r="M56" s="17"/>
      <c r="N56" s="17"/>
    </row>
    <row r="57" spans="1:14" s="15" customFormat="1" ht="13.8">
      <c r="C57" s="17"/>
      <c r="D57" s="17"/>
      <c r="E57" s="17"/>
      <c r="F57" s="17"/>
      <c r="G57" s="17"/>
      <c r="H57" s="17"/>
      <c r="I57" s="17"/>
      <c r="J57" s="17"/>
      <c r="K57" s="17"/>
      <c r="L57" s="17"/>
      <c r="M57" s="17"/>
      <c r="N57" s="17"/>
    </row>
    <row r="58" spans="1:14" s="15" customFormat="1" ht="13.8">
      <c r="C58" s="17"/>
      <c r="D58" s="17"/>
      <c r="E58" s="17"/>
      <c r="F58" s="17"/>
      <c r="G58" s="17"/>
      <c r="H58" s="17"/>
      <c r="I58" s="17"/>
      <c r="J58" s="17"/>
      <c r="K58" s="17"/>
      <c r="L58" s="17"/>
      <c r="M58" s="17"/>
      <c r="N58" s="17"/>
    </row>
    <row r="59" spans="1:14" s="15" customFormat="1" ht="13.8">
      <c r="C59" s="17"/>
      <c r="D59" s="17"/>
      <c r="E59" s="17"/>
      <c r="F59" s="17"/>
      <c r="G59" s="17"/>
      <c r="H59" s="17"/>
      <c r="I59" s="17"/>
      <c r="J59" s="17"/>
      <c r="K59" s="17"/>
      <c r="L59" s="17"/>
      <c r="M59" s="17"/>
      <c r="N59" s="17"/>
    </row>
    <row r="60" spans="1:14" s="15" customFormat="1" ht="13.8">
      <c r="C60" s="17"/>
      <c r="D60" s="17"/>
      <c r="E60" s="17"/>
      <c r="F60" s="17"/>
      <c r="G60" s="17"/>
      <c r="H60" s="17"/>
      <c r="I60" s="17"/>
      <c r="J60" s="17"/>
      <c r="K60" s="17"/>
      <c r="L60" s="17"/>
      <c r="M60" s="17"/>
      <c r="N60" s="17"/>
    </row>
    <row r="61" spans="1:14" s="15" customFormat="1" ht="13.8">
      <c r="C61" s="17"/>
      <c r="D61" s="17"/>
      <c r="E61" s="17"/>
      <c r="F61" s="17"/>
      <c r="G61" s="17"/>
      <c r="H61" s="17"/>
      <c r="I61" s="17"/>
      <c r="J61" s="17"/>
      <c r="K61" s="17"/>
      <c r="L61" s="17"/>
      <c r="M61" s="17"/>
      <c r="N61" s="17"/>
    </row>
    <row r="62" spans="1:14" s="15" customFormat="1" ht="13.8">
      <c r="C62" s="17"/>
      <c r="D62" s="17"/>
      <c r="E62" s="17"/>
      <c r="F62" s="17"/>
      <c r="G62" s="17"/>
      <c r="H62" s="17"/>
      <c r="I62" s="17"/>
      <c r="J62" s="17"/>
      <c r="K62" s="17"/>
      <c r="L62" s="17"/>
      <c r="M62" s="17"/>
      <c r="N62" s="17"/>
    </row>
    <row r="63" spans="1:14" s="15" customFormat="1" ht="13.8">
      <c r="C63" s="17"/>
      <c r="D63" s="17"/>
      <c r="E63" s="17"/>
      <c r="F63" s="17"/>
      <c r="G63" s="17"/>
      <c r="H63" s="17"/>
      <c r="I63" s="17"/>
      <c r="J63" s="17"/>
      <c r="K63" s="17"/>
      <c r="L63" s="17"/>
      <c r="M63" s="17"/>
      <c r="N63" s="17"/>
    </row>
    <row r="64" spans="1:14" s="15" customFormat="1" ht="13.8">
      <c r="C64" s="17"/>
      <c r="D64" s="17"/>
      <c r="E64" s="17"/>
      <c r="F64" s="17"/>
      <c r="G64" s="17"/>
      <c r="H64" s="17"/>
      <c r="I64" s="17"/>
      <c r="J64" s="17"/>
      <c r="K64" s="17"/>
      <c r="L64" s="17"/>
      <c r="M64" s="17"/>
      <c r="N64" s="17"/>
    </row>
    <row r="65" spans="3:14" s="15" customFormat="1" ht="13.8">
      <c r="C65" s="17"/>
      <c r="D65" s="17"/>
      <c r="E65" s="17"/>
      <c r="F65" s="17"/>
      <c r="G65" s="17"/>
      <c r="H65" s="17"/>
      <c r="I65" s="17"/>
      <c r="J65" s="17"/>
      <c r="K65" s="17"/>
      <c r="L65" s="17"/>
      <c r="M65" s="17"/>
      <c r="N65" s="17"/>
    </row>
    <row r="66" spans="3:14" s="15" customFormat="1" ht="13.8">
      <c r="C66" s="17"/>
      <c r="D66" s="17"/>
      <c r="E66" s="17"/>
      <c r="F66" s="17"/>
      <c r="G66" s="17"/>
      <c r="H66" s="17"/>
      <c r="I66" s="17"/>
      <c r="J66" s="17"/>
      <c r="K66" s="17"/>
      <c r="L66" s="17"/>
      <c r="M66" s="17"/>
      <c r="N66" s="17"/>
    </row>
    <row r="67" spans="3:14" s="15" customFormat="1" ht="13.8">
      <c r="C67" s="17"/>
      <c r="D67" s="17"/>
      <c r="E67" s="17"/>
      <c r="F67" s="17"/>
      <c r="G67" s="17"/>
      <c r="H67" s="17"/>
      <c r="I67" s="17"/>
      <c r="J67" s="17"/>
      <c r="K67" s="17"/>
      <c r="L67" s="17"/>
      <c r="M67" s="17"/>
      <c r="N67" s="17"/>
    </row>
    <row r="68" spans="3:14" s="15" customFormat="1" ht="13.8">
      <c r="C68" s="17"/>
      <c r="D68" s="17"/>
      <c r="E68" s="17"/>
      <c r="F68" s="17"/>
      <c r="G68" s="17"/>
      <c r="H68" s="17"/>
      <c r="I68" s="17"/>
      <c r="J68" s="17"/>
      <c r="K68" s="17"/>
      <c r="L68" s="17"/>
      <c r="M68" s="17"/>
      <c r="N68" s="17"/>
    </row>
    <row r="69" spans="3:14" s="15" customFormat="1" ht="13.8">
      <c r="C69" s="17"/>
      <c r="D69" s="17"/>
      <c r="E69" s="17"/>
      <c r="F69" s="17"/>
      <c r="G69" s="17"/>
      <c r="H69" s="17"/>
      <c r="I69" s="17"/>
      <c r="J69" s="17"/>
      <c r="K69" s="17"/>
      <c r="L69" s="17"/>
      <c r="M69" s="17"/>
      <c r="N69" s="17"/>
    </row>
    <row r="70" spans="3:14" s="15" customFormat="1" ht="13.8">
      <c r="C70" s="17"/>
      <c r="D70" s="17"/>
      <c r="E70" s="17"/>
      <c r="F70" s="17"/>
      <c r="G70" s="17"/>
      <c r="H70" s="17"/>
      <c r="I70" s="17"/>
      <c r="J70" s="17"/>
      <c r="K70" s="17"/>
      <c r="L70" s="17"/>
      <c r="M70" s="17"/>
      <c r="N70" s="17"/>
    </row>
    <row r="71" spans="3:14" s="15" customFormat="1" ht="13.8">
      <c r="C71" s="17"/>
      <c r="D71" s="17"/>
      <c r="E71" s="17"/>
      <c r="F71" s="17"/>
      <c r="G71" s="17"/>
      <c r="H71" s="17"/>
      <c r="I71" s="17"/>
      <c r="J71" s="17"/>
      <c r="K71" s="17"/>
      <c r="L71" s="17"/>
      <c r="M71" s="17"/>
      <c r="N71" s="17"/>
    </row>
    <row r="72" spans="3:14" s="15" customFormat="1" ht="13.8">
      <c r="C72" s="17"/>
      <c r="D72" s="17"/>
      <c r="E72" s="17"/>
      <c r="F72" s="17"/>
      <c r="G72" s="17"/>
      <c r="H72" s="17"/>
      <c r="I72" s="17"/>
      <c r="J72" s="17"/>
      <c r="K72" s="17"/>
      <c r="L72" s="17"/>
      <c r="M72" s="17"/>
      <c r="N72" s="17"/>
    </row>
    <row r="73" spans="3:14" s="15" customFormat="1" ht="13.8">
      <c r="C73" s="17"/>
      <c r="D73" s="17"/>
      <c r="E73" s="17"/>
      <c r="F73" s="17"/>
      <c r="G73" s="17"/>
      <c r="H73" s="17"/>
      <c r="I73" s="17"/>
      <c r="J73" s="17"/>
      <c r="K73" s="17"/>
      <c r="L73" s="17"/>
      <c r="M73" s="17"/>
      <c r="N73" s="17"/>
    </row>
    <row r="74" spans="3:14" s="15" customFormat="1" ht="13.8">
      <c r="C74" s="17"/>
      <c r="D74" s="17"/>
      <c r="E74" s="17"/>
      <c r="F74" s="17"/>
      <c r="G74" s="17"/>
      <c r="H74" s="17"/>
      <c r="I74" s="17"/>
      <c r="J74" s="17"/>
      <c r="K74" s="17"/>
      <c r="L74" s="17"/>
      <c r="M74" s="17"/>
      <c r="N74" s="17"/>
    </row>
    <row r="75" spans="3:14" s="15" customFormat="1" ht="13.8">
      <c r="C75" s="17"/>
      <c r="D75" s="17"/>
      <c r="E75" s="17"/>
      <c r="F75" s="17"/>
      <c r="G75" s="17"/>
      <c r="H75" s="17"/>
      <c r="I75" s="17"/>
      <c r="J75" s="17"/>
      <c r="K75" s="17"/>
      <c r="L75" s="17"/>
      <c r="M75" s="17"/>
      <c r="N75" s="17"/>
    </row>
    <row r="76" spans="3:14" s="15" customFormat="1" ht="13.8">
      <c r="C76" s="17"/>
      <c r="D76" s="17"/>
      <c r="E76" s="17"/>
      <c r="F76" s="17"/>
      <c r="G76" s="17"/>
      <c r="H76" s="17"/>
      <c r="I76" s="17"/>
      <c r="J76" s="17"/>
      <c r="K76" s="17"/>
      <c r="L76" s="17"/>
      <c r="M76" s="17"/>
      <c r="N76" s="17"/>
    </row>
    <row r="77" spans="3:14" s="15" customFormat="1" ht="13.8">
      <c r="C77" s="17"/>
      <c r="D77" s="17"/>
      <c r="E77" s="17"/>
      <c r="F77" s="17"/>
      <c r="G77" s="17"/>
      <c r="H77" s="17"/>
      <c r="I77" s="17"/>
      <c r="J77" s="17"/>
      <c r="K77" s="17"/>
      <c r="L77" s="17"/>
      <c r="M77" s="17"/>
      <c r="N77" s="17"/>
    </row>
    <row r="78" spans="3:14" s="15" customFormat="1" ht="13.8">
      <c r="C78" s="17"/>
      <c r="D78" s="17"/>
      <c r="E78" s="17"/>
      <c r="F78" s="17"/>
      <c r="G78" s="17"/>
      <c r="H78" s="17"/>
      <c r="I78" s="17"/>
      <c r="J78" s="17"/>
      <c r="K78" s="17"/>
      <c r="L78" s="17"/>
      <c r="M78" s="17"/>
      <c r="N78" s="17"/>
    </row>
    <row r="79" spans="3:14" s="15" customFormat="1" ht="13.8">
      <c r="C79" s="17"/>
      <c r="D79" s="17"/>
      <c r="E79" s="17"/>
      <c r="F79" s="17"/>
      <c r="G79" s="17"/>
      <c r="H79" s="17"/>
      <c r="I79" s="17"/>
      <c r="J79" s="17"/>
      <c r="K79" s="17"/>
      <c r="L79" s="17"/>
      <c r="M79" s="17"/>
      <c r="N79" s="17"/>
    </row>
    <row r="80" spans="3:14" s="15" customFormat="1" ht="13.8">
      <c r="C80" s="17"/>
      <c r="D80" s="17"/>
      <c r="E80" s="17"/>
      <c r="F80" s="17"/>
      <c r="G80" s="17"/>
      <c r="H80" s="17"/>
      <c r="I80" s="17"/>
      <c r="J80" s="17"/>
      <c r="K80" s="17"/>
      <c r="L80" s="17"/>
      <c r="M80" s="17"/>
      <c r="N80" s="17"/>
    </row>
    <row r="81" spans="3:14" s="15" customFormat="1" ht="13.8">
      <c r="C81" s="17"/>
      <c r="D81" s="17"/>
      <c r="E81" s="17"/>
      <c r="F81" s="17"/>
      <c r="G81" s="17"/>
      <c r="H81" s="17"/>
      <c r="I81" s="17"/>
      <c r="J81" s="17"/>
      <c r="K81" s="17"/>
      <c r="L81" s="17"/>
      <c r="M81" s="17"/>
      <c r="N81" s="17"/>
    </row>
    <row r="82" spans="3:14" s="15" customFormat="1" ht="13.8">
      <c r="C82" s="17"/>
      <c r="D82" s="17"/>
      <c r="E82" s="17"/>
      <c r="F82" s="17"/>
      <c r="G82" s="17"/>
      <c r="H82" s="17"/>
      <c r="I82" s="17"/>
      <c r="J82" s="17"/>
      <c r="K82" s="17"/>
      <c r="L82" s="17"/>
      <c r="M82" s="17"/>
      <c r="N82" s="17"/>
    </row>
    <row r="83" spans="3:14" s="15" customFormat="1" ht="13.8">
      <c r="C83" s="17"/>
      <c r="D83" s="17"/>
      <c r="E83" s="17"/>
      <c r="F83" s="17"/>
      <c r="G83" s="17"/>
      <c r="H83" s="17"/>
      <c r="I83" s="17"/>
      <c r="J83" s="17"/>
      <c r="K83" s="17"/>
      <c r="L83" s="17"/>
      <c r="M83" s="17"/>
      <c r="N83" s="17"/>
    </row>
    <row r="84" spans="3:14" s="15" customFormat="1" ht="13.8">
      <c r="C84" s="17"/>
      <c r="D84" s="17"/>
      <c r="E84" s="17"/>
      <c r="F84" s="17"/>
      <c r="G84" s="17"/>
      <c r="H84" s="17"/>
      <c r="I84" s="17"/>
      <c r="J84" s="17"/>
      <c r="K84" s="17"/>
      <c r="L84" s="17"/>
      <c r="M84" s="17"/>
      <c r="N84" s="17"/>
    </row>
    <row r="85" spans="3:14" s="15" customFormat="1" ht="13.8">
      <c r="C85" s="17"/>
      <c r="D85" s="17"/>
      <c r="E85" s="17"/>
      <c r="F85" s="17"/>
      <c r="G85" s="17"/>
      <c r="H85" s="17"/>
      <c r="I85" s="17"/>
      <c r="J85" s="17"/>
      <c r="K85" s="17"/>
      <c r="L85" s="17"/>
      <c r="M85" s="17"/>
      <c r="N85" s="17"/>
    </row>
    <row r="86" spans="3:14" s="15" customFormat="1" ht="13.8">
      <c r="C86" s="17"/>
      <c r="D86" s="17"/>
      <c r="E86" s="17"/>
      <c r="F86" s="17"/>
      <c r="G86" s="17"/>
      <c r="H86" s="17"/>
      <c r="I86" s="17"/>
      <c r="J86" s="17"/>
      <c r="K86" s="17"/>
      <c r="L86" s="17"/>
      <c r="M86" s="17"/>
      <c r="N86" s="17"/>
    </row>
    <row r="87" spans="3:14" s="15" customFormat="1" ht="13.8">
      <c r="C87" s="17"/>
      <c r="D87" s="17"/>
      <c r="E87" s="17"/>
      <c r="F87" s="17"/>
      <c r="G87" s="17"/>
      <c r="H87" s="17"/>
      <c r="I87" s="17"/>
      <c r="J87" s="17"/>
      <c r="K87" s="17"/>
      <c r="L87" s="17"/>
      <c r="M87" s="17"/>
      <c r="N87" s="17"/>
    </row>
    <row r="88" spans="3:14" s="15" customFormat="1" ht="13.8">
      <c r="C88" s="17"/>
      <c r="D88" s="17"/>
      <c r="E88" s="17"/>
      <c r="F88" s="17"/>
      <c r="G88" s="17"/>
      <c r="H88" s="17"/>
      <c r="I88" s="17"/>
      <c r="J88" s="17"/>
      <c r="K88" s="17"/>
      <c r="L88" s="17"/>
      <c r="M88" s="17"/>
      <c r="N88" s="17"/>
    </row>
    <row r="89" spans="3:14" s="15" customFormat="1" ht="13.8">
      <c r="C89" s="17"/>
      <c r="D89" s="17"/>
      <c r="E89" s="17"/>
      <c r="F89" s="17"/>
      <c r="G89" s="17"/>
      <c r="H89" s="17"/>
      <c r="I89" s="17"/>
      <c r="J89" s="17"/>
      <c r="K89" s="17"/>
      <c r="L89" s="17"/>
      <c r="M89" s="17"/>
      <c r="N89" s="17"/>
    </row>
    <row r="90" spans="3:14" s="15" customFormat="1" ht="13.8">
      <c r="C90" s="17"/>
      <c r="D90" s="17"/>
      <c r="E90" s="17"/>
      <c r="F90" s="17"/>
      <c r="G90" s="17"/>
      <c r="H90" s="17"/>
      <c r="I90" s="17"/>
      <c r="J90" s="17"/>
      <c r="K90" s="17"/>
      <c r="L90" s="17"/>
      <c r="M90" s="17"/>
      <c r="N90" s="17"/>
    </row>
  </sheetData>
  <mergeCells count="9">
    <mergeCell ref="A42:B42"/>
    <mergeCell ref="A5:B5"/>
    <mergeCell ref="E5:L5"/>
    <mergeCell ref="A40:B40"/>
    <mergeCell ref="A9:B9"/>
    <mergeCell ref="A22:B22"/>
    <mergeCell ref="A29:B29"/>
    <mergeCell ref="A33:B33"/>
    <mergeCell ref="A35:B35"/>
  </mergeCells>
  <phoneticPr fontId="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57"/>
  <sheetViews>
    <sheetView topLeftCell="A10" zoomScale="80" zoomScaleNormal="80" workbookViewId="0">
      <selection activeCell="D47" sqref="D47"/>
    </sheetView>
  </sheetViews>
  <sheetFormatPr defaultColWidth="9.109375" defaultRowHeight="15.6"/>
  <cols>
    <col min="1" max="1" width="7.6640625" style="189" customWidth="1"/>
    <col min="2" max="2" width="52.6640625" style="189" bestFit="1" customWidth="1"/>
    <col min="3" max="3" width="17.109375" style="192" bestFit="1" customWidth="1"/>
    <col min="4" max="4" width="13.6640625" style="192" bestFit="1" customWidth="1"/>
    <col min="5" max="5" width="16.44140625" style="192" bestFit="1" customWidth="1"/>
    <col min="6" max="9" width="15.109375" style="192" bestFit="1" customWidth="1"/>
    <col min="10" max="10" width="15" style="192" customWidth="1"/>
    <col min="11" max="11" width="15.109375" style="192" bestFit="1" customWidth="1"/>
    <col min="12" max="12" width="16.44140625" style="192" bestFit="1" customWidth="1"/>
    <col min="13" max="13" width="13.88671875" style="192" bestFit="1" customWidth="1"/>
    <col min="14" max="14" width="17.109375" style="192" bestFit="1" customWidth="1"/>
    <col min="15" max="16384" width="9.109375" style="189"/>
  </cols>
  <sheetData>
    <row r="1" spans="1:14" s="363" customFormat="1" ht="16.2">
      <c r="A1" s="240" t="s">
        <v>3</v>
      </c>
      <c r="B1" s="240"/>
      <c r="C1" s="240"/>
      <c r="D1" s="240"/>
      <c r="E1" s="240"/>
      <c r="F1" s="240"/>
      <c r="G1" s="240"/>
      <c r="H1" s="240"/>
      <c r="I1" s="240"/>
      <c r="J1" s="240"/>
      <c r="K1" s="240"/>
      <c r="L1" s="240"/>
      <c r="M1" s="240"/>
      <c r="N1" s="240"/>
    </row>
    <row r="2" spans="1:14">
      <c r="A2" s="241" t="s">
        <v>256</v>
      </c>
      <c r="B2" s="241"/>
      <c r="C2" s="241"/>
      <c r="D2" s="241"/>
      <c r="E2" s="241"/>
      <c r="F2" s="241"/>
      <c r="G2" s="241"/>
      <c r="H2" s="241"/>
      <c r="I2" s="241"/>
      <c r="J2" s="241"/>
      <c r="K2" s="241"/>
      <c r="L2" s="241"/>
      <c r="M2" s="241"/>
      <c r="N2" s="241"/>
    </row>
    <row r="3" spans="1:14">
      <c r="A3" s="188" t="s">
        <v>424</v>
      </c>
      <c r="B3" s="188"/>
      <c r="C3" s="188"/>
      <c r="D3" s="188"/>
      <c r="E3" s="188"/>
      <c r="F3" s="188"/>
      <c r="G3" s="188"/>
      <c r="H3" s="188"/>
      <c r="I3" s="188"/>
      <c r="J3" s="188"/>
      <c r="K3" s="188"/>
      <c r="L3" s="188"/>
      <c r="M3" s="188"/>
      <c r="N3" s="188"/>
    </row>
    <row r="4" spans="1:14">
      <c r="A4" s="265"/>
      <c r="B4" s="364"/>
      <c r="C4" s="364"/>
      <c r="D4" s="364"/>
      <c r="E4" s="364"/>
      <c r="F4" s="364"/>
      <c r="G4" s="364"/>
      <c r="H4" s="364"/>
      <c r="I4" s="365"/>
      <c r="J4" s="365"/>
      <c r="K4" s="364"/>
      <c r="L4" s="364"/>
      <c r="M4" s="364"/>
      <c r="N4" s="482"/>
    </row>
    <row r="5" spans="1:14">
      <c r="A5" s="266"/>
      <c r="B5" s="242"/>
      <c r="C5" s="244"/>
      <c r="D5" s="245"/>
      <c r="E5" s="535" t="s">
        <v>6</v>
      </c>
      <c r="F5" s="535"/>
      <c r="G5" s="535"/>
      <c r="H5" s="535"/>
      <c r="I5" s="535"/>
      <c r="J5" s="535"/>
      <c r="K5" s="535"/>
      <c r="L5" s="535"/>
      <c r="M5" s="244"/>
      <c r="N5" s="245"/>
    </row>
    <row r="6" spans="1:14" ht="32.4">
      <c r="A6" s="366"/>
      <c r="B6" s="367"/>
      <c r="C6" s="248" t="s">
        <v>4</v>
      </c>
      <c r="D6" s="368" t="s">
        <v>5</v>
      </c>
      <c r="E6" s="369" t="s">
        <v>252</v>
      </c>
      <c r="F6" s="370" t="s">
        <v>253</v>
      </c>
      <c r="G6" s="370" t="s">
        <v>246</v>
      </c>
      <c r="H6" s="370" t="s">
        <v>254</v>
      </c>
      <c r="I6" s="370" t="s">
        <v>255</v>
      </c>
      <c r="J6" s="370" t="s">
        <v>247</v>
      </c>
      <c r="K6" s="142" t="s">
        <v>248</v>
      </c>
      <c r="L6" s="371" t="s">
        <v>160</v>
      </c>
      <c r="M6" s="252" t="s">
        <v>161</v>
      </c>
      <c r="N6" s="253" t="s">
        <v>162</v>
      </c>
    </row>
    <row r="7" spans="1:14" ht="8.25" customHeight="1">
      <c r="A7" s="412"/>
      <c r="B7" s="412"/>
      <c r="C7" s="413"/>
      <c r="D7" s="413"/>
      <c r="E7" s="414"/>
      <c r="F7" s="414"/>
      <c r="G7" s="414"/>
      <c r="H7" s="414"/>
      <c r="I7" s="414"/>
      <c r="J7" s="414"/>
      <c r="K7" s="415"/>
      <c r="L7" s="415"/>
      <c r="M7" s="415"/>
      <c r="N7" s="415"/>
    </row>
    <row r="8" spans="1:14" s="179" customFormat="1" ht="18" customHeight="1">
      <c r="A8" s="155" t="s">
        <v>24</v>
      </c>
      <c r="B8" s="155" t="s">
        <v>7</v>
      </c>
      <c r="C8" s="372">
        <v>0</v>
      </c>
      <c r="D8" s="372">
        <v>0</v>
      </c>
      <c r="E8" s="372">
        <v>0</v>
      </c>
      <c r="F8" s="372">
        <v>0</v>
      </c>
      <c r="G8" s="372">
        <v>0</v>
      </c>
      <c r="H8" s="372">
        <v>0</v>
      </c>
      <c r="I8" s="372">
        <v>0</v>
      </c>
      <c r="J8" s="372">
        <v>0</v>
      </c>
      <c r="K8" s="372">
        <v>0</v>
      </c>
      <c r="L8" s="372">
        <f>SUM(E8:K8)</f>
        <v>0</v>
      </c>
      <c r="M8" s="372">
        <v>0</v>
      </c>
      <c r="N8" s="372">
        <f>SUM(C8,D8,L8,M8)</f>
        <v>0</v>
      </c>
    </row>
    <row r="9" spans="1:14" s="179" customFormat="1" ht="18" customHeight="1">
      <c r="A9" s="530" t="s">
        <v>345</v>
      </c>
      <c r="B9" s="531"/>
      <c r="C9" s="373">
        <f>C8</f>
        <v>0</v>
      </c>
      <c r="D9" s="373">
        <f t="shared" ref="D9:N9" si="0">D8</f>
        <v>0</v>
      </c>
      <c r="E9" s="373">
        <f t="shared" si="0"/>
        <v>0</v>
      </c>
      <c r="F9" s="373">
        <f t="shared" si="0"/>
        <v>0</v>
      </c>
      <c r="G9" s="373">
        <f t="shared" si="0"/>
        <v>0</v>
      </c>
      <c r="H9" s="373">
        <f t="shared" si="0"/>
        <v>0</v>
      </c>
      <c r="I9" s="373">
        <f t="shared" si="0"/>
        <v>0</v>
      </c>
      <c r="J9" s="373">
        <f t="shared" si="0"/>
        <v>0</v>
      </c>
      <c r="K9" s="373">
        <f t="shared" si="0"/>
        <v>0</v>
      </c>
      <c r="L9" s="373">
        <f t="shared" si="0"/>
        <v>0</v>
      </c>
      <c r="M9" s="373">
        <f t="shared" si="0"/>
        <v>0</v>
      </c>
      <c r="N9" s="373">
        <f t="shared" si="0"/>
        <v>0</v>
      </c>
    </row>
    <row r="10" spans="1:14" s="179" customFormat="1" ht="18" customHeight="1">
      <c r="A10" s="155" t="s">
        <v>25</v>
      </c>
      <c r="B10" s="155" t="s">
        <v>8</v>
      </c>
      <c r="C10" s="372">
        <v>5114248</v>
      </c>
      <c r="D10" s="372">
        <v>0</v>
      </c>
      <c r="E10" s="372">
        <v>0</v>
      </c>
      <c r="F10" s="372">
        <v>0</v>
      </c>
      <c r="G10" s="372">
        <v>0</v>
      </c>
      <c r="H10" s="372">
        <v>0</v>
      </c>
      <c r="I10" s="372">
        <v>0</v>
      </c>
      <c r="J10" s="372">
        <v>0</v>
      </c>
      <c r="K10" s="372">
        <v>0</v>
      </c>
      <c r="L10" s="372">
        <f>SUM(E10:K10)</f>
        <v>0</v>
      </c>
      <c r="M10" s="372">
        <v>159182</v>
      </c>
      <c r="N10" s="372">
        <f t="shared" ref="N10:N21" si="1">SUM(C10,D10,L10,M10)</f>
        <v>5273430</v>
      </c>
    </row>
    <row r="11" spans="1:14" s="179" customFormat="1" ht="18" customHeight="1">
      <c r="A11" s="155" t="s">
        <v>26</v>
      </c>
      <c r="B11" s="155" t="s">
        <v>9</v>
      </c>
      <c r="C11" s="372">
        <v>0</v>
      </c>
      <c r="D11" s="372">
        <v>0</v>
      </c>
      <c r="E11" s="372">
        <v>0</v>
      </c>
      <c r="F11" s="372">
        <v>0</v>
      </c>
      <c r="G11" s="372">
        <v>0</v>
      </c>
      <c r="H11" s="372">
        <v>0</v>
      </c>
      <c r="I11" s="372">
        <v>0</v>
      </c>
      <c r="J11" s="372">
        <v>0</v>
      </c>
      <c r="K11" s="372">
        <v>610012</v>
      </c>
      <c r="L11" s="372">
        <f t="shared" ref="L11:L21" si="2">SUM(E11:K11)</f>
        <v>610012</v>
      </c>
      <c r="M11" s="372">
        <v>11243</v>
      </c>
      <c r="N11" s="372">
        <f t="shared" si="1"/>
        <v>621255</v>
      </c>
    </row>
    <row r="12" spans="1:14" s="179" customFormat="1" ht="18" customHeight="1">
      <c r="A12" s="155" t="s">
        <v>27</v>
      </c>
      <c r="B12" s="155" t="s">
        <v>189</v>
      </c>
      <c r="C12" s="372">
        <v>-2841761</v>
      </c>
      <c r="D12" s="372">
        <v>0</v>
      </c>
      <c r="E12" s="372">
        <v>0</v>
      </c>
      <c r="F12" s="372">
        <v>0</v>
      </c>
      <c r="G12" s="372">
        <v>0</v>
      </c>
      <c r="H12" s="372">
        <v>0</v>
      </c>
      <c r="I12" s="372">
        <v>0</v>
      </c>
      <c r="J12" s="372">
        <v>0</v>
      </c>
      <c r="K12" s="372">
        <v>0</v>
      </c>
      <c r="L12" s="372">
        <f t="shared" si="2"/>
        <v>0</v>
      </c>
      <c r="M12" s="372">
        <v>0</v>
      </c>
      <c r="N12" s="372">
        <f t="shared" si="1"/>
        <v>-2841761</v>
      </c>
    </row>
    <row r="13" spans="1:14" s="179" customFormat="1" ht="18" customHeight="1">
      <c r="A13" s="155" t="s">
        <v>28</v>
      </c>
      <c r="B13" s="155" t="s">
        <v>190</v>
      </c>
      <c r="C13" s="372">
        <v>0</v>
      </c>
      <c r="D13" s="372">
        <v>0</v>
      </c>
      <c r="E13" s="372">
        <v>0</v>
      </c>
      <c r="F13" s="372">
        <v>0</v>
      </c>
      <c r="G13" s="372">
        <v>0</v>
      </c>
      <c r="H13" s="372">
        <v>0</v>
      </c>
      <c r="I13" s="372">
        <v>0</v>
      </c>
      <c r="J13" s="372">
        <v>0</v>
      </c>
      <c r="K13" s="372">
        <v>0</v>
      </c>
      <c r="L13" s="372">
        <f t="shared" si="2"/>
        <v>0</v>
      </c>
      <c r="M13" s="372">
        <v>0</v>
      </c>
      <c r="N13" s="372">
        <f t="shared" si="1"/>
        <v>0</v>
      </c>
    </row>
    <row r="14" spans="1:14" s="179" customFormat="1" ht="18" customHeight="1">
      <c r="A14" s="155" t="s">
        <v>29</v>
      </c>
      <c r="B14" s="155" t="s">
        <v>191</v>
      </c>
      <c r="C14" s="372">
        <v>0</v>
      </c>
      <c r="D14" s="372">
        <v>0</v>
      </c>
      <c r="E14" s="372">
        <v>0</v>
      </c>
      <c r="F14" s="372">
        <v>0</v>
      </c>
      <c r="G14" s="372">
        <v>0</v>
      </c>
      <c r="H14" s="372">
        <v>0</v>
      </c>
      <c r="I14" s="372">
        <v>0</v>
      </c>
      <c r="J14" s="372">
        <v>0</v>
      </c>
      <c r="K14" s="372">
        <v>0</v>
      </c>
      <c r="L14" s="372">
        <f t="shared" si="2"/>
        <v>0</v>
      </c>
      <c r="M14" s="372">
        <v>0</v>
      </c>
      <c r="N14" s="372">
        <f t="shared" si="1"/>
        <v>0</v>
      </c>
    </row>
    <row r="15" spans="1:14" s="179" customFormat="1" ht="18" customHeight="1">
      <c r="A15" s="155" t="s">
        <v>114</v>
      </c>
      <c r="B15" s="155" t="s">
        <v>11</v>
      </c>
      <c r="C15" s="372">
        <v>0</v>
      </c>
      <c r="D15" s="372">
        <v>0</v>
      </c>
      <c r="E15" s="372">
        <v>0</v>
      </c>
      <c r="F15" s="372">
        <v>0</v>
      </c>
      <c r="G15" s="372">
        <v>0</v>
      </c>
      <c r="H15" s="372">
        <v>0</v>
      </c>
      <c r="I15" s="372">
        <v>0</v>
      </c>
      <c r="J15" s="372">
        <v>0</v>
      </c>
      <c r="K15" s="372">
        <v>1751233</v>
      </c>
      <c r="L15" s="372">
        <f t="shared" si="2"/>
        <v>1751233</v>
      </c>
      <c r="M15" s="372">
        <v>0</v>
      </c>
      <c r="N15" s="372">
        <f t="shared" si="1"/>
        <v>1751233</v>
      </c>
    </row>
    <row r="16" spans="1:14" s="179" customFormat="1" ht="18" customHeight="1">
      <c r="A16" s="155" t="s">
        <v>115</v>
      </c>
      <c r="B16" s="155" t="s">
        <v>192</v>
      </c>
      <c r="C16" s="372">
        <v>0</v>
      </c>
      <c r="D16" s="372">
        <v>0</v>
      </c>
      <c r="E16" s="372">
        <v>159512</v>
      </c>
      <c r="F16" s="372">
        <v>0</v>
      </c>
      <c r="G16" s="372">
        <v>0</v>
      </c>
      <c r="H16" s="372">
        <v>0</v>
      </c>
      <c r="I16" s="372">
        <v>0</v>
      </c>
      <c r="J16" s="372">
        <v>0</v>
      </c>
      <c r="K16" s="372">
        <v>0</v>
      </c>
      <c r="L16" s="372">
        <f t="shared" si="2"/>
        <v>159512</v>
      </c>
      <c r="M16" s="372">
        <v>0</v>
      </c>
      <c r="N16" s="372">
        <f t="shared" si="1"/>
        <v>159512</v>
      </c>
    </row>
    <row r="17" spans="1:14" s="179" customFormat="1" ht="18" customHeight="1">
      <c r="A17" s="155" t="s">
        <v>116</v>
      </c>
      <c r="B17" s="155" t="s">
        <v>193</v>
      </c>
      <c r="C17" s="372">
        <v>0</v>
      </c>
      <c r="D17" s="372">
        <v>0</v>
      </c>
      <c r="E17" s="372">
        <v>0</v>
      </c>
      <c r="F17" s="372">
        <v>0</v>
      </c>
      <c r="G17" s="372">
        <v>0</v>
      </c>
      <c r="H17" s="372">
        <v>0</v>
      </c>
      <c r="I17" s="372">
        <v>0</v>
      </c>
      <c r="J17" s="372">
        <v>0</v>
      </c>
      <c r="K17" s="372">
        <v>0</v>
      </c>
      <c r="L17" s="372">
        <f t="shared" si="2"/>
        <v>0</v>
      </c>
      <c r="M17" s="372">
        <v>0</v>
      </c>
      <c r="N17" s="372">
        <f t="shared" si="1"/>
        <v>0</v>
      </c>
    </row>
    <row r="18" spans="1:14" s="179" customFormat="1" ht="18" customHeight="1">
      <c r="A18" s="155" t="s">
        <v>117</v>
      </c>
      <c r="B18" s="155" t="s">
        <v>194</v>
      </c>
      <c r="C18" s="372">
        <v>-9193853</v>
      </c>
      <c r="D18" s="372">
        <v>0</v>
      </c>
      <c r="E18" s="372">
        <v>0</v>
      </c>
      <c r="F18" s="372">
        <v>0</v>
      </c>
      <c r="G18" s="372">
        <v>0</v>
      </c>
      <c r="H18" s="372">
        <v>0</v>
      </c>
      <c r="I18" s="372">
        <v>0</v>
      </c>
      <c r="J18" s="372">
        <v>0</v>
      </c>
      <c r="K18" s="372">
        <v>0</v>
      </c>
      <c r="L18" s="372">
        <f t="shared" si="2"/>
        <v>0</v>
      </c>
      <c r="M18" s="372">
        <v>0</v>
      </c>
      <c r="N18" s="372">
        <f t="shared" si="1"/>
        <v>-9193853</v>
      </c>
    </row>
    <row r="19" spans="1:14" s="179" customFormat="1" ht="18" customHeight="1">
      <c r="A19" s="155" t="s">
        <v>118</v>
      </c>
      <c r="B19" s="155" t="s">
        <v>195</v>
      </c>
      <c r="C19" s="372">
        <v>166655</v>
      </c>
      <c r="D19" s="372">
        <v>0</v>
      </c>
      <c r="E19" s="372">
        <v>0</v>
      </c>
      <c r="F19" s="372">
        <v>0</v>
      </c>
      <c r="G19" s="372">
        <v>0</v>
      </c>
      <c r="H19" s="372">
        <v>0</v>
      </c>
      <c r="I19" s="372">
        <v>0</v>
      </c>
      <c r="J19" s="372">
        <v>0</v>
      </c>
      <c r="K19" s="372">
        <v>0</v>
      </c>
      <c r="L19" s="372">
        <f t="shared" si="2"/>
        <v>0</v>
      </c>
      <c r="M19" s="372">
        <v>0</v>
      </c>
      <c r="N19" s="372">
        <f t="shared" si="1"/>
        <v>166655</v>
      </c>
    </row>
    <row r="20" spans="1:14" s="179" customFormat="1" ht="18" customHeight="1">
      <c r="A20" s="155" t="s">
        <v>119</v>
      </c>
      <c r="B20" s="155" t="s">
        <v>196</v>
      </c>
      <c r="C20" s="372">
        <v>630809</v>
      </c>
      <c r="D20" s="372">
        <v>0</v>
      </c>
      <c r="E20" s="372">
        <v>0</v>
      </c>
      <c r="F20" s="372">
        <v>0</v>
      </c>
      <c r="G20" s="372">
        <v>0</v>
      </c>
      <c r="H20" s="372">
        <v>0</v>
      </c>
      <c r="I20" s="372">
        <v>0</v>
      </c>
      <c r="J20" s="372">
        <v>0</v>
      </c>
      <c r="K20" s="372">
        <v>0</v>
      </c>
      <c r="L20" s="372">
        <f t="shared" si="2"/>
        <v>0</v>
      </c>
      <c r="M20" s="372">
        <v>0</v>
      </c>
      <c r="N20" s="372">
        <f t="shared" si="1"/>
        <v>630809</v>
      </c>
    </row>
    <row r="21" spans="1:14" s="179" customFormat="1" ht="18" customHeight="1">
      <c r="A21" s="155" t="s">
        <v>120</v>
      </c>
      <c r="B21" s="155" t="s">
        <v>218</v>
      </c>
      <c r="C21" s="372">
        <v>0</v>
      </c>
      <c r="D21" s="372">
        <v>0</v>
      </c>
      <c r="E21" s="372">
        <v>0</v>
      </c>
      <c r="F21" s="372">
        <v>0</v>
      </c>
      <c r="G21" s="372">
        <v>0</v>
      </c>
      <c r="H21" s="372">
        <v>0</v>
      </c>
      <c r="I21" s="372">
        <v>0</v>
      </c>
      <c r="J21" s="372">
        <v>0</v>
      </c>
      <c r="K21" s="372">
        <v>0</v>
      </c>
      <c r="L21" s="372">
        <f t="shared" si="2"/>
        <v>0</v>
      </c>
      <c r="M21" s="372">
        <v>0</v>
      </c>
      <c r="N21" s="372">
        <f t="shared" si="1"/>
        <v>0</v>
      </c>
    </row>
    <row r="22" spans="1:14" s="179" customFormat="1" ht="18" customHeight="1">
      <c r="A22" s="536" t="s">
        <v>361</v>
      </c>
      <c r="B22" s="537"/>
      <c r="C22" s="373">
        <f t="shared" ref="C22:N22" si="3">SUM(C10:C21)</f>
        <v>-6123902</v>
      </c>
      <c r="D22" s="373">
        <f t="shared" si="3"/>
        <v>0</v>
      </c>
      <c r="E22" s="373">
        <f t="shared" si="3"/>
        <v>159512</v>
      </c>
      <c r="F22" s="373">
        <f t="shared" si="3"/>
        <v>0</v>
      </c>
      <c r="G22" s="373">
        <f t="shared" si="3"/>
        <v>0</v>
      </c>
      <c r="H22" s="373">
        <f t="shared" si="3"/>
        <v>0</v>
      </c>
      <c r="I22" s="373">
        <f t="shared" si="3"/>
        <v>0</v>
      </c>
      <c r="J22" s="373">
        <f t="shared" ref="J22" si="4">SUM(J10:J21)</f>
        <v>0</v>
      </c>
      <c r="K22" s="373">
        <f t="shared" si="3"/>
        <v>2361245</v>
      </c>
      <c r="L22" s="373">
        <f>SUM(L10:L21)</f>
        <v>2520757</v>
      </c>
      <c r="M22" s="373">
        <f t="shared" si="3"/>
        <v>170425</v>
      </c>
      <c r="N22" s="373">
        <f t="shared" si="3"/>
        <v>-3432720</v>
      </c>
    </row>
    <row r="23" spans="1:14" s="179" customFormat="1" ht="18" customHeight="1">
      <c r="A23" s="155" t="s">
        <v>30</v>
      </c>
      <c r="B23" s="155" t="s">
        <v>14</v>
      </c>
      <c r="C23" s="372">
        <v>-496572</v>
      </c>
      <c r="D23" s="372">
        <v>0</v>
      </c>
      <c r="E23" s="372">
        <v>0</v>
      </c>
      <c r="F23" s="372">
        <v>0</v>
      </c>
      <c r="G23" s="372">
        <v>0</v>
      </c>
      <c r="H23" s="372">
        <v>0</v>
      </c>
      <c r="I23" s="372">
        <v>0</v>
      </c>
      <c r="J23" s="372">
        <v>0</v>
      </c>
      <c r="K23" s="372">
        <v>0</v>
      </c>
      <c r="L23" s="372">
        <f t="shared" ref="L23:L28" si="5">SUM(E23:K23)</f>
        <v>0</v>
      </c>
      <c r="M23" s="372">
        <v>0</v>
      </c>
      <c r="N23" s="372">
        <f t="shared" ref="N23:N28" si="6">SUM(C23,D23,L23,M23)</f>
        <v>-496572</v>
      </c>
    </row>
    <row r="24" spans="1:14" s="179" customFormat="1" ht="18" customHeight="1">
      <c r="A24" s="155" t="s">
        <v>121</v>
      </c>
      <c r="B24" s="155" t="s">
        <v>15</v>
      </c>
      <c r="C24" s="372">
        <v>-297083</v>
      </c>
      <c r="D24" s="372">
        <v>0</v>
      </c>
      <c r="E24" s="372">
        <v>0</v>
      </c>
      <c r="F24" s="372">
        <v>0</v>
      </c>
      <c r="G24" s="372">
        <v>0</v>
      </c>
      <c r="H24" s="372">
        <v>0</v>
      </c>
      <c r="I24" s="372">
        <v>0</v>
      </c>
      <c r="J24" s="372">
        <v>0</v>
      </c>
      <c r="K24" s="372">
        <v>0</v>
      </c>
      <c r="L24" s="372">
        <f t="shared" si="5"/>
        <v>0</v>
      </c>
      <c r="M24" s="372">
        <v>0</v>
      </c>
      <c r="N24" s="372">
        <f t="shared" si="6"/>
        <v>-297083</v>
      </c>
    </row>
    <row r="25" spans="1:14" s="179" customFormat="1" ht="18" customHeight="1">
      <c r="A25" s="155" t="s">
        <v>122</v>
      </c>
      <c r="B25" s="155" t="s">
        <v>16</v>
      </c>
      <c r="C25" s="372">
        <v>0</v>
      </c>
      <c r="D25" s="372">
        <v>0</v>
      </c>
      <c r="E25" s="372">
        <v>0</v>
      </c>
      <c r="F25" s="372">
        <v>0</v>
      </c>
      <c r="G25" s="372">
        <v>0</v>
      </c>
      <c r="H25" s="372">
        <v>0</v>
      </c>
      <c r="I25" s="372">
        <v>0</v>
      </c>
      <c r="J25" s="372">
        <v>0</v>
      </c>
      <c r="K25" s="372">
        <v>0</v>
      </c>
      <c r="L25" s="372">
        <f t="shared" si="5"/>
        <v>0</v>
      </c>
      <c r="M25" s="372">
        <v>0</v>
      </c>
      <c r="N25" s="372">
        <f t="shared" si="6"/>
        <v>0</v>
      </c>
    </row>
    <row r="26" spans="1:14" s="179" customFormat="1" ht="18" customHeight="1">
      <c r="A26" s="155" t="s">
        <v>104</v>
      </c>
      <c r="B26" s="155" t="s">
        <v>17</v>
      </c>
      <c r="C26" s="372">
        <v>0</v>
      </c>
      <c r="D26" s="372">
        <v>0</v>
      </c>
      <c r="E26" s="372">
        <v>0</v>
      </c>
      <c r="F26" s="372">
        <v>0</v>
      </c>
      <c r="G26" s="372">
        <v>0</v>
      </c>
      <c r="H26" s="372">
        <v>0</v>
      </c>
      <c r="I26" s="372">
        <v>0</v>
      </c>
      <c r="J26" s="372">
        <v>0</v>
      </c>
      <c r="K26" s="372">
        <v>0</v>
      </c>
      <c r="L26" s="372">
        <f t="shared" si="5"/>
        <v>0</v>
      </c>
      <c r="M26" s="372">
        <v>0</v>
      </c>
      <c r="N26" s="372">
        <f t="shared" si="6"/>
        <v>0</v>
      </c>
    </row>
    <row r="27" spans="1:14" s="179" customFormat="1" ht="18" customHeight="1">
      <c r="A27" s="155" t="s">
        <v>105</v>
      </c>
      <c r="B27" s="155" t="s">
        <v>158</v>
      </c>
      <c r="C27" s="372">
        <v>201059</v>
      </c>
      <c r="D27" s="372">
        <v>0</v>
      </c>
      <c r="E27" s="372">
        <v>0</v>
      </c>
      <c r="F27" s="372">
        <v>0</v>
      </c>
      <c r="G27" s="372">
        <v>0</v>
      </c>
      <c r="H27" s="372">
        <v>0</v>
      </c>
      <c r="I27" s="372">
        <v>0</v>
      </c>
      <c r="J27" s="372">
        <v>400000</v>
      </c>
      <c r="K27" s="372">
        <v>0</v>
      </c>
      <c r="L27" s="372">
        <f t="shared" si="5"/>
        <v>400000</v>
      </c>
      <c r="M27" s="372">
        <v>0</v>
      </c>
      <c r="N27" s="372">
        <f t="shared" si="6"/>
        <v>601059</v>
      </c>
    </row>
    <row r="28" spans="1:14" s="179" customFormat="1" ht="18" customHeight="1">
      <c r="A28" s="155" t="s">
        <v>123</v>
      </c>
      <c r="B28" s="155" t="s">
        <v>159</v>
      </c>
      <c r="C28" s="372">
        <v>1150000</v>
      </c>
      <c r="D28" s="372">
        <v>0</v>
      </c>
      <c r="E28" s="372">
        <v>0</v>
      </c>
      <c r="F28" s="372">
        <v>0</v>
      </c>
      <c r="G28" s="372">
        <v>0</v>
      </c>
      <c r="H28" s="372">
        <v>0</v>
      </c>
      <c r="I28" s="372">
        <v>0</v>
      </c>
      <c r="J28" s="372">
        <v>0</v>
      </c>
      <c r="K28" s="372">
        <v>0</v>
      </c>
      <c r="L28" s="372">
        <f t="shared" si="5"/>
        <v>0</v>
      </c>
      <c r="M28" s="372">
        <v>0</v>
      </c>
      <c r="N28" s="372">
        <f t="shared" si="6"/>
        <v>1150000</v>
      </c>
    </row>
    <row r="29" spans="1:14" s="179" customFormat="1" ht="18" customHeight="1">
      <c r="A29" s="536" t="s">
        <v>362</v>
      </c>
      <c r="B29" s="537"/>
      <c r="C29" s="373">
        <f>SUM(C23:C28)</f>
        <v>557404</v>
      </c>
      <c r="D29" s="373">
        <f t="shared" ref="D29:N29" si="7">SUM(D23:D28)</f>
        <v>0</v>
      </c>
      <c r="E29" s="373">
        <f t="shared" si="7"/>
        <v>0</v>
      </c>
      <c r="F29" s="373">
        <f t="shared" si="7"/>
        <v>0</v>
      </c>
      <c r="G29" s="373">
        <f t="shared" si="7"/>
        <v>0</v>
      </c>
      <c r="H29" s="373">
        <f t="shared" si="7"/>
        <v>0</v>
      </c>
      <c r="I29" s="373">
        <f t="shared" si="7"/>
        <v>0</v>
      </c>
      <c r="J29" s="373">
        <f t="shared" ref="J29" si="8">SUM(J23:J28)</f>
        <v>400000</v>
      </c>
      <c r="K29" s="373">
        <f t="shared" si="7"/>
        <v>0</v>
      </c>
      <c r="L29" s="373">
        <f t="shared" si="7"/>
        <v>400000</v>
      </c>
      <c r="M29" s="373">
        <f t="shared" si="7"/>
        <v>0</v>
      </c>
      <c r="N29" s="373">
        <f t="shared" si="7"/>
        <v>957404</v>
      </c>
    </row>
    <row r="30" spans="1:14" s="179" customFormat="1" ht="18" customHeight="1">
      <c r="A30" s="155" t="s">
        <v>106</v>
      </c>
      <c r="B30" s="155" t="s">
        <v>18</v>
      </c>
      <c r="C30" s="372">
        <v>500000</v>
      </c>
      <c r="D30" s="372">
        <v>0</v>
      </c>
      <c r="E30" s="372">
        <v>0</v>
      </c>
      <c r="F30" s="372">
        <v>0</v>
      </c>
      <c r="G30" s="372">
        <v>0</v>
      </c>
      <c r="H30" s="372">
        <v>0</v>
      </c>
      <c r="I30" s="372">
        <v>0</v>
      </c>
      <c r="J30" s="372">
        <v>0</v>
      </c>
      <c r="K30" s="372">
        <v>0</v>
      </c>
      <c r="L30" s="372">
        <f>SUM(E30:K30)</f>
        <v>0</v>
      </c>
      <c r="M30" s="372">
        <v>0</v>
      </c>
      <c r="N30" s="372">
        <f t="shared" ref="N30:N39" si="9">SUM(C30,D30,L30,M30)</f>
        <v>500000</v>
      </c>
    </row>
    <row r="31" spans="1:14" s="179" customFormat="1" ht="18" customHeight="1">
      <c r="A31" s="155" t="s">
        <v>107</v>
      </c>
      <c r="B31" s="155" t="s">
        <v>124</v>
      </c>
      <c r="C31" s="372">
        <v>69651</v>
      </c>
      <c r="D31" s="372">
        <v>0</v>
      </c>
      <c r="E31" s="372">
        <v>0</v>
      </c>
      <c r="F31" s="372">
        <v>0</v>
      </c>
      <c r="G31" s="372">
        <v>0</v>
      </c>
      <c r="H31" s="372">
        <v>0</v>
      </c>
      <c r="I31" s="372">
        <v>0</v>
      </c>
      <c r="J31" s="372">
        <v>0</v>
      </c>
      <c r="K31" s="372">
        <v>0</v>
      </c>
      <c r="L31" s="372">
        <f>SUM(E31:K31)</f>
        <v>0</v>
      </c>
      <c r="M31" s="372">
        <v>0</v>
      </c>
      <c r="N31" s="372">
        <f t="shared" si="9"/>
        <v>69651</v>
      </c>
    </row>
    <row r="32" spans="1:14" s="179" customFormat="1" ht="18" customHeight="1">
      <c r="A32" s="155" t="s">
        <v>108</v>
      </c>
      <c r="B32" s="145" t="s">
        <v>198</v>
      </c>
      <c r="C32" s="372">
        <v>55763</v>
      </c>
      <c r="D32" s="372">
        <v>0</v>
      </c>
      <c r="E32" s="372">
        <v>0</v>
      </c>
      <c r="F32" s="372">
        <v>0</v>
      </c>
      <c r="G32" s="372">
        <v>0</v>
      </c>
      <c r="H32" s="372">
        <v>0</v>
      </c>
      <c r="I32" s="372">
        <v>0</v>
      </c>
      <c r="J32" s="372">
        <v>0</v>
      </c>
      <c r="K32" s="372">
        <v>0</v>
      </c>
      <c r="L32" s="372">
        <f>SUM(E32:K32)</f>
        <v>0</v>
      </c>
      <c r="M32" s="372">
        <v>0</v>
      </c>
      <c r="N32" s="372">
        <f t="shared" si="9"/>
        <v>55763</v>
      </c>
    </row>
    <row r="33" spans="1:14" s="374" customFormat="1" ht="18" customHeight="1">
      <c r="A33" s="536" t="s">
        <v>363</v>
      </c>
      <c r="B33" s="537"/>
      <c r="C33" s="373">
        <f>SUM(C30:C32)</f>
        <v>625414</v>
      </c>
      <c r="D33" s="373">
        <f t="shared" ref="D33:N33" si="10">SUM(D30:D32)</f>
        <v>0</v>
      </c>
      <c r="E33" s="373">
        <f t="shared" si="10"/>
        <v>0</v>
      </c>
      <c r="F33" s="373">
        <f t="shared" si="10"/>
        <v>0</v>
      </c>
      <c r="G33" s="373">
        <f t="shared" si="10"/>
        <v>0</v>
      </c>
      <c r="H33" s="373">
        <f t="shared" si="10"/>
        <v>0</v>
      </c>
      <c r="I33" s="373">
        <f t="shared" si="10"/>
        <v>0</v>
      </c>
      <c r="J33" s="373">
        <f t="shared" ref="J33" si="11">SUM(J30:J32)</f>
        <v>0</v>
      </c>
      <c r="K33" s="373">
        <f t="shared" si="10"/>
        <v>0</v>
      </c>
      <c r="L33" s="373">
        <f t="shared" si="10"/>
        <v>0</v>
      </c>
      <c r="M33" s="373">
        <f t="shared" si="10"/>
        <v>0</v>
      </c>
      <c r="N33" s="373">
        <f t="shared" si="10"/>
        <v>625414</v>
      </c>
    </row>
    <row r="34" spans="1:14" s="374" customFormat="1" ht="18" customHeight="1">
      <c r="A34" s="169" t="s">
        <v>109</v>
      </c>
      <c r="B34" s="375" t="s">
        <v>19</v>
      </c>
      <c r="C34" s="372">
        <v>221796</v>
      </c>
      <c r="D34" s="372">
        <v>0</v>
      </c>
      <c r="E34" s="372">
        <v>0</v>
      </c>
      <c r="F34" s="372">
        <v>0</v>
      </c>
      <c r="G34" s="372">
        <v>0</v>
      </c>
      <c r="H34" s="372">
        <v>0</v>
      </c>
      <c r="I34" s="372">
        <v>0</v>
      </c>
      <c r="J34" s="372">
        <v>0</v>
      </c>
      <c r="K34" s="372">
        <v>0</v>
      </c>
      <c r="L34" s="372">
        <f>SUM(E34:K34)</f>
        <v>0</v>
      </c>
      <c r="M34" s="372">
        <v>78528</v>
      </c>
      <c r="N34" s="372">
        <f t="shared" si="9"/>
        <v>300324</v>
      </c>
    </row>
    <row r="35" spans="1:14" s="374" customFormat="1" ht="18" customHeight="1">
      <c r="A35" s="536" t="s">
        <v>364</v>
      </c>
      <c r="B35" s="537"/>
      <c r="C35" s="373">
        <f>C34</f>
        <v>221796</v>
      </c>
      <c r="D35" s="373">
        <f t="shared" ref="D35:N35" si="12">D34</f>
        <v>0</v>
      </c>
      <c r="E35" s="373">
        <f t="shared" si="12"/>
        <v>0</v>
      </c>
      <c r="F35" s="373">
        <f t="shared" si="12"/>
        <v>0</v>
      </c>
      <c r="G35" s="373">
        <f t="shared" si="12"/>
        <v>0</v>
      </c>
      <c r="H35" s="373">
        <f t="shared" si="12"/>
        <v>0</v>
      </c>
      <c r="I35" s="373">
        <f t="shared" si="12"/>
        <v>0</v>
      </c>
      <c r="J35" s="373">
        <f t="shared" ref="J35" si="13">J34</f>
        <v>0</v>
      </c>
      <c r="K35" s="373">
        <f t="shared" si="12"/>
        <v>0</v>
      </c>
      <c r="L35" s="373">
        <f t="shared" si="12"/>
        <v>0</v>
      </c>
      <c r="M35" s="373">
        <f t="shared" si="12"/>
        <v>78528</v>
      </c>
      <c r="N35" s="373">
        <f t="shared" si="12"/>
        <v>300324</v>
      </c>
    </row>
    <row r="36" spans="1:14" s="179" customFormat="1" ht="18" customHeight="1">
      <c r="A36" s="154" t="s">
        <v>110</v>
      </c>
      <c r="B36" s="157" t="s">
        <v>20</v>
      </c>
      <c r="C36" s="372">
        <v>290000</v>
      </c>
      <c r="D36" s="372">
        <v>0</v>
      </c>
      <c r="E36" s="372">
        <v>0</v>
      </c>
      <c r="F36" s="372">
        <v>0</v>
      </c>
      <c r="G36" s="372">
        <v>0</v>
      </c>
      <c r="H36" s="372">
        <v>0</v>
      </c>
      <c r="I36" s="372">
        <v>0</v>
      </c>
      <c r="J36" s="372">
        <v>0</v>
      </c>
      <c r="K36" s="372">
        <v>0</v>
      </c>
      <c r="L36" s="372">
        <f>SUM(E36:K36)</f>
        <v>0</v>
      </c>
      <c r="M36" s="372">
        <v>0</v>
      </c>
      <c r="N36" s="372">
        <f t="shared" si="9"/>
        <v>290000</v>
      </c>
    </row>
    <row r="37" spans="1:14" s="179" customFormat="1" ht="18" customHeight="1">
      <c r="A37" s="154" t="s">
        <v>111</v>
      </c>
      <c r="B37" s="157" t="s">
        <v>21</v>
      </c>
      <c r="C37" s="372">
        <v>500000</v>
      </c>
      <c r="D37" s="372">
        <v>0</v>
      </c>
      <c r="E37" s="372">
        <v>0</v>
      </c>
      <c r="F37" s="372">
        <v>0</v>
      </c>
      <c r="G37" s="372">
        <v>0</v>
      </c>
      <c r="H37" s="372">
        <v>0</v>
      </c>
      <c r="I37" s="372">
        <v>0</v>
      </c>
      <c r="J37" s="372">
        <v>0</v>
      </c>
      <c r="K37" s="372">
        <v>0</v>
      </c>
      <c r="L37" s="372">
        <f>SUM(E37:K37)</f>
        <v>0</v>
      </c>
      <c r="M37" s="372">
        <v>5267</v>
      </c>
      <c r="N37" s="372">
        <f t="shared" si="9"/>
        <v>505267</v>
      </c>
    </row>
    <row r="38" spans="1:14" s="179" customFormat="1" ht="18" customHeight="1">
      <c r="A38" s="154" t="s">
        <v>112</v>
      </c>
      <c r="B38" s="157" t="s">
        <v>22</v>
      </c>
      <c r="C38" s="372">
        <v>207391</v>
      </c>
      <c r="D38" s="372">
        <v>0</v>
      </c>
      <c r="E38" s="372">
        <v>193312</v>
      </c>
      <c r="F38" s="372">
        <v>0</v>
      </c>
      <c r="G38" s="372">
        <v>0</v>
      </c>
      <c r="H38" s="372">
        <v>0</v>
      </c>
      <c r="I38" s="372">
        <v>0</v>
      </c>
      <c r="J38" s="372">
        <v>0</v>
      </c>
      <c r="K38" s="372">
        <v>248</v>
      </c>
      <c r="L38" s="372">
        <f>SUM(E38:K38)</f>
        <v>193560</v>
      </c>
      <c r="M38" s="372">
        <v>0</v>
      </c>
      <c r="N38" s="372">
        <f t="shared" si="9"/>
        <v>400951</v>
      </c>
    </row>
    <row r="39" spans="1:14" s="179" customFormat="1" ht="18" customHeight="1">
      <c r="A39" s="154" t="s">
        <v>113</v>
      </c>
      <c r="B39" s="157" t="s">
        <v>23</v>
      </c>
      <c r="C39" s="372">
        <v>1510811</v>
      </c>
      <c r="D39" s="372">
        <v>0</v>
      </c>
      <c r="E39" s="372">
        <v>0</v>
      </c>
      <c r="F39" s="372">
        <v>0</v>
      </c>
      <c r="G39" s="372">
        <v>0</v>
      </c>
      <c r="H39" s="372">
        <v>0</v>
      </c>
      <c r="I39" s="372">
        <v>0</v>
      </c>
      <c r="J39" s="372">
        <v>0</v>
      </c>
      <c r="K39" s="372">
        <v>0</v>
      </c>
      <c r="L39" s="372">
        <f>SUM(E39:K39)</f>
        <v>0</v>
      </c>
      <c r="M39" s="372">
        <v>0</v>
      </c>
      <c r="N39" s="372">
        <f t="shared" si="9"/>
        <v>1510811</v>
      </c>
    </row>
    <row r="40" spans="1:14" s="374" customFormat="1" ht="18" customHeight="1">
      <c r="A40" s="536" t="s">
        <v>365</v>
      </c>
      <c r="B40" s="537"/>
      <c r="C40" s="373">
        <f t="shared" ref="C40:N40" si="14">SUM(C36:C39)</f>
        <v>2508202</v>
      </c>
      <c r="D40" s="373">
        <f t="shared" si="14"/>
        <v>0</v>
      </c>
      <c r="E40" s="373">
        <f t="shared" si="14"/>
        <v>193312</v>
      </c>
      <c r="F40" s="373">
        <f t="shared" si="14"/>
        <v>0</v>
      </c>
      <c r="G40" s="373">
        <f t="shared" si="14"/>
        <v>0</v>
      </c>
      <c r="H40" s="373">
        <f t="shared" si="14"/>
        <v>0</v>
      </c>
      <c r="I40" s="373">
        <f t="shared" si="14"/>
        <v>0</v>
      </c>
      <c r="J40" s="373">
        <f t="shared" ref="J40" si="15">SUM(J36:J39)</f>
        <v>0</v>
      </c>
      <c r="K40" s="373">
        <f t="shared" si="14"/>
        <v>248</v>
      </c>
      <c r="L40" s="373">
        <f t="shared" si="14"/>
        <v>193560</v>
      </c>
      <c r="M40" s="373">
        <f t="shared" si="14"/>
        <v>5267</v>
      </c>
      <c r="N40" s="373">
        <f t="shared" si="14"/>
        <v>2707029</v>
      </c>
    </row>
    <row r="41" spans="1:14" s="179" customFormat="1" ht="18" customHeight="1">
      <c r="A41" s="376" t="s">
        <v>199</v>
      </c>
      <c r="B41" s="155" t="s">
        <v>125</v>
      </c>
      <c r="C41" s="372">
        <v>27275177</v>
      </c>
      <c r="D41" s="372">
        <v>0</v>
      </c>
      <c r="E41" s="372">
        <v>1100505</v>
      </c>
      <c r="F41" s="372">
        <v>0</v>
      </c>
      <c r="G41" s="372">
        <v>0</v>
      </c>
      <c r="H41" s="372">
        <v>0</v>
      </c>
      <c r="I41" s="372">
        <v>0</v>
      </c>
      <c r="J41" s="372">
        <v>0</v>
      </c>
      <c r="K41" s="372">
        <v>0</v>
      </c>
      <c r="L41" s="372">
        <f>SUM(E41:K41)</f>
        <v>1100505</v>
      </c>
      <c r="M41" s="372">
        <v>0</v>
      </c>
      <c r="N41" s="372">
        <f>SUM(C41,D41,L41,M41)</f>
        <v>28375682</v>
      </c>
    </row>
    <row r="42" spans="1:14" s="374" customFormat="1" ht="18" customHeight="1">
      <c r="A42" s="536" t="s">
        <v>366</v>
      </c>
      <c r="B42" s="537"/>
      <c r="C42" s="373">
        <f t="shared" ref="C42:N42" si="16">SUM(C41)</f>
        <v>27275177</v>
      </c>
      <c r="D42" s="373">
        <f t="shared" si="16"/>
        <v>0</v>
      </c>
      <c r="E42" s="373">
        <f t="shared" si="16"/>
        <v>1100505</v>
      </c>
      <c r="F42" s="373">
        <f t="shared" si="16"/>
        <v>0</v>
      </c>
      <c r="G42" s="373">
        <f t="shared" si="16"/>
        <v>0</v>
      </c>
      <c r="H42" s="373">
        <f t="shared" si="16"/>
        <v>0</v>
      </c>
      <c r="I42" s="373">
        <f t="shared" si="16"/>
        <v>0</v>
      </c>
      <c r="J42" s="373">
        <f t="shared" si="16"/>
        <v>0</v>
      </c>
      <c r="K42" s="373">
        <f t="shared" si="16"/>
        <v>0</v>
      </c>
      <c r="L42" s="373">
        <f t="shared" si="16"/>
        <v>1100505</v>
      </c>
      <c r="M42" s="373">
        <f t="shared" si="16"/>
        <v>0</v>
      </c>
      <c r="N42" s="373">
        <f t="shared" si="16"/>
        <v>28375682</v>
      </c>
    </row>
    <row r="43" spans="1:14" s="374" customFormat="1" ht="6.75" customHeight="1">
      <c r="A43" s="167"/>
      <c r="B43" s="167"/>
      <c r="C43" s="377"/>
      <c r="D43" s="377"/>
      <c r="E43" s="377"/>
      <c r="F43" s="377"/>
      <c r="G43" s="377"/>
      <c r="H43" s="377"/>
      <c r="I43" s="377"/>
      <c r="J43" s="377"/>
      <c r="K43" s="377"/>
      <c r="L43" s="377"/>
      <c r="M43" s="377"/>
      <c r="N43" s="377"/>
    </row>
    <row r="44" spans="1:14" s="374" customFormat="1" ht="18" customHeight="1" thickBot="1">
      <c r="A44" s="378" t="s">
        <v>367</v>
      </c>
      <c r="B44" s="378"/>
      <c r="C44" s="379">
        <f t="shared" ref="C44:N44" si="17">SUM(C40,C35,C33,C29,C22,C9,C42)</f>
        <v>25064091</v>
      </c>
      <c r="D44" s="379">
        <f t="shared" si="17"/>
        <v>0</v>
      </c>
      <c r="E44" s="379">
        <f t="shared" si="17"/>
        <v>1453329</v>
      </c>
      <c r="F44" s="379">
        <f t="shared" si="17"/>
        <v>0</v>
      </c>
      <c r="G44" s="379">
        <f t="shared" si="17"/>
        <v>0</v>
      </c>
      <c r="H44" s="379">
        <f t="shared" si="17"/>
        <v>0</v>
      </c>
      <c r="I44" s="379">
        <f t="shared" si="17"/>
        <v>0</v>
      </c>
      <c r="J44" s="379">
        <f t="shared" si="17"/>
        <v>400000</v>
      </c>
      <c r="K44" s="379">
        <f t="shared" si="17"/>
        <v>2361493</v>
      </c>
      <c r="L44" s="379">
        <f t="shared" si="17"/>
        <v>4214822</v>
      </c>
      <c r="M44" s="379">
        <f t="shared" si="17"/>
        <v>254220</v>
      </c>
      <c r="N44" s="379">
        <f t="shared" si="17"/>
        <v>29533133</v>
      </c>
    </row>
    <row r="45" spans="1:14" ht="16.8" thickTop="1">
      <c r="A45" s="380" t="s">
        <v>148</v>
      </c>
      <c r="B45" s="363"/>
    </row>
    <row r="46" spans="1:14">
      <c r="A46" s="363"/>
      <c r="B46" s="363"/>
    </row>
    <row r="47" spans="1:14">
      <c r="A47" s="363"/>
      <c r="B47" s="363"/>
    </row>
    <row r="48" spans="1:14">
      <c r="A48" s="363"/>
      <c r="B48" s="363"/>
    </row>
    <row r="49" spans="1:13">
      <c r="A49" s="363"/>
      <c r="B49" s="363"/>
    </row>
    <row r="50" spans="1:13">
      <c r="A50" s="363"/>
      <c r="B50" s="363"/>
    </row>
    <row r="51" spans="1:13">
      <c r="A51" s="363"/>
      <c r="B51" s="363"/>
    </row>
    <row r="52" spans="1:13">
      <c r="A52" s="363"/>
      <c r="B52" s="363"/>
    </row>
    <row r="57" spans="1:13">
      <c r="M57" s="211"/>
    </row>
  </sheetData>
  <mergeCells count="8">
    <mergeCell ref="E5:L5"/>
    <mergeCell ref="A9:B9"/>
    <mergeCell ref="A35:B35"/>
    <mergeCell ref="A42:B42"/>
    <mergeCell ref="A40:B40"/>
    <mergeCell ref="A22:B22"/>
    <mergeCell ref="A33:B33"/>
    <mergeCell ref="A29:B29"/>
  </mergeCells>
  <phoneticPr fontId="1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S33"/>
  <sheetViews>
    <sheetView zoomScale="85" zoomScaleNormal="85" zoomScaleSheetLayoutView="85" workbookViewId="0">
      <selection activeCell="N9" sqref="N9"/>
    </sheetView>
  </sheetViews>
  <sheetFormatPr defaultColWidth="9.21875" defaultRowHeight="13.2"/>
  <cols>
    <col min="1" max="1" width="70.77734375" style="443" bestFit="1" customWidth="1"/>
    <col min="2" max="2" width="11.109375" style="443" hidden="1" customWidth="1"/>
    <col min="3" max="3" width="11.44140625" style="443" hidden="1" customWidth="1"/>
    <col min="4" max="4" width="11.77734375" style="443" hidden="1" customWidth="1"/>
    <col min="5" max="5" width="11.6640625" style="443" hidden="1" customWidth="1"/>
    <col min="6" max="6" width="11.33203125" style="443" hidden="1" customWidth="1"/>
    <col min="7" max="7" width="11.6640625" style="443" hidden="1" customWidth="1"/>
    <col min="8" max="8" width="12.109375" style="443" hidden="1" customWidth="1"/>
    <col min="9" max="9" width="11.6640625" style="443" hidden="1" customWidth="1"/>
    <col min="10" max="10" width="12.109375" style="443" hidden="1" customWidth="1"/>
    <col min="11" max="11" width="11.44140625" style="443" hidden="1" customWidth="1"/>
    <col min="12" max="12" width="11.109375" style="443" hidden="1" customWidth="1"/>
    <col min="13" max="13" width="11.77734375" style="443" customWidth="1"/>
    <col min="14" max="14" width="15.88671875" style="443" bestFit="1" customWidth="1"/>
    <col min="15" max="15" width="31" style="443" customWidth="1"/>
    <col min="16" max="16" width="11.109375" style="443" customWidth="1"/>
    <col min="17" max="17" width="17.6640625" style="443" hidden="1" customWidth="1"/>
    <col min="18" max="18" width="12.77734375" style="443" hidden="1" customWidth="1"/>
    <col min="19" max="19" width="9.109375" style="443" hidden="1" customWidth="1"/>
    <col min="20" max="20" width="11.109375" style="443" customWidth="1"/>
    <col min="21" max="21" width="31" style="443" customWidth="1"/>
    <col min="22" max="24" width="9.21875" style="443" customWidth="1"/>
    <col min="25" max="256" width="9.21875" style="443"/>
    <col min="257" max="257" width="56.77734375" style="443" customWidth="1"/>
    <col min="258" max="258" width="9.6640625" style="443" customWidth="1"/>
    <col min="259" max="269" width="0" style="443" hidden="1" customWidth="1"/>
    <col min="270" max="270" width="14.88671875" style="443" bestFit="1" customWidth="1"/>
    <col min="271" max="276" width="0" style="443" hidden="1" customWidth="1"/>
    <col min="277" max="277" width="31" style="443" customWidth="1"/>
    <col min="278" max="512" width="9.21875" style="443"/>
    <col min="513" max="513" width="56.77734375" style="443" customWidth="1"/>
    <col min="514" max="514" width="9.6640625" style="443" customWidth="1"/>
    <col min="515" max="525" width="0" style="443" hidden="1" customWidth="1"/>
    <col min="526" max="526" width="14.88671875" style="443" bestFit="1" customWidth="1"/>
    <col min="527" max="532" width="0" style="443" hidden="1" customWidth="1"/>
    <col min="533" max="533" width="31" style="443" customWidth="1"/>
    <col min="534" max="768" width="9.21875" style="443"/>
    <col min="769" max="769" width="56.77734375" style="443" customWidth="1"/>
    <col min="770" max="770" width="9.6640625" style="443" customWidth="1"/>
    <col min="771" max="781" width="0" style="443" hidden="1" customWidth="1"/>
    <col min="782" max="782" width="14.88671875" style="443" bestFit="1" customWidth="1"/>
    <col min="783" max="788" width="0" style="443" hidden="1" customWidth="1"/>
    <col min="789" max="789" width="31" style="443" customWidth="1"/>
    <col min="790" max="1024" width="9.21875" style="443"/>
    <col min="1025" max="1025" width="56.77734375" style="443" customWidth="1"/>
    <col min="1026" max="1026" width="9.6640625" style="443" customWidth="1"/>
    <col min="1027" max="1037" width="0" style="443" hidden="1" customWidth="1"/>
    <col min="1038" max="1038" width="14.88671875" style="443" bestFit="1" customWidth="1"/>
    <col min="1039" max="1044" width="0" style="443" hidden="1" customWidth="1"/>
    <col min="1045" max="1045" width="31" style="443" customWidth="1"/>
    <col min="1046" max="1280" width="9.21875" style="443"/>
    <col min="1281" max="1281" width="56.77734375" style="443" customWidth="1"/>
    <col min="1282" max="1282" width="9.6640625" style="443" customWidth="1"/>
    <col min="1283" max="1293" width="0" style="443" hidden="1" customWidth="1"/>
    <col min="1294" max="1294" width="14.88671875" style="443" bestFit="1" customWidth="1"/>
    <col min="1295" max="1300" width="0" style="443" hidden="1" customWidth="1"/>
    <col min="1301" max="1301" width="31" style="443" customWidth="1"/>
    <col min="1302" max="1536" width="9.21875" style="443"/>
    <col min="1537" max="1537" width="56.77734375" style="443" customWidth="1"/>
    <col min="1538" max="1538" width="9.6640625" style="443" customWidth="1"/>
    <col min="1539" max="1549" width="0" style="443" hidden="1" customWidth="1"/>
    <col min="1550" max="1550" width="14.88671875" style="443" bestFit="1" customWidth="1"/>
    <col min="1551" max="1556" width="0" style="443" hidden="1" customWidth="1"/>
    <col min="1557" max="1557" width="31" style="443" customWidth="1"/>
    <col min="1558" max="1792" width="9.21875" style="443"/>
    <col min="1793" max="1793" width="56.77734375" style="443" customWidth="1"/>
    <col min="1794" max="1794" width="9.6640625" style="443" customWidth="1"/>
    <col min="1795" max="1805" width="0" style="443" hidden="1" customWidth="1"/>
    <col min="1806" max="1806" width="14.88671875" style="443" bestFit="1" customWidth="1"/>
    <col min="1807" max="1812" width="0" style="443" hidden="1" customWidth="1"/>
    <col min="1813" max="1813" width="31" style="443" customWidth="1"/>
    <col min="1814" max="2048" width="9.21875" style="443"/>
    <col min="2049" max="2049" width="56.77734375" style="443" customWidth="1"/>
    <col min="2050" max="2050" width="9.6640625" style="443" customWidth="1"/>
    <col min="2051" max="2061" width="0" style="443" hidden="1" customWidth="1"/>
    <col min="2062" max="2062" width="14.88671875" style="443" bestFit="1" customWidth="1"/>
    <col min="2063" max="2068" width="0" style="443" hidden="1" customWidth="1"/>
    <col min="2069" max="2069" width="31" style="443" customWidth="1"/>
    <col min="2070" max="2304" width="9.21875" style="443"/>
    <col min="2305" max="2305" width="56.77734375" style="443" customWidth="1"/>
    <col min="2306" max="2306" width="9.6640625" style="443" customWidth="1"/>
    <col min="2307" max="2317" width="0" style="443" hidden="1" customWidth="1"/>
    <col min="2318" max="2318" width="14.88671875" style="443" bestFit="1" customWidth="1"/>
    <col min="2319" max="2324" width="0" style="443" hidden="1" customWidth="1"/>
    <col min="2325" max="2325" width="31" style="443" customWidth="1"/>
    <col min="2326" max="2560" width="9.21875" style="443"/>
    <col min="2561" max="2561" width="56.77734375" style="443" customWidth="1"/>
    <col min="2562" max="2562" width="9.6640625" style="443" customWidth="1"/>
    <col min="2563" max="2573" width="0" style="443" hidden="1" customWidth="1"/>
    <col min="2574" max="2574" width="14.88671875" style="443" bestFit="1" customWidth="1"/>
    <col min="2575" max="2580" width="0" style="443" hidden="1" customWidth="1"/>
    <col min="2581" max="2581" width="31" style="443" customWidth="1"/>
    <col min="2582" max="2816" width="9.21875" style="443"/>
    <col min="2817" max="2817" width="56.77734375" style="443" customWidth="1"/>
    <col min="2818" max="2818" width="9.6640625" style="443" customWidth="1"/>
    <col min="2819" max="2829" width="0" style="443" hidden="1" customWidth="1"/>
    <col min="2830" max="2830" width="14.88671875" style="443" bestFit="1" customWidth="1"/>
    <col min="2831" max="2836" width="0" style="443" hidden="1" customWidth="1"/>
    <col min="2837" max="2837" width="31" style="443" customWidth="1"/>
    <col min="2838" max="3072" width="9.21875" style="443"/>
    <col min="3073" max="3073" width="56.77734375" style="443" customWidth="1"/>
    <col min="3074" max="3074" width="9.6640625" style="443" customWidth="1"/>
    <col min="3075" max="3085" width="0" style="443" hidden="1" customWidth="1"/>
    <col min="3086" max="3086" width="14.88671875" style="443" bestFit="1" customWidth="1"/>
    <col min="3087" max="3092" width="0" style="443" hidden="1" customWidth="1"/>
    <col min="3093" max="3093" width="31" style="443" customWidth="1"/>
    <col min="3094" max="3328" width="9.21875" style="443"/>
    <col min="3329" max="3329" width="56.77734375" style="443" customWidth="1"/>
    <col min="3330" max="3330" width="9.6640625" style="443" customWidth="1"/>
    <col min="3331" max="3341" width="0" style="443" hidden="1" customWidth="1"/>
    <col min="3342" max="3342" width="14.88671875" style="443" bestFit="1" customWidth="1"/>
    <col min="3343" max="3348" width="0" style="443" hidden="1" customWidth="1"/>
    <col min="3349" max="3349" width="31" style="443" customWidth="1"/>
    <col min="3350" max="3584" width="9.21875" style="443"/>
    <col min="3585" max="3585" width="56.77734375" style="443" customWidth="1"/>
    <col min="3586" max="3586" width="9.6640625" style="443" customWidth="1"/>
    <col min="3587" max="3597" width="0" style="443" hidden="1" customWidth="1"/>
    <col min="3598" max="3598" width="14.88671875" style="443" bestFit="1" customWidth="1"/>
    <col min="3599" max="3604" width="0" style="443" hidden="1" customWidth="1"/>
    <col min="3605" max="3605" width="31" style="443" customWidth="1"/>
    <col min="3606" max="3840" width="9.21875" style="443"/>
    <col min="3841" max="3841" width="56.77734375" style="443" customWidth="1"/>
    <col min="3842" max="3842" width="9.6640625" style="443" customWidth="1"/>
    <col min="3843" max="3853" width="0" style="443" hidden="1" customWidth="1"/>
    <col min="3854" max="3854" width="14.88671875" style="443" bestFit="1" customWidth="1"/>
    <col min="3855" max="3860" width="0" style="443" hidden="1" customWidth="1"/>
    <col min="3861" max="3861" width="31" style="443" customWidth="1"/>
    <col min="3862" max="4096" width="9.21875" style="443"/>
    <col min="4097" max="4097" width="56.77734375" style="443" customWidth="1"/>
    <col min="4098" max="4098" width="9.6640625" style="443" customWidth="1"/>
    <col min="4099" max="4109" width="0" style="443" hidden="1" customWidth="1"/>
    <col min="4110" max="4110" width="14.88671875" style="443" bestFit="1" customWidth="1"/>
    <col min="4111" max="4116" width="0" style="443" hidden="1" customWidth="1"/>
    <col min="4117" max="4117" width="31" style="443" customWidth="1"/>
    <col min="4118" max="4352" width="9.21875" style="443"/>
    <col min="4353" max="4353" width="56.77734375" style="443" customWidth="1"/>
    <col min="4354" max="4354" width="9.6640625" style="443" customWidth="1"/>
    <col min="4355" max="4365" width="0" style="443" hidden="1" customWidth="1"/>
    <col min="4366" max="4366" width="14.88671875" style="443" bestFit="1" customWidth="1"/>
    <col min="4367" max="4372" width="0" style="443" hidden="1" customWidth="1"/>
    <col min="4373" max="4373" width="31" style="443" customWidth="1"/>
    <col min="4374" max="4608" width="9.21875" style="443"/>
    <col min="4609" max="4609" width="56.77734375" style="443" customWidth="1"/>
    <col min="4610" max="4610" width="9.6640625" style="443" customWidth="1"/>
    <col min="4611" max="4621" width="0" style="443" hidden="1" customWidth="1"/>
    <col min="4622" max="4622" width="14.88671875" style="443" bestFit="1" customWidth="1"/>
    <col min="4623" max="4628" width="0" style="443" hidden="1" customWidth="1"/>
    <col min="4629" max="4629" width="31" style="443" customWidth="1"/>
    <col min="4630" max="4864" width="9.21875" style="443"/>
    <col min="4865" max="4865" width="56.77734375" style="443" customWidth="1"/>
    <col min="4866" max="4866" width="9.6640625" style="443" customWidth="1"/>
    <col min="4867" max="4877" width="0" style="443" hidden="1" customWidth="1"/>
    <col min="4878" max="4878" width="14.88671875" style="443" bestFit="1" customWidth="1"/>
    <col min="4879" max="4884" width="0" style="443" hidden="1" customWidth="1"/>
    <col min="4885" max="4885" width="31" style="443" customWidth="1"/>
    <col min="4886" max="5120" width="9.21875" style="443"/>
    <col min="5121" max="5121" width="56.77734375" style="443" customWidth="1"/>
    <col min="5122" max="5122" width="9.6640625" style="443" customWidth="1"/>
    <col min="5123" max="5133" width="0" style="443" hidden="1" customWidth="1"/>
    <col min="5134" max="5134" width="14.88671875" style="443" bestFit="1" customWidth="1"/>
    <col min="5135" max="5140" width="0" style="443" hidden="1" customWidth="1"/>
    <col min="5141" max="5141" width="31" style="443" customWidth="1"/>
    <col min="5142" max="5376" width="9.21875" style="443"/>
    <col min="5377" max="5377" width="56.77734375" style="443" customWidth="1"/>
    <col min="5378" max="5378" width="9.6640625" style="443" customWidth="1"/>
    <col min="5379" max="5389" width="0" style="443" hidden="1" customWidth="1"/>
    <col min="5390" max="5390" width="14.88671875" style="443" bestFit="1" customWidth="1"/>
    <col min="5391" max="5396" width="0" style="443" hidden="1" customWidth="1"/>
    <col min="5397" max="5397" width="31" style="443" customWidth="1"/>
    <col min="5398" max="5632" width="9.21875" style="443"/>
    <col min="5633" max="5633" width="56.77734375" style="443" customWidth="1"/>
    <col min="5634" max="5634" width="9.6640625" style="443" customWidth="1"/>
    <col min="5635" max="5645" width="0" style="443" hidden="1" customWidth="1"/>
    <col min="5646" max="5646" width="14.88671875" style="443" bestFit="1" customWidth="1"/>
    <col min="5647" max="5652" width="0" style="443" hidden="1" customWidth="1"/>
    <col min="5653" max="5653" width="31" style="443" customWidth="1"/>
    <col min="5654" max="5888" width="9.21875" style="443"/>
    <col min="5889" max="5889" width="56.77734375" style="443" customWidth="1"/>
    <col min="5890" max="5890" width="9.6640625" style="443" customWidth="1"/>
    <col min="5891" max="5901" width="0" style="443" hidden="1" customWidth="1"/>
    <col min="5902" max="5902" width="14.88671875" style="443" bestFit="1" customWidth="1"/>
    <col min="5903" max="5908" width="0" style="443" hidden="1" customWidth="1"/>
    <col min="5909" max="5909" width="31" style="443" customWidth="1"/>
    <col min="5910" max="6144" width="9.21875" style="443"/>
    <col min="6145" max="6145" width="56.77734375" style="443" customWidth="1"/>
    <col min="6146" max="6146" width="9.6640625" style="443" customWidth="1"/>
    <col min="6147" max="6157" width="0" style="443" hidden="1" customWidth="1"/>
    <col min="6158" max="6158" width="14.88671875" style="443" bestFit="1" customWidth="1"/>
    <col min="6159" max="6164" width="0" style="443" hidden="1" customWidth="1"/>
    <col min="6165" max="6165" width="31" style="443" customWidth="1"/>
    <col min="6166" max="6400" width="9.21875" style="443"/>
    <col min="6401" max="6401" width="56.77734375" style="443" customWidth="1"/>
    <col min="6402" max="6402" width="9.6640625" style="443" customWidth="1"/>
    <col min="6403" max="6413" width="0" style="443" hidden="1" customWidth="1"/>
    <col min="6414" max="6414" width="14.88671875" style="443" bestFit="1" customWidth="1"/>
    <col min="6415" max="6420" width="0" style="443" hidden="1" customWidth="1"/>
    <col min="6421" max="6421" width="31" style="443" customWidth="1"/>
    <col min="6422" max="6656" width="9.21875" style="443"/>
    <col min="6657" max="6657" width="56.77734375" style="443" customWidth="1"/>
    <col min="6658" max="6658" width="9.6640625" style="443" customWidth="1"/>
    <col min="6659" max="6669" width="0" style="443" hidden="1" customWidth="1"/>
    <col min="6670" max="6670" width="14.88671875" style="443" bestFit="1" customWidth="1"/>
    <col min="6671" max="6676" width="0" style="443" hidden="1" customWidth="1"/>
    <col min="6677" max="6677" width="31" style="443" customWidth="1"/>
    <col min="6678" max="6912" width="9.21875" style="443"/>
    <col min="6913" max="6913" width="56.77734375" style="443" customWidth="1"/>
    <col min="6914" max="6914" width="9.6640625" style="443" customWidth="1"/>
    <col min="6915" max="6925" width="0" style="443" hidden="1" customWidth="1"/>
    <col min="6926" max="6926" width="14.88671875" style="443" bestFit="1" customWidth="1"/>
    <col min="6927" max="6932" width="0" style="443" hidden="1" customWidth="1"/>
    <col min="6933" max="6933" width="31" style="443" customWidth="1"/>
    <col min="6934" max="7168" width="9.21875" style="443"/>
    <col min="7169" max="7169" width="56.77734375" style="443" customWidth="1"/>
    <col min="7170" max="7170" width="9.6640625" style="443" customWidth="1"/>
    <col min="7171" max="7181" width="0" style="443" hidden="1" customWidth="1"/>
    <col min="7182" max="7182" width="14.88671875" style="443" bestFit="1" customWidth="1"/>
    <col min="7183" max="7188" width="0" style="443" hidden="1" customWidth="1"/>
    <col min="7189" max="7189" width="31" style="443" customWidth="1"/>
    <col min="7190" max="7424" width="9.21875" style="443"/>
    <col min="7425" max="7425" width="56.77734375" style="443" customWidth="1"/>
    <col min="7426" max="7426" width="9.6640625" style="443" customWidth="1"/>
    <col min="7427" max="7437" width="0" style="443" hidden="1" customWidth="1"/>
    <col min="7438" max="7438" width="14.88671875" style="443" bestFit="1" customWidth="1"/>
    <col min="7439" max="7444" width="0" style="443" hidden="1" customWidth="1"/>
    <col min="7445" max="7445" width="31" style="443" customWidth="1"/>
    <col min="7446" max="7680" width="9.21875" style="443"/>
    <col min="7681" max="7681" width="56.77734375" style="443" customWidth="1"/>
    <col min="7682" max="7682" width="9.6640625" style="443" customWidth="1"/>
    <col min="7683" max="7693" width="0" style="443" hidden="1" customWidth="1"/>
    <col min="7694" max="7694" width="14.88671875" style="443" bestFit="1" customWidth="1"/>
    <col min="7695" max="7700" width="0" style="443" hidden="1" customWidth="1"/>
    <col min="7701" max="7701" width="31" style="443" customWidth="1"/>
    <col min="7702" max="7936" width="9.21875" style="443"/>
    <col min="7937" max="7937" width="56.77734375" style="443" customWidth="1"/>
    <col min="7938" max="7938" width="9.6640625" style="443" customWidth="1"/>
    <col min="7939" max="7949" width="0" style="443" hidden="1" customWidth="1"/>
    <col min="7950" max="7950" width="14.88671875" style="443" bestFit="1" customWidth="1"/>
    <col min="7951" max="7956" width="0" style="443" hidden="1" customWidth="1"/>
    <col min="7957" max="7957" width="31" style="443" customWidth="1"/>
    <col min="7958" max="8192" width="9.21875" style="443"/>
    <col min="8193" max="8193" width="56.77734375" style="443" customWidth="1"/>
    <col min="8194" max="8194" width="9.6640625" style="443" customWidth="1"/>
    <col min="8195" max="8205" width="0" style="443" hidden="1" customWidth="1"/>
    <col min="8206" max="8206" width="14.88671875" style="443" bestFit="1" customWidth="1"/>
    <col min="8207" max="8212" width="0" style="443" hidden="1" customWidth="1"/>
    <col min="8213" max="8213" width="31" style="443" customWidth="1"/>
    <col min="8214" max="8448" width="9.21875" style="443"/>
    <col min="8449" max="8449" width="56.77734375" style="443" customWidth="1"/>
    <col min="8450" max="8450" width="9.6640625" style="443" customWidth="1"/>
    <col min="8451" max="8461" width="0" style="443" hidden="1" customWidth="1"/>
    <col min="8462" max="8462" width="14.88671875" style="443" bestFit="1" customWidth="1"/>
    <col min="8463" max="8468" width="0" style="443" hidden="1" customWidth="1"/>
    <col min="8469" max="8469" width="31" style="443" customWidth="1"/>
    <col min="8470" max="8704" width="9.21875" style="443"/>
    <col min="8705" max="8705" width="56.77734375" style="443" customWidth="1"/>
    <col min="8706" max="8706" width="9.6640625" style="443" customWidth="1"/>
    <col min="8707" max="8717" width="0" style="443" hidden="1" customWidth="1"/>
    <col min="8718" max="8718" width="14.88671875" style="443" bestFit="1" customWidth="1"/>
    <col min="8719" max="8724" width="0" style="443" hidden="1" customWidth="1"/>
    <col min="8725" max="8725" width="31" style="443" customWidth="1"/>
    <col min="8726" max="8960" width="9.21875" style="443"/>
    <col min="8961" max="8961" width="56.77734375" style="443" customWidth="1"/>
    <col min="8962" max="8962" width="9.6640625" style="443" customWidth="1"/>
    <col min="8963" max="8973" width="0" style="443" hidden="1" customWidth="1"/>
    <col min="8974" max="8974" width="14.88671875" style="443" bestFit="1" customWidth="1"/>
    <col min="8975" max="8980" width="0" style="443" hidden="1" customWidth="1"/>
    <col min="8981" max="8981" width="31" style="443" customWidth="1"/>
    <col min="8982" max="9216" width="9.21875" style="443"/>
    <col min="9217" max="9217" width="56.77734375" style="443" customWidth="1"/>
    <col min="9218" max="9218" width="9.6640625" style="443" customWidth="1"/>
    <col min="9219" max="9229" width="0" style="443" hidden="1" customWidth="1"/>
    <col min="9230" max="9230" width="14.88671875" style="443" bestFit="1" customWidth="1"/>
    <col min="9231" max="9236" width="0" style="443" hidden="1" customWidth="1"/>
    <col min="9237" max="9237" width="31" style="443" customWidth="1"/>
    <col min="9238" max="9472" width="9.21875" style="443"/>
    <col min="9473" max="9473" width="56.77734375" style="443" customWidth="1"/>
    <col min="9474" max="9474" width="9.6640625" style="443" customWidth="1"/>
    <col min="9475" max="9485" width="0" style="443" hidden="1" customWidth="1"/>
    <col min="9486" max="9486" width="14.88671875" style="443" bestFit="1" customWidth="1"/>
    <col min="9487" max="9492" width="0" style="443" hidden="1" customWidth="1"/>
    <col min="9493" max="9493" width="31" style="443" customWidth="1"/>
    <col min="9494" max="9728" width="9.21875" style="443"/>
    <col min="9729" max="9729" width="56.77734375" style="443" customWidth="1"/>
    <col min="9730" max="9730" width="9.6640625" style="443" customWidth="1"/>
    <col min="9731" max="9741" width="0" style="443" hidden="1" customWidth="1"/>
    <col min="9742" max="9742" width="14.88671875" style="443" bestFit="1" customWidth="1"/>
    <col min="9743" max="9748" width="0" style="443" hidden="1" customWidth="1"/>
    <col min="9749" max="9749" width="31" style="443" customWidth="1"/>
    <col min="9750" max="9984" width="9.21875" style="443"/>
    <col min="9985" max="9985" width="56.77734375" style="443" customWidth="1"/>
    <col min="9986" max="9986" width="9.6640625" style="443" customWidth="1"/>
    <col min="9987" max="9997" width="0" style="443" hidden="1" customWidth="1"/>
    <col min="9998" max="9998" width="14.88671875" style="443" bestFit="1" customWidth="1"/>
    <col min="9999" max="10004" width="0" style="443" hidden="1" customWidth="1"/>
    <col min="10005" max="10005" width="31" style="443" customWidth="1"/>
    <col min="10006" max="10240" width="9.21875" style="443"/>
    <col min="10241" max="10241" width="56.77734375" style="443" customWidth="1"/>
    <col min="10242" max="10242" width="9.6640625" style="443" customWidth="1"/>
    <col min="10243" max="10253" width="0" style="443" hidden="1" customWidth="1"/>
    <col min="10254" max="10254" width="14.88671875" style="443" bestFit="1" customWidth="1"/>
    <col min="10255" max="10260" width="0" style="443" hidden="1" customWidth="1"/>
    <col min="10261" max="10261" width="31" style="443" customWidth="1"/>
    <col min="10262" max="10496" width="9.21875" style="443"/>
    <col min="10497" max="10497" width="56.77734375" style="443" customWidth="1"/>
    <col min="10498" max="10498" width="9.6640625" style="443" customWidth="1"/>
    <col min="10499" max="10509" width="0" style="443" hidden="1" customWidth="1"/>
    <col min="10510" max="10510" width="14.88671875" style="443" bestFit="1" customWidth="1"/>
    <col min="10511" max="10516" width="0" style="443" hidden="1" customWidth="1"/>
    <col min="10517" max="10517" width="31" style="443" customWidth="1"/>
    <col min="10518" max="10752" width="9.21875" style="443"/>
    <col min="10753" max="10753" width="56.77734375" style="443" customWidth="1"/>
    <col min="10754" max="10754" width="9.6640625" style="443" customWidth="1"/>
    <col min="10755" max="10765" width="0" style="443" hidden="1" customWidth="1"/>
    <col min="10766" max="10766" width="14.88671875" style="443" bestFit="1" customWidth="1"/>
    <col min="10767" max="10772" width="0" style="443" hidden="1" customWidth="1"/>
    <col min="10773" max="10773" width="31" style="443" customWidth="1"/>
    <col min="10774" max="11008" width="9.21875" style="443"/>
    <col min="11009" max="11009" width="56.77734375" style="443" customWidth="1"/>
    <col min="11010" max="11010" width="9.6640625" style="443" customWidth="1"/>
    <col min="11011" max="11021" width="0" style="443" hidden="1" customWidth="1"/>
    <col min="11022" max="11022" width="14.88671875" style="443" bestFit="1" customWidth="1"/>
    <col min="11023" max="11028" width="0" style="443" hidden="1" customWidth="1"/>
    <col min="11029" max="11029" width="31" style="443" customWidth="1"/>
    <col min="11030" max="11264" width="9.21875" style="443"/>
    <col min="11265" max="11265" width="56.77734375" style="443" customWidth="1"/>
    <col min="11266" max="11266" width="9.6640625" style="443" customWidth="1"/>
    <col min="11267" max="11277" width="0" style="443" hidden="1" customWidth="1"/>
    <col min="11278" max="11278" width="14.88671875" style="443" bestFit="1" customWidth="1"/>
    <col min="11279" max="11284" width="0" style="443" hidden="1" customWidth="1"/>
    <col min="11285" max="11285" width="31" style="443" customWidth="1"/>
    <col min="11286" max="11520" width="9.21875" style="443"/>
    <col min="11521" max="11521" width="56.77734375" style="443" customWidth="1"/>
    <col min="11522" max="11522" width="9.6640625" style="443" customWidth="1"/>
    <col min="11523" max="11533" width="0" style="443" hidden="1" customWidth="1"/>
    <col min="11534" max="11534" width="14.88671875" style="443" bestFit="1" customWidth="1"/>
    <col min="11535" max="11540" width="0" style="443" hidden="1" customWidth="1"/>
    <col min="11541" max="11541" width="31" style="443" customWidth="1"/>
    <col min="11542" max="11776" width="9.21875" style="443"/>
    <col min="11777" max="11777" width="56.77734375" style="443" customWidth="1"/>
    <col min="11778" max="11778" width="9.6640625" style="443" customWidth="1"/>
    <col min="11779" max="11789" width="0" style="443" hidden="1" customWidth="1"/>
    <col min="11790" max="11790" width="14.88671875" style="443" bestFit="1" customWidth="1"/>
    <col min="11791" max="11796" width="0" style="443" hidden="1" customWidth="1"/>
    <col min="11797" max="11797" width="31" style="443" customWidth="1"/>
    <col min="11798" max="12032" width="9.21875" style="443"/>
    <col min="12033" max="12033" width="56.77734375" style="443" customWidth="1"/>
    <col min="12034" max="12034" width="9.6640625" style="443" customWidth="1"/>
    <col min="12035" max="12045" width="0" style="443" hidden="1" customWidth="1"/>
    <col min="12046" max="12046" width="14.88671875" style="443" bestFit="1" customWidth="1"/>
    <col min="12047" max="12052" width="0" style="443" hidden="1" customWidth="1"/>
    <col min="12053" max="12053" width="31" style="443" customWidth="1"/>
    <col min="12054" max="12288" width="9.21875" style="443"/>
    <col min="12289" max="12289" width="56.77734375" style="443" customWidth="1"/>
    <col min="12290" max="12290" width="9.6640625" style="443" customWidth="1"/>
    <col min="12291" max="12301" width="0" style="443" hidden="1" customWidth="1"/>
    <col min="12302" max="12302" width="14.88671875" style="443" bestFit="1" customWidth="1"/>
    <col min="12303" max="12308" width="0" style="443" hidden="1" customWidth="1"/>
    <col min="12309" max="12309" width="31" style="443" customWidth="1"/>
    <col min="12310" max="12544" width="9.21875" style="443"/>
    <col min="12545" max="12545" width="56.77734375" style="443" customWidth="1"/>
    <col min="12546" max="12546" width="9.6640625" style="443" customWidth="1"/>
    <col min="12547" max="12557" width="0" style="443" hidden="1" customWidth="1"/>
    <col min="12558" max="12558" width="14.88671875" style="443" bestFit="1" customWidth="1"/>
    <col min="12559" max="12564" width="0" style="443" hidden="1" customWidth="1"/>
    <col min="12565" max="12565" width="31" style="443" customWidth="1"/>
    <col min="12566" max="12800" width="9.21875" style="443"/>
    <col min="12801" max="12801" width="56.77734375" style="443" customWidth="1"/>
    <col min="12802" max="12802" width="9.6640625" style="443" customWidth="1"/>
    <col min="12803" max="12813" width="0" style="443" hidden="1" customWidth="1"/>
    <col min="12814" max="12814" width="14.88671875" style="443" bestFit="1" customWidth="1"/>
    <col min="12815" max="12820" width="0" style="443" hidden="1" customWidth="1"/>
    <col min="12821" max="12821" width="31" style="443" customWidth="1"/>
    <col min="12822" max="13056" width="9.21875" style="443"/>
    <col min="13057" max="13057" width="56.77734375" style="443" customWidth="1"/>
    <col min="13058" max="13058" width="9.6640625" style="443" customWidth="1"/>
    <col min="13059" max="13069" width="0" style="443" hidden="1" customWidth="1"/>
    <col min="13070" max="13070" width="14.88671875" style="443" bestFit="1" customWidth="1"/>
    <col min="13071" max="13076" width="0" style="443" hidden="1" customWidth="1"/>
    <col min="13077" max="13077" width="31" style="443" customWidth="1"/>
    <col min="13078" max="13312" width="9.21875" style="443"/>
    <col min="13313" max="13313" width="56.77734375" style="443" customWidth="1"/>
    <col min="13314" max="13314" width="9.6640625" style="443" customWidth="1"/>
    <col min="13315" max="13325" width="0" style="443" hidden="1" customWidth="1"/>
    <col min="13326" max="13326" width="14.88671875" style="443" bestFit="1" customWidth="1"/>
    <col min="13327" max="13332" width="0" style="443" hidden="1" customWidth="1"/>
    <col min="13333" max="13333" width="31" style="443" customWidth="1"/>
    <col min="13334" max="13568" width="9.21875" style="443"/>
    <col min="13569" max="13569" width="56.77734375" style="443" customWidth="1"/>
    <col min="13570" max="13570" width="9.6640625" style="443" customWidth="1"/>
    <col min="13571" max="13581" width="0" style="443" hidden="1" customWidth="1"/>
    <col min="13582" max="13582" width="14.88671875" style="443" bestFit="1" customWidth="1"/>
    <col min="13583" max="13588" width="0" style="443" hidden="1" customWidth="1"/>
    <col min="13589" max="13589" width="31" style="443" customWidth="1"/>
    <col min="13590" max="13824" width="9.21875" style="443"/>
    <col min="13825" max="13825" width="56.77734375" style="443" customWidth="1"/>
    <col min="13826" max="13826" width="9.6640625" style="443" customWidth="1"/>
    <col min="13827" max="13837" width="0" style="443" hidden="1" customWidth="1"/>
    <col min="13838" max="13838" width="14.88671875" style="443" bestFit="1" customWidth="1"/>
    <col min="13839" max="13844" width="0" style="443" hidden="1" customWidth="1"/>
    <col min="13845" max="13845" width="31" style="443" customWidth="1"/>
    <col min="13846" max="14080" width="9.21875" style="443"/>
    <col min="14081" max="14081" width="56.77734375" style="443" customWidth="1"/>
    <col min="14082" max="14082" width="9.6640625" style="443" customWidth="1"/>
    <col min="14083" max="14093" width="0" style="443" hidden="1" customWidth="1"/>
    <col min="14094" max="14094" width="14.88671875" style="443" bestFit="1" customWidth="1"/>
    <col min="14095" max="14100" width="0" style="443" hidden="1" customWidth="1"/>
    <col min="14101" max="14101" width="31" style="443" customWidth="1"/>
    <col min="14102" max="14336" width="9.21875" style="443"/>
    <col min="14337" max="14337" width="56.77734375" style="443" customWidth="1"/>
    <col min="14338" max="14338" width="9.6640625" style="443" customWidth="1"/>
    <col min="14339" max="14349" width="0" style="443" hidden="1" customWidth="1"/>
    <col min="14350" max="14350" width="14.88671875" style="443" bestFit="1" customWidth="1"/>
    <col min="14351" max="14356" width="0" style="443" hidden="1" customWidth="1"/>
    <col min="14357" max="14357" width="31" style="443" customWidth="1"/>
    <col min="14358" max="14592" width="9.21875" style="443"/>
    <col min="14593" max="14593" width="56.77734375" style="443" customWidth="1"/>
    <col min="14594" max="14594" width="9.6640625" style="443" customWidth="1"/>
    <col min="14595" max="14605" width="0" style="443" hidden="1" customWidth="1"/>
    <col min="14606" max="14606" width="14.88671875" style="443" bestFit="1" customWidth="1"/>
    <col min="14607" max="14612" width="0" style="443" hidden="1" customWidth="1"/>
    <col min="14613" max="14613" width="31" style="443" customWidth="1"/>
    <col min="14614" max="14848" width="9.21875" style="443"/>
    <col min="14849" max="14849" width="56.77734375" style="443" customWidth="1"/>
    <col min="14850" max="14850" width="9.6640625" style="443" customWidth="1"/>
    <col min="14851" max="14861" width="0" style="443" hidden="1" customWidth="1"/>
    <col min="14862" max="14862" width="14.88671875" style="443" bestFit="1" customWidth="1"/>
    <col min="14863" max="14868" width="0" style="443" hidden="1" customWidth="1"/>
    <col min="14869" max="14869" width="31" style="443" customWidth="1"/>
    <col min="14870" max="15104" width="9.21875" style="443"/>
    <col min="15105" max="15105" width="56.77734375" style="443" customWidth="1"/>
    <col min="15106" max="15106" width="9.6640625" style="443" customWidth="1"/>
    <col min="15107" max="15117" width="0" style="443" hidden="1" customWidth="1"/>
    <col min="15118" max="15118" width="14.88671875" style="443" bestFit="1" customWidth="1"/>
    <col min="15119" max="15124" width="0" style="443" hidden="1" customWidth="1"/>
    <col min="15125" max="15125" width="31" style="443" customWidth="1"/>
    <col min="15126" max="15360" width="9.21875" style="443"/>
    <col min="15361" max="15361" width="56.77734375" style="443" customWidth="1"/>
    <col min="15362" max="15362" width="9.6640625" style="443" customWidth="1"/>
    <col min="15363" max="15373" width="0" style="443" hidden="1" customWidth="1"/>
    <col min="15374" max="15374" width="14.88671875" style="443" bestFit="1" customWidth="1"/>
    <col min="15375" max="15380" width="0" style="443" hidden="1" customWidth="1"/>
    <col min="15381" max="15381" width="31" style="443" customWidth="1"/>
    <col min="15382" max="15616" width="9.21875" style="443"/>
    <col min="15617" max="15617" width="56.77734375" style="443" customWidth="1"/>
    <col min="15618" max="15618" width="9.6640625" style="443" customWidth="1"/>
    <col min="15619" max="15629" width="0" style="443" hidden="1" customWidth="1"/>
    <col min="15630" max="15630" width="14.88671875" style="443" bestFit="1" customWidth="1"/>
    <col min="15631" max="15636" width="0" style="443" hidden="1" customWidth="1"/>
    <col min="15637" max="15637" width="31" style="443" customWidth="1"/>
    <col min="15638" max="15872" width="9.21875" style="443"/>
    <col min="15873" max="15873" width="56.77734375" style="443" customWidth="1"/>
    <col min="15874" max="15874" width="9.6640625" style="443" customWidth="1"/>
    <col min="15875" max="15885" width="0" style="443" hidden="1" customWidth="1"/>
    <col min="15886" max="15886" width="14.88671875" style="443" bestFit="1" customWidth="1"/>
    <col min="15887" max="15892" width="0" style="443" hidden="1" customWidth="1"/>
    <col min="15893" max="15893" width="31" style="443" customWidth="1"/>
    <col min="15894" max="16128" width="9.21875" style="443"/>
    <col min="16129" max="16129" width="56.77734375" style="443" customWidth="1"/>
    <col min="16130" max="16130" width="9.6640625" style="443" customWidth="1"/>
    <col min="16131" max="16141" width="0" style="443" hidden="1" customWidth="1"/>
    <col min="16142" max="16142" width="14.88671875" style="443" bestFit="1" customWidth="1"/>
    <col min="16143" max="16148" width="0" style="443" hidden="1" customWidth="1"/>
    <col min="16149" max="16149" width="31" style="443" customWidth="1"/>
    <col min="16150" max="16384" width="9.21875" style="443"/>
  </cols>
  <sheetData>
    <row r="1" spans="1:19" s="435" customFormat="1" ht="16.2">
      <c r="A1" s="538" t="s">
        <v>302</v>
      </c>
      <c r="B1" s="538"/>
      <c r="C1" s="538"/>
      <c r="D1" s="538"/>
      <c r="E1" s="538"/>
      <c r="F1" s="538"/>
      <c r="G1" s="538"/>
      <c r="H1" s="538"/>
      <c r="I1" s="538"/>
      <c r="J1" s="538"/>
      <c r="K1" s="538"/>
      <c r="L1" s="538"/>
      <c r="M1" s="538"/>
      <c r="N1" s="538"/>
      <c r="Q1" s="436"/>
      <c r="R1" s="437"/>
      <c r="S1" s="438"/>
    </row>
    <row r="2" spans="1:19" s="435" customFormat="1" ht="15.6">
      <c r="A2" s="539" t="s">
        <v>301</v>
      </c>
      <c r="B2" s="539"/>
      <c r="C2" s="539"/>
      <c r="D2" s="539"/>
      <c r="E2" s="539"/>
      <c r="F2" s="539"/>
      <c r="G2" s="539"/>
      <c r="H2" s="539"/>
      <c r="I2" s="539"/>
      <c r="J2" s="539"/>
      <c r="K2" s="539"/>
      <c r="L2" s="539"/>
      <c r="M2" s="539"/>
      <c r="N2" s="539"/>
      <c r="Q2" s="439"/>
      <c r="R2" s="440"/>
      <c r="S2" s="438"/>
    </row>
    <row r="3" spans="1:19" s="435" customFormat="1" ht="15.6">
      <c r="A3" s="540" t="str">
        <f>R4</f>
        <v>August 2017</v>
      </c>
      <c r="B3" s="540"/>
      <c r="C3" s="540"/>
      <c r="D3" s="540"/>
      <c r="E3" s="540"/>
      <c r="F3" s="540"/>
      <c r="G3" s="540"/>
      <c r="H3" s="540"/>
      <c r="I3" s="540"/>
      <c r="J3" s="540"/>
      <c r="K3" s="540"/>
      <c r="L3" s="540"/>
      <c r="M3" s="540"/>
      <c r="N3" s="540"/>
      <c r="Q3" s="439"/>
      <c r="R3" s="440"/>
      <c r="S3" s="438"/>
    </row>
    <row r="4" spans="1:19" s="435" customFormat="1">
      <c r="A4" s="441"/>
      <c r="Q4" s="439" t="s">
        <v>390</v>
      </c>
      <c r="R4" s="440" t="str">
        <f>TEXT(S4,"mmmm yyyy")</f>
        <v>August 2017</v>
      </c>
      <c r="S4" s="442">
        <v>42978</v>
      </c>
    </row>
    <row r="5" spans="1:19" ht="15.6">
      <c r="A5" s="104"/>
      <c r="B5" s="104"/>
      <c r="C5" s="104"/>
      <c r="D5" s="104"/>
      <c r="E5" s="104"/>
      <c r="F5" s="104"/>
      <c r="G5" s="104"/>
      <c r="H5" s="104"/>
      <c r="I5" s="104"/>
      <c r="J5" s="104"/>
      <c r="K5" s="104"/>
      <c r="L5" s="104"/>
      <c r="M5" s="104"/>
      <c r="N5" s="104"/>
      <c r="Q5" s="439" t="s">
        <v>391</v>
      </c>
      <c r="R5" s="440" t="str">
        <f>S5</f>
        <v>.</v>
      </c>
      <c r="S5" s="444" t="s">
        <v>392</v>
      </c>
    </row>
    <row r="6" spans="1:19" ht="15.6">
      <c r="A6" s="104"/>
      <c r="B6" s="514"/>
      <c r="C6" s="514"/>
      <c r="D6" s="514"/>
      <c r="E6" s="514"/>
      <c r="F6" s="514"/>
      <c r="G6" s="514"/>
      <c r="H6" s="514"/>
      <c r="I6" s="514"/>
      <c r="J6" s="514"/>
      <c r="K6" s="514"/>
      <c r="L6" s="514"/>
      <c r="M6" s="514"/>
      <c r="N6" s="514" t="str">
        <f>"FY "&amp;R6&amp;" YTD"</f>
        <v>FY 2017 YTD</v>
      </c>
      <c r="Q6" s="439" t="s">
        <v>393</v>
      </c>
      <c r="R6" s="440" t="str">
        <f>S6</f>
        <v>2017</v>
      </c>
      <c r="S6" s="444" t="s">
        <v>394</v>
      </c>
    </row>
    <row r="7" spans="1:19" ht="16.2" thickBot="1">
      <c r="A7" s="104"/>
      <c r="B7" s="445" t="str">
        <f>"Sep 20"&amp;$R$10</f>
        <v>Sep 2016</v>
      </c>
      <c r="C7" s="445" t="str">
        <f>"Oct 20"&amp;$R$10</f>
        <v>Oct 2016</v>
      </c>
      <c r="D7" s="480" t="str">
        <f>"Nov 20"&amp;$R$10</f>
        <v>Nov 2016</v>
      </c>
      <c r="E7" s="480" t="str">
        <f>"Dec 20"&amp;$R$10</f>
        <v>Dec 2016</v>
      </c>
      <c r="F7" s="480" t="str">
        <f>"Jan "&amp;$R$6</f>
        <v>Jan 2017</v>
      </c>
      <c r="G7" s="480" t="str">
        <f>"Feb "&amp;$R$6</f>
        <v>Feb 2017</v>
      </c>
      <c r="H7" s="480" t="str">
        <f>"Mar "&amp;$R$6</f>
        <v>Mar 2017</v>
      </c>
      <c r="I7" s="480" t="str">
        <f>"Apr "&amp;$R$6</f>
        <v>Apr 2017</v>
      </c>
      <c r="J7" s="480" t="str">
        <f>"May "&amp;$R$6</f>
        <v>May 2017</v>
      </c>
      <c r="K7" s="480" t="str">
        <f>"Jun "&amp;$R$6</f>
        <v>Jun 2017</v>
      </c>
      <c r="L7" s="480" t="str">
        <f>"Jul "&amp;$R$6</f>
        <v>Jul 2017</v>
      </c>
      <c r="M7" s="480" t="str">
        <f>"Aug "&amp;$R$6</f>
        <v>Aug 2017</v>
      </c>
      <c r="N7" s="492" t="str">
        <f>"as of "&amp;R8</f>
        <v>as of 08/31/17</v>
      </c>
      <c r="Q7" s="439" t="s">
        <v>395</v>
      </c>
      <c r="R7" s="440" t="str">
        <f>TEXT(S7,"mmmm-dd-yyyy")</f>
        <v>August-31-2017</v>
      </c>
      <c r="S7" s="442">
        <f>S4</f>
        <v>42978</v>
      </c>
    </row>
    <row r="8" spans="1:19" ht="16.2" thickTop="1">
      <c r="A8" s="104"/>
      <c r="B8" s="103"/>
      <c r="C8" s="103"/>
      <c r="D8" s="103"/>
      <c r="E8" s="103"/>
      <c r="F8" s="103"/>
      <c r="G8" s="103"/>
      <c r="H8" s="103"/>
      <c r="I8" s="103"/>
      <c r="J8" s="103"/>
      <c r="K8" s="103"/>
      <c r="L8" s="103"/>
      <c r="M8" s="103"/>
      <c r="N8" s="103"/>
      <c r="Q8" s="439" t="s">
        <v>395</v>
      </c>
      <c r="R8" s="440" t="str">
        <f>TEXT(S8,"mm/dd/yy")</f>
        <v>08/31/17</v>
      </c>
      <c r="S8" s="442">
        <f>S4</f>
        <v>42978</v>
      </c>
    </row>
    <row r="9" spans="1:19" ht="16.2" thickBot="1">
      <c r="A9" s="483" t="s">
        <v>300</v>
      </c>
      <c r="B9" s="111">
        <v>0</v>
      </c>
      <c r="C9" s="111">
        <f t="shared" ref="C9:M9" si="0">B9</f>
        <v>0</v>
      </c>
      <c r="D9" s="111">
        <f t="shared" si="0"/>
        <v>0</v>
      </c>
      <c r="E9" s="111">
        <f t="shared" si="0"/>
        <v>0</v>
      </c>
      <c r="F9" s="111">
        <f t="shared" si="0"/>
        <v>0</v>
      </c>
      <c r="G9" s="111">
        <f t="shared" si="0"/>
        <v>0</v>
      </c>
      <c r="H9" s="111">
        <f t="shared" si="0"/>
        <v>0</v>
      </c>
      <c r="I9" s="111">
        <f t="shared" si="0"/>
        <v>0</v>
      </c>
      <c r="J9" s="111">
        <f t="shared" si="0"/>
        <v>0</v>
      </c>
      <c r="K9" s="111">
        <f t="shared" si="0"/>
        <v>0</v>
      </c>
      <c r="L9" s="111">
        <f t="shared" si="0"/>
        <v>0</v>
      </c>
      <c r="M9" s="111">
        <f t="shared" si="0"/>
        <v>0</v>
      </c>
      <c r="N9" s="111">
        <f>+M9</f>
        <v>0</v>
      </c>
      <c r="Q9" s="439" t="s">
        <v>393</v>
      </c>
      <c r="R9" s="440">
        <f>S9</f>
        <v>17</v>
      </c>
      <c r="S9" s="446">
        <v>17</v>
      </c>
    </row>
    <row r="10" spans="1:19" ht="15.6">
      <c r="A10" s="104"/>
      <c r="B10" s="103"/>
      <c r="C10" s="103"/>
      <c r="D10" s="103"/>
      <c r="E10" s="103"/>
      <c r="F10" s="103"/>
      <c r="G10" s="103"/>
      <c r="H10" s="103"/>
      <c r="I10" s="103"/>
      <c r="J10" s="103"/>
      <c r="K10" s="103"/>
      <c r="L10" s="103"/>
      <c r="M10" s="103"/>
      <c r="N10" s="103"/>
      <c r="Q10" s="477" t="s">
        <v>396</v>
      </c>
      <c r="R10" s="478">
        <f>S10</f>
        <v>16</v>
      </c>
      <c r="S10" s="447">
        <f>S9-1</f>
        <v>16</v>
      </c>
    </row>
    <row r="11" spans="1:19" ht="15.6">
      <c r="A11" s="106" t="s">
        <v>299</v>
      </c>
      <c r="B11" s="103"/>
      <c r="C11" s="103"/>
      <c r="D11" s="103"/>
      <c r="E11" s="103"/>
      <c r="F11" s="103"/>
      <c r="G11" s="103"/>
      <c r="H11" s="103"/>
      <c r="I11" s="103"/>
      <c r="J11" s="103"/>
      <c r="K11" s="103"/>
      <c r="L11" s="103"/>
      <c r="M11" s="103"/>
      <c r="N11" s="103"/>
    </row>
    <row r="12" spans="1:19" ht="15.6">
      <c r="A12" s="104"/>
      <c r="B12" s="103"/>
      <c r="C12" s="103"/>
      <c r="D12" s="103"/>
      <c r="E12" s="103"/>
      <c r="F12" s="103"/>
      <c r="G12" s="103"/>
      <c r="H12" s="103"/>
      <c r="I12" s="103"/>
      <c r="J12" s="103"/>
      <c r="K12" s="103"/>
      <c r="L12" s="103"/>
      <c r="M12" s="103"/>
      <c r="N12" s="103"/>
    </row>
    <row r="13" spans="1:19" ht="15.6">
      <c r="A13" s="110" t="s">
        <v>298</v>
      </c>
      <c r="B13" s="103">
        <v>869.22</v>
      </c>
      <c r="C13" s="103">
        <v>22.45</v>
      </c>
      <c r="D13" s="103">
        <v>179.08</v>
      </c>
      <c r="E13" s="103">
        <v>104.5</v>
      </c>
      <c r="F13" s="103">
        <v>899.65</v>
      </c>
      <c r="G13" s="103">
        <v>5.84</v>
      </c>
      <c r="H13" s="103">
        <v>15.05</v>
      </c>
      <c r="I13" s="103">
        <v>1369.53</v>
      </c>
      <c r="J13" s="103">
        <v>14.72</v>
      </c>
      <c r="K13" s="103">
        <v>0</v>
      </c>
      <c r="L13" s="103">
        <v>2709.35</v>
      </c>
      <c r="M13" s="103">
        <v>2416.35</v>
      </c>
      <c r="N13" s="103">
        <f>SUM(B13:M13)</f>
        <v>8605.74</v>
      </c>
    </row>
    <row r="14" spans="1:19" ht="15.6">
      <c r="A14" s="104" t="s">
        <v>297</v>
      </c>
      <c r="B14" s="103"/>
      <c r="C14" s="103"/>
      <c r="D14" s="103"/>
      <c r="E14" s="103"/>
      <c r="F14" s="103"/>
      <c r="G14" s="103"/>
      <c r="H14" s="103"/>
      <c r="I14" s="103"/>
      <c r="J14" s="103"/>
      <c r="K14" s="103"/>
      <c r="L14" s="103"/>
      <c r="M14" s="103"/>
      <c r="N14" s="103">
        <f>SUM(B14:M14)</f>
        <v>0</v>
      </c>
    </row>
    <row r="15" spans="1:19" ht="15.6">
      <c r="A15" s="104" t="s">
        <v>296</v>
      </c>
      <c r="B15" s="103"/>
      <c r="C15" s="103"/>
      <c r="D15" s="103"/>
      <c r="E15" s="103"/>
      <c r="F15" s="103"/>
      <c r="G15" s="103"/>
      <c r="H15" s="103"/>
      <c r="I15" s="103"/>
      <c r="J15" s="103"/>
      <c r="K15" s="103"/>
      <c r="L15" s="103"/>
      <c r="M15" s="103"/>
      <c r="N15" s="103">
        <f>SUM(B15:M15)</f>
        <v>0</v>
      </c>
    </row>
    <row r="16" spans="1:19" ht="15.6">
      <c r="A16" s="104" t="s">
        <v>295</v>
      </c>
      <c r="B16" s="103"/>
      <c r="C16" s="103"/>
      <c r="D16" s="103"/>
      <c r="E16" s="103"/>
      <c r="F16" s="103"/>
      <c r="G16" s="103"/>
      <c r="H16" s="103"/>
      <c r="I16" s="103"/>
      <c r="J16" s="103"/>
      <c r="K16" s="103"/>
      <c r="L16" s="103"/>
      <c r="M16" s="103"/>
      <c r="N16" s="103">
        <f>SUM(B16:M16)</f>
        <v>0</v>
      </c>
    </row>
    <row r="17" spans="1:14" ht="15.6">
      <c r="A17" s="104"/>
      <c r="B17" s="102"/>
      <c r="C17" s="102"/>
      <c r="D17" s="102"/>
      <c r="E17" s="102"/>
      <c r="F17" s="102"/>
      <c r="G17" s="102"/>
      <c r="H17" s="102"/>
      <c r="I17" s="102"/>
      <c r="J17" s="102"/>
      <c r="K17" s="102"/>
      <c r="L17" s="102"/>
      <c r="M17" s="102"/>
      <c r="N17" s="109"/>
    </row>
    <row r="18" spans="1:14" ht="15.6">
      <c r="A18" s="106"/>
      <c r="B18" s="102"/>
      <c r="C18" s="102"/>
      <c r="D18" s="102"/>
      <c r="E18" s="102"/>
      <c r="F18" s="102"/>
      <c r="G18" s="102"/>
      <c r="H18" s="102"/>
      <c r="I18" s="102"/>
      <c r="J18" s="102"/>
      <c r="K18" s="102"/>
      <c r="L18" s="102"/>
      <c r="M18" s="102"/>
      <c r="N18" s="103"/>
    </row>
    <row r="19" spans="1:14" ht="15.6">
      <c r="A19" s="104"/>
      <c r="B19" s="102"/>
      <c r="C19" s="102"/>
      <c r="D19" s="102"/>
      <c r="E19" s="102"/>
      <c r="F19" s="102"/>
      <c r="G19" s="102"/>
      <c r="H19" s="102"/>
      <c r="I19" s="102"/>
      <c r="J19" s="102"/>
      <c r="K19" s="102"/>
      <c r="L19" s="102"/>
      <c r="M19" s="102"/>
      <c r="N19" s="103"/>
    </row>
    <row r="20" spans="1:14" ht="15.6">
      <c r="A20" s="108" t="s">
        <v>294</v>
      </c>
      <c r="B20" s="105">
        <f t="shared" ref="B20:M20" si="1">SUM(B9:B16)</f>
        <v>869.22</v>
      </c>
      <c r="C20" s="105">
        <f t="shared" si="1"/>
        <v>22.45</v>
      </c>
      <c r="D20" s="105">
        <f t="shared" si="1"/>
        <v>179.08</v>
      </c>
      <c r="E20" s="105">
        <f t="shared" si="1"/>
        <v>104.5</v>
      </c>
      <c r="F20" s="105">
        <f t="shared" si="1"/>
        <v>899.65</v>
      </c>
      <c r="G20" s="105">
        <f t="shared" si="1"/>
        <v>5.84</v>
      </c>
      <c r="H20" s="105">
        <f t="shared" si="1"/>
        <v>15.05</v>
      </c>
      <c r="I20" s="105">
        <f t="shared" si="1"/>
        <v>1369.53</v>
      </c>
      <c r="J20" s="105">
        <f t="shared" si="1"/>
        <v>14.72</v>
      </c>
      <c r="K20" s="105">
        <f t="shared" si="1"/>
        <v>0</v>
      </c>
      <c r="L20" s="105">
        <f t="shared" si="1"/>
        <v>2709.35</v>
      </c>
      <c r="M20" s="105">
        <f t="shared" si="1"/>
        <v>2416.35</v>
      </c>
      <c r="N20" s="105">
        <f>SUM(N11:N16)</f>
        <v>8605.74</v>
      </c>
    </row>
    <row r="21" spans="1:14" ht="15.6">
      <c r="A21" s="104"/>
      <c r="B21" s="103"/>
      <c r="C21" s="103"/>
      <c r="D21" s="103"/>
      <c r="E21" s="103"/>
      <c r="F21" s="103"/>
      <c r="G21" s="103"/>
      <c r="H21" s="103"/>
      <c r="I21" s="103"/>
      <c r="J21" s="103"/>
      <c r="K21" s="103"/>
      <c r="L21" s="103"/>
      <c r="M21" s="103"/>
      <c r="N21" s="103"/>
    </row>
    <row r="22" spans="1:14" ht="15.6">
      <c r="A22" s="106" t="s">
        <v>293</v>
      </c>
      <c r="B22" s="103"/>
      <c r="C22" s="103"/>
      <c r="D22" s="103"/>
      <c r="E22" s="103"/>
      <c r="F22" s="103"/>
      <c r="G22" s="103"/>
      <c r="H22" s="103"/>
      <c r="I22" s="103"/>
      <c r="J22" s="103"/>
      <c r="K22" s="103"/>
      <c r="L22" s="103"/>
      <c r="M22" s="103"/>
      <c r="N22" s="103"/>
    </row>
    <row r="23" spans="1:14" ht="15.6">
      <c r="A23" s="106"/>
      <c r="B23" s="103"/>
      <c r="C23" s="103"/>
      <c r="D23" s="103"/>
      <c r="E23" s="103"/>
      <c r="F23" s="103"/>
      <c r="G23" s="103"/>
      <c r="H23" s="103"/>
      <c r="I23" s="103"/>
      <c r="J23" s="103"/>
      <c r="K23" s="103"/>
      <c r="L23" s="103"/>
      <c r="M23" s="103"/>
      <c r="N23" s="103"/>
    </row>
    <row r="24" spans="1:14" ht="15.6">
      <c r="A24" s="107" t="s">
        <v>292</v>
      </c>
      <c r="B24" s="102"/>
      <c r="C24" s="103"/>
      <c r="D24" s="103"/>
      <c r="E24" s="103"/>
      <c r="F24" s="103"/>
      <c r="G24" s="103"/>
      <c r="H24" s="103"/>
      <c r="I24" s="103"/>
      <c r="J24" s="103"/>
      <c r="K24" s="103"/>
      <c r="L24" s="103"/>
      <c r="M24" s="103">
        <v>0</v>
      </c>
      <c r="N24" s="103">
        <f>SUM(B24:M24)</f>
        <v>0</v>
      </c>
    </row>
    <row r="25" spans="1:14" ht="15.6">
      <c r="A25" s="106"/>
      <c r="B25" s="103"/>
      <c r="C25" s="103"/>
      <c r="D25" s="103"/>
      <c r="E25" s="103"/>
      <c r="F25" s="103"/>
      <c r="G25" s="103"/>
      <c r="H25" s="103"/>
      <c r="I25" s="103"/>
      <c r="J25" s="103"/>
      <c r="K25" s="103"/>
      <c r="L25" s="103"/>
      <c r="M25" s="103"/>
      <c r="N25" s="103"/>
    </row>
    <row r="26" spans="1:14" ht="15.6">
      <c r="A26" s="106"/>
      <c r="B26" s="103"/>
      <c r="C26" s="103"/>
      <c r="D26" s="103"/>
      <c r="E26" s="103"/>
      <c r="F26" s="103"/>
      <c r="G26" s="103"/>
      <c r="H26" s="103"/>
      <c r="I26" s="103"/>
      <c r="J26" s="103"/>
      <c r="K26" s="103"/>
      <c r="L26" s="103"/>
      <c r="M26" s="103"/>
      <c r="N26" s="103"/>
    </row>
    <row r="27" spans="1:14" ht="15.6">
      <c r="A27" s="106" t="s">
        <v>291</v>
      </c>
      <c r="B27" s="105">
        <f>SUM(B21:B26)</f>
        <v>0</v>
      </c>
      <c r="C27" s="105">
        <f t="shared" ref="C27:M27" si="2">SUM(C23:C26)</f>
        <v>0</v>
      </c>
      <c r="D27" s="105">
        <f t="shared" si="2"/>
        <v>0</v>
      </c>
      <c r="E27" s="105">
        <f t="shared" si="2"/>
        <v>0</v>
      </c>
      <c r="F27" s="105">
        <f t="shared" si="2"/>
        <v>0</v>
      </c>
      <c r="G27" s="105">
        <f t="shared" si="2"/>
        <v>0</v>
      </c>
      <c r="H27" s="105">
        <f t="shared" si="2"/>
        <v>0</v>
      </c>
      <c r="I27" s="105">
        <f t="shared" si="2"/>
        <v>0</v>
      </c>
      <c r="J27" s="105">
        <f t="shared" si="2"/>
        <v>0</v>
      </c>
      <c r="K27" s="105">
        <f t="shared" si="2"/>
        <v>0</v>
      </c>
      <c r="L27" s="105">
        <f t="shared" si="2"/>
        <v>0</v>
      </c>
      <c r="M27" s="105">
        <f t="shared" si="2"/>
        <v>0</v>
      </c>
      <c r="N27" s="105">
        <f>SUM(N21:N26)</f>
        <v>0</v>
      </c>
    </row>
    <row r="28" spans="1:14" ht="15.6">
      <c r="A28" s="104"/>
      <c r="B28" s="103"/>
      <c r="C28" s="103"/>
      <c r="D28" s="103"/>
      <c r="E28" s="103"/>
      <c r="F28" s="103"/>
      <c r="G28" s="103"/>
      <c r="H28" s="103"/>
      <c r="I28" s="103"/>
      <c r="J28" s="103"/>
      <c r="K28" s="103"/>
      <c r="L28" s="103"/>
      <c r="M28" s="103"/>
      <c r="N28" s="103"/>
    </row>
    <row r="29" spans="1:14" ht="16.2" thickBot="1">
      <c r="A29" s="483" t="s">
        <v>290</v>
      </c>
      <c r="B29" s="493">
        <f>+B20+B27+B9</f>
        <v>869.22</v>
      </c>
      <c r="C29" s="493">
        <f t="shared" ref="C29:N29" si="3">+C20+C27</f>
        <v>22.45</v>
      </c>
      <c r="D29" s="493">
        <f t="shared" si="3"/>
        <v>179.08</v>
      </c>
      <c r="E29" s="493">
        <f t="shared" si="3"/>
        <v>104.5</v>
      </c>
      <c r="F29" s="493">
        <f t="shared" si="3"/>
        <v>899.65</v>
      </c>
      <c r="G29" s="493">
        <f t="shared" si="3"/>
        <v>5.84</v>
      </c>
      <c r="H29" s="493">
        <f t="shared" si="3"/>
        <v>15.05</v>
      </c>
      <c r="I29" s="493">
        <f t="shared" si="3"/>
        <v>1369.53</v>
      </c>
      <c r="J29" s="493">
        <f t="shared" si="3"/>
        <v>14.72</v>
      </c>
      <c r="K29" s="493">
        <f t="shared" si="3"/>
        <v>0</v>
      </c>
      <c r="L29" s="493">
        <f t="shared" si="3"/>
        <v>2709.35</v>
      </c>
      <c r="M29" s="493">
        <f t="shared" si="3"/>
        <v>2416.35</v>
      </c>
      <c r="N29" s="493">
        <f t="shared" si="3"/>
        <v>8605.74</v>
      </c>
    </row>
    <row r="30" spans="1:14" ht="15.6">
      <c r="A30" s="101"/>
      <c r="B30" s="102"/>
      <c r="C30" s="102"/>
      <c r="D30" s="102"/>
      <c r="E30" s="102"/>
      <c r="F30" s="102"/>
      <c r="G30" s="102"/>
      <c r="H30" s="102"/>
      <c r="I30" s="102"/>
      <c r="J30" s="102"/>
      <c r="K30" s="102"/>
      <c r="L30" s="102"/>
      <c r="M30" s="102"/>
      <c r="N30" s="102"/>
    </row>
    <row r="31" spans="1:14" ht="15.6">
      <c r="A31" s="101"/>
      <c r="B31" s="101"/>
      <c r="C31" s="101"/>
      <c r="D31" s="101"/>
      <c r="E31" s="101"/>
      <c r="F31" s="101"/>
      <c r="G31" s="101"/>
      <c r="H31" s="101"/>
      <c r="I31" s="101"/>
      <c r="J31" s="101"/>
      <c r="K31" s="101"/>
      <c r="L31" s="101"/>
      <c r="M31" s="101"/>
      <c r="N31" s="101"/>
    </row>
    <row r="32" spans="1:14" ht="15.6">
      <c r="A32" s="101" t="s">
        <v>289</v>
      </c>
      <c r="B32" s="101"/>
      <c r="C32" s="101"/>
      <c r="D32" s="101"/>
      <c r="E32" s="101"/>
      <c r="F32" s="101"/>
      <c r="G32" s="101"/>
      <c r="H32" s="101"/>
      <c r="I32" s="101"/>
      <c r="J32" s="101"/>
      <c r="K32" s="101"/>
      <c r="L32" s="101"/>
      <c r="M32" s="101"/>
      <c r="N32" s="101"/>
    </row>
    <row r="33" spans="1:14" ht="15.6">
      <c r="A33" s="101"/>
      <c r="B33" s="101"/>
      <c r="C33" s="101"/>
      <c r="D33" s="101"/>
      <c r="E33" s="101"/>
      <c r="F33" s="101"/>
      <c r="G33" s="101"/>
      <c r="H33" s="101"/>
      <c r="I33" s="101"/>
      <c r="J33" s="101"/>
      <c r="K33" s="101"/>
      <c r="L33" s="101"/>
      <c r="M33" s="101"/>
      <c r="N33" s="101"/>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O51"/>
  <sheetViews>
    <sheetView zoomScale="85" zoomScaleNormal="85" zoomScaleSheetLayoutView="85" workbookViewId="0">
      <selection activeCell="A13" sqref="A13"/>
    </sheetView>
  </sheetViews>
  <sheetFormatPr defaultColWidth="9.21875" defaultRowHeight="13.2"/>
  <cols>
    <col min="1" max="1" width="64.77734375" style="450" bestFit="1" customWidth="1"/>
    <col min="2" max="2" width="11.33203125" style="450" hidden="1" customWidth="1"/>
    <col min="3" max="3" width="11.44140625" style="450" hidden="1" customWidth="1"/>
    <col min="4" max="4" width="11.77734375" style="450" hidden="1" customWidth="1"/>
    <col min="5" max="5" width="13.21875" style="450" hidden="1" customWidth="1"/>
    <col min="6" max="6" width="11.33203125" style="450" hidden="1" customWidth="1"/>
    <col min="7" max="7" width="13.44140625" style="450" hidden="1" customWidth="1"/>
    <col min="8" max="8" width="12.109375" style="450" hidden="1" customWidth="1"/>
    <col min="9" max="9" width="11.6640625" style="450" hidden="1" customWidth="1"/>
    <col min="10" max="10" width="12.109375" style="450" hidden="1" customWidth="1"/>
    <col min="11" max="11" width="11.44140625" style="450" hidden="1" customWidth="1"/>
    <col min="12" max="12" width="11.109375" style="450" hidden="1" customWidth="1"/>
    <col min="13" max="13" width="14.6640625" style="450" customWidth="1"/>
    <col min="14" max="14" width="15.6640625" style="450" bestFit="1" customWidth="1"/>
    <col min="15" max="17" width="22.21875" style="450" customWidth="1"/>
    <col min="18" max="21" width="9.21875" style="450" customWidth="1"/>
    <col min="22" max="253" width="9.21875" style="450"/>
    <col min="254" max="254" width="64.5546875" style="450" bestFit="1" customWidth="1"/>
    <col min="255" max="255" width="11.6640625" style="450" bestFit="1" customWidth="1"/>
    <col min="256" max="266" width="0" style="450" hidden="1" customWidth="1"/>
    <col min="267" max="267" width="14.88671875" style="450" customWidth="1"/>
    <col min="268" max="274" width="0" style="450" hidden="1" customWidth="1"/>
    <col min="275" max="509" width="9.21875" style="450"/>
    <col min="510" max="510" width="64.5546875" style="450" bestFit="1" customWidth="1"/>
    <col min="511" max="511" width="11.6640625" style="450" bestFit="1" customWidth="1"/>
    <col min="512" max="522" width="0" style="450" hidden="1" customWidth="1"/>
    <col min="523" max="523" width="14.88671875" style="450" customWidth="1"/>
    <col min="524" max="530" width="0" style="450" hidden="1" customWidth="1"/>
    <col min="531" max="765" width="9.21875" style="450"/>
    <col min="766" max="766" width="64.5546875" style="450" bestFit="1" customWidth="1"/>
    <col min="767" max="767" width="11.6640625" style="450" bestFit="1" customWidth="1"/>
    <col min="768" max="778" width="0" style="450" hidden="1" customWidth="1"/>
    <col min="779" max="779" width="14.88671875" style="450" customWidth="1"/>
    <col min="780" max="786" width="0" style="450" hidden="1" customWidth="1"/>
    <col min="787" max="1021" width="9.21875" style="450"/>
    <col min="1022" max="1022" width="64.5546875" style="450" bestFit="1" customWidth="1"/>
    <col min="1023" max="1023" width="11.6640625" style="450" bestFit="1" customWidth="1"/>
    <col min="1024" max="1034" width="0" style="450" hidden="1" customWidth="1"/>
    <col min="1035" max="1035" width="14.88671875" style="450" customWidth="1"/>
    <col min="1036" max="1042" width="0" style="450" hidden="1" customWidth="1"/>
    <col min="1043" max="1277" width="9.21875" style="450"/>
    <col min="1278" max="1278" width="64.5546875" style="450" bestFit="1" customWidth="1"/>
    <col min="1279" max="1279" width="11.6640625" style="450" bestFit="1" customWidth="1"/>
    <col min="1280" max="1290" width="0" style="450" hidden="1" customWidth="1"/>
    <col min="1291" max="1291" width="14.88671875" style="450" customWidth="1"/>
    <col min="1292" max="1298" width="0" style="450" hidden="1" customWidth="1"/>
    <col min="1299" max="1533" width="9.21875" style="450"/>
    <col min="1534" max="1534" width="64.5546875" style="450" bestFit="1" customWidth="1"/>
    <col min="1535" max="1535" width="11.6640625" style="450" bestFit="1" customWidth="1"/>
    <col min="1536" max="1546" width="0" style="450" hidden="1" customWidth="1"/>
    <col min="1547" max="1547" width="14.88671875" style="450" customWidth="1"/>
    <col min="1548" max="1554" width="0" style="450" hidden="1" customWidth="1"/>
    <col min="1555" max="1789" width="9.21875" style="450"/>
    <col min="1790" max="1790" width="64.5546875" style="450" bestFit="1" customWidth="1"/>
    <col min="1791" max="1791" width="11.6640625" style="450" bestFit="1" customWidth="1"/>
    <col min="1792" max="1802" width="0" style="450" hidden="1" customWidth="1"/>
    <col min="1803" max="1803" width="14.88671875" style="450" customWidth="1"/>
    <col min="1804" max="1810" width="0" style="450" hidden="1" customWidth="1"/>
    <col min="1811" max="2045" width="9.21875" style="450"/>
    <col min="2046" max="2046" width="64.5546875" style="450" bestFit="1" customWidth="1"/>
    <col min="2047" max="2047" width="11.6640625" style="450" bestFit="1" customWidth="1"/>
    <col min="2048" max="2058" width="0" style="450" hidden="1" customWidth="1"/>
    <col min="2059" max="2059" width="14.88671875" style="450" customWidth="1"/>
    <col min="2060" max="2066" width="0" style="450" hidden="1" customWidth="1"/>
    <col min="2067" max="2301" width="9.21875" style="450"/>
    <col min="2302" max="2302" width="64.5546875" style="450" bestFit="1" customWidth="1"/>
    <col min="2303" max="2303" width="11.6640625" style="450" bestFit="1" customWidth="1"/>
    <col min="2304" max="2314" width="0" style="450" hidden="1" customWidth="1"/>
    <col min="2315" max="2315" width="14.88671875" style="450" customWidth="1"/>
    <col min="2316" max="2322" width="0" style="450" hidden="1" customWidth="1"/>
    <col min="2323" max="2557" width="9.21875" style="450"/>
    <col min="2558" max="2558" width="64.5546875" style="450" bestFit="1" customWidth="1"/>
    <col min="2559" max="2559" width="11.6640625" style="450" bestFit="1" customWidth="1"/>
    <col min="2560" max="2570" width="0" style="450" hidden="1" customWidth="1"/>
    <col min="2571" max="2571" width="14.88671875" style="450" customWidth="1"/>
    <col min="2572" max="2578" width="0" style="450" hidden="1" customWidth="1"/>
    <col min="2579" max="2813" width="9.21875" style="450"/>
    <col min="2814" max="2814" width="64.5546875" style="450" bestFit="1" customWidth="1"/>
    <col min="2815" max="2815" width="11.6640625" style="450" bestFit="1" customWidth="1"/>
    <col min="2816" max="2826" width="0" style="450" hidden="1" customWidth="1"/>
    <col min="2827" max="2827" width="14.88671875" style="450" customWidth="1"/>
    <col min="2828" max="2834" width="0" style="450" hidden="1" customWidth="1"/>
    <col min="2835" max="3069" width="9.21875" style="450"/>
    <col min="3070" max="3070" width="64.5546875" style="450" bestFit="1" customWidth="1"/>
    <col min="3071" max="3071" width="11.6640625" style="450" bestFit="1" customWidth="1"/>
    <col min="3072" max="3082" width="0" style="450" hidden="1" customWidth="1"/>
    <col min="3083" max="3083" width="14.88671875" style="450" customWidth="1"/>
    <col min="3084" max="3090" width="0" style="450" hidden="1" customWidth="1"/>
    <col min="3091" max="3325" width="9.21875" style="450"/>
    <col min="3326" max="3326" width="64.5546875" style="450" bestFit="1" customWidth="1"/>
    <col min="3327" max="3327" width="11.6640625" style="450" bestFit="1" customWidth="1"/>
    <col min="3328" max="3338" width="0" style="450" hidden="1" customWidth="1"/>
    <col min="3339" max="3339" width="14.88671875" style="450" customWidth="1"/>
    <col min="3340" max="3346" width="0" style="450" hidden="1" customWidth="1"/>
    <col min="3347" max="3581" width="9.21875" style="450"/>
    <col min="3582" max="3582" width="64.5546875" style="450" bestFit="1" customWidth="1"/>
    <col min="3583" max="3583" width="11.6640625" style="450" bestFit="1" customWidth="1"/>
    <col min="3584" max="3594" width="0" style="450" hidden="1" customWidth="1"/>
    <col min="3595" max="3595" width="14.88671875" style="450" customWidth="1"/>
    <col min="3596" max="3602" width="0" style="450" hidden="1" customWidth="1"/>
    <col min="3603" max="3837" width="9.21875" style="450"/>
    <col min="3838" max="3838" width="64.5546875" style="450" bestFit="1" customWidth="1"/>
    <col min="3839" max="3839" width="11.6640625" style="450" bestFit="1" customWidth="1"/>
    <col min="3840" max="3850" width="0" style="450" hidden="1" customWidth="1"/>
    <col min="3851" max="3851" width="14.88671875" style="450" customWidth="1"/>
    <col min="3852" max="3858" width="0" style="450" hidden="1" customWidth="1"/>
    <col min="3859" max="4093" width="9.21875" style="450"/>
    <col min="4094" max="4094" width="64.5546875" style="450" bestFit="1" customWidth="1"/>
    <col min="4095" max="4095" width="11.6640625" style="450" bestFit="1" customWidth="1"/>
    <col min="4096" max="4106" width="0" style="450" hidden="1" customWidth="1"/>
    <col min="4107" max="4107" width="14.88671875" style="450" customWidth="1"/>
    <col min="4108" max="4114" width="0" style="450" hidden="1" customWidth="1"/>
    <col min="4115" max="4349" width="9.21875" style="450"/>
    <col min="4350" max="4350" width="64.5546875" style="450" bestFit="1" customWidth="1"/>
    <col min="4351" max="4351" width="11.6640625" style="450" bestFit="1" customWidth="1"/>
    <col min="4352" max="4362" width="0" style="450" hidden="1" customWidth="1"/>
    <col min="4363" max="4363" width="14.88671875" style="450" customWidth="1"/>
    <col min="4364" max="4370" width="0" style="450" hidden="1" customWidth="1"/>
    <col min="4371" max="4605" width="9.21875" style="450"/>
    <col min="4606" max="4606" width="64.5546875" style="450" bestFit="1" customWidth="1"/>
    <col min="4607" max="4607" width="11.6640625" style="450" bestFit="1" customWidth="1"/>
    <col min="4608" max="4618" width="0" style="450" hidden="1" customWidth="1"/>
    <col min="4619" max="4619" width="14.88671875" style="450" customWidth="1"/>
    <col min="4620" max="4626" width="0" style="450" hidden="1" customWidth="1"/>
    <col min="4627" max="4861" width="9.21875" style="450"/>
    <col min="4862" max="4862" width="64.5546875" style="450" bestFit="1" customWidth="1"/>
    <col min="4863" max="4863" width="11.6640625" style="450" bestFit="1" customWidth="1"/>
    <col min="4864" max="4874" width="0" style="450" hidden="1" customWidth="1"/>
    <col min="4875" max="4875" width="14.88671875" style="450" customWidth="1"/>
    <col min="4876" max="4882" width="0" style="450" hidden="1" customWidth="1"/>
    <col min="4883" max="5117" width="9.21875" style="450"/>
    <col min="5118" max="5118" width="64.5546875" style="450" bestFit="1" customWidth="1"/>
    <col min="5119" max="5119" width="11.6640625" style="450" bestFit="1" customWidth="1"/>
    <col min="5120" max="5130" width="0" style="450" hidden="1" customWidth="1"/>
    <col min="5131" max="5131" width="14.88671875" style="450" customWidth="1"/>
    <col min="5132" max="5138" width="0" style="450" hidden="1" customWidth="1"/>
    <col min="5139" max="5373" width="9.21875" style="450"/>
    <col min="5374" max="5374" width="64.5546875" style="450" bestFit="1" customWidth="1"/>
    <col min="5375" max="5375" width="11.6640625" style="450" bestFit="1" customWidth="1"/>
    <col min="5376" max="5386" width="0" style="450" hidden="1" customWidth="1"/>
    <col min="5387" max="5387" width="14.88671875" style="450" customWidth="1"/>
    <col min="5388" max="5394" width="0" style="450" hidden="1" customWidth="1"/>
    <col min="5395" max="5629" width="9.21875" style="450"/>
    <col min="5630" max="5630" width="64.5546875" style="450" bestFit="1" customWidth="1"/>
    <col min="5631" max="5631" width="11.6640625" style="450" bestFit="1" customWidth="1"/>
    <col min="5632" max="5642" width="0" style="450" hidden="1" customWidth="1"/>
    <col min="5643" max="5643" width="14.88671875" style="450" customWidth="1"/>
    <col min="5644" max="5650" width="0" style="450" hidden="1" customWidth="1"/>
    <col min="5651" max="5885" width="9.21875" style="450"/>
    <col min="5886" max="5886" width="64.5546875" style="450" bestFit="1" customWidth="1"/>
    <col min="5887" max="5887" width="11.6640625" style="450" bestFit="1" customWidth="1"/>
    <col min="5888" max="5898" width="0" style="450" hidden="1" customWidth="1"/>
    <col min="5899" max="5899" width="14.88671875" style="450" customWidth="1"/>
    <col min="5900" max="5906" width="0" style="450" hidden="1" customWidth="1"/>
    <col min="5907" max="6141" width="9.21875" style="450"/>
    <col min="6142" max="6142" width="64.5546875" style="450" bestFit="1" customWidth="1"/>
    <col min="6143" max="6143" width="11.6640625" style="450" bestFit="1" customWidth="1"/>
    <col min="6144" max="6154" width="0" style="450" hidden="1" customWidth="1"/>
    <col min="6155" max="6155" width="14.88671875" style="450" customWidth="1"/>
    <col min="6156" max="6162" width="0" style="450" hidden="1" customWidth="1"/>
    <col min="6163" max="6397" width="9.21875" style="450"/>
    <col min="6398" max="6398" width="64.5546875" style="450" bestFit="1" customWidth="1"/>
    <col min="6399" max="6399" width="11.6640625" style="450" bestFit="1" customWidth="1"/>
    <col min="6400" max="6410" width="0" style="450" hidden="1" customWidth="1"/>
    <col min="6411" max="6411" width="14.88671875" style="450" customWidth="1"/>
    <col min="6412" max="6418" width="0" style="450" hidden="1" customWidth="1"/>
    <col min="6419" max="6653" width="9.21875" style="450"/>
    <col min="6654" max="6654" width="64.5546875" style="450" bestFit="1" customWidth="1"/>
    <col min="6655" max="6655" width="11.6640625" style="450" bestFit="1" customWidth="1"/>
    <col min="6656" max="6666" width="0" style="450" hidden="1" customWidth="1"/>
    <col min="6667" max="6667" width="14.88671875" style="450" customWidth="1"/>
    <col min="6668" max="6674" width="0" style="450" hidden="1" customWidth="1"/>
    <col min="6675" max="6909" width="9.21875" style="450"/>
    <col min="6910" max="6910" width="64.5546875" style="450" bestFit="1" customWidth="1"/>
    <col min="6911" max="6911" width="11.6640625" style="450" bestFit="1" customWidth="1"/>
    <col min="6912" max="6922" width="0" style="450" hidden="1" customWidth="1"/>
    <col min="6923" max="6923" width="14.88671875" style="450" customWidth="1"/>
    <col min="6924" max="6930" width="0" style="450" hidden="1" customWidth="1"/>
    <col min="6931" max="7165" width="9.21875" style="450"/>
    <col min="7166" max="7166" width="64.5546875" style="450" bestFit="1" customWidth="1"/>
    <col min="7167" max="7167" width="11.6640625" style="450" bestFit="1" customWidth="1"/>
    <col min="7168" max="7178" width="0" style="450" hidden="1" customWidth="1"/>
    <col min="7179" max="7179" width="14.88671875" style="450" customWidth="1"/>
    <col min="7180" max="7186" width="0" style="450" hidden="1" customWidth="1"/>
    <col min="7187" max="7421" width="9.21875" style="450"/>
    <col min="7422" max="7422" width="64.5546875" style="450" bestFit="1" customWidth="1"/>
    <col min="7423" max="7423" width="11.6640625" style="450" bestFit="1" customWidth="1"/>
    <col min="7424" max="7434" width="0" style="450" hidden="1" customWidth="1"/>
    <col min="7435" max="7435" width="14.88671875" style="450" customWidth="1"/>
    <col min="7436" max="7442" width="0" style="450" hidden="1" customWidth="1"/>
    <col min="7443" max="7677" width="9.21875" style="450"/>
    <col min="7678" max="7678" width="64.5546875" style="450" bestFit="1" customWidth="1"/>
    <col min="7679" max="7679" width="11.6640625" style="450" bestFit="1" customWidth="1"/>
    <col min="7680" max="7690" width="0" style="450" hidden="1" customWidth="1"/>
    <col min="7691" max="7691" width="14.88671875" style="450" customWidth="1"/>
    <col min="7692" max="7698" width="0" style="450" hidden="1" customWidth="1"/>
    <col min="7699" max="7933" width="9.21875" style="450"/>
    <col min="7934" max="7934" width="64.5546875" style="450" bestFit="1" customWidth="1"/>
    <col min="7935" max="7935" width="11.6640625" style="450" bestFit="1" customWidth="1"/>
    <col min="7936" max="7946" width="0" style="450" hidden="1" customWidth="1"/>
    <col min="7947" max="7947" width="14.88671875" style="450" customWidth="1"/>
    <col min="7948" max="7954" width="0" style="450" hidden="1" customWidth="1"/>
    <col min="7955" max="8189" width="9.21875" style="450"/>
    <col min="8190" max="8190" width="64.5546875" style="450" bestFit="1" customWidth="1"/>
    <col min="8191" max="8191" width="11.6640625" style="450" bestFit="1" customWidth="1"/>
    <col min="8192" max="8202" width="0" style="450" hidden="1" customWidth="1"/>
    <col min="8203" max="8203" width="14.88671875" style="450" customWidth="1"/>
    <col min="8204" max="8210" width="0" style="450" hidden="1" customWidth="1"/>
    <col min="8211" max="8445" width="9.21875" style="450"/>
    <col min="8446" max="8446" width="64.5546875" style="450" bestFit="1" customWidth="1"/>
    <col min="8447" max="8447" width="11.6640625" style="450" bestFit="1" customWidth="1"/>
    <col min="8448" max="8458" width="0" style="450" hidden="1" customWidth="1"/>
    <col min="8459" max="8459" width="14.88671875" style="450" customWidth="1"/>
    <col min="8460" max="8466" width="0" style="450" hidden="1" customWidth="1"/>
    <col min="8467" max="8701" width="9.21875" style="450"/>
    <col min="8702" max="8702" width="64.5546875" style="450" bestFit="1" customWidth="1"/>
    <col min="8703" max="8703" width="11.6640625" style="450" bestFit="1" customWidth="1"/>
    <col min="8704" max="8714" width="0" style="450" hidden="1" customWidth="1"/>
    <col min="8715" max="8715" width="14.88671875" style="450" customWidth="1"/>
    <col min="8716" max="8722" width="0" style="450" hidden="1" customWidth="1"/>
    <col min="8723" max="8957" width="9.21875" style="450"/>
    <col min="8958" max="8958" width="64.5546875" style="450" bestFit="1" customWidth="1"/>
    <col min="8959" max="8959" width="11.6640625" style="450" bestFit="1" customWidth="1"/>
    <col min="8960" max="8970" width="0" style="450" hidden="1" customWidth="1"/>
    <col min="8971" max="8971" width="14.88671875" style="450" customWidth="1"/>
    <col min="8972" max="8978" width="0" style="450" hidden="1" customWidth="1"/>
    <col min="8979" max="9213" width="9.21875" style="450"/>
    <col min="9214" max="9214" width="64.5546875" style="450" bestFit="1" customWidth="1"/>
    <col min="9215" max="9215" width="11.6640625" style="450" bestFit="1" customWidth="1"/>
    <col min="9216" max="9226" width="0" style="450" hidden="1" customWidth="1"/>
    <col min="9227" max="9227" width="14.88671875" style="450" customWidth="1"/>
    <col min="9228" max="9234" width="0" style="450" hidden="1" customWidth="1"/>
    <col min="9235" max="9469" width="9.21875" style="450"/>
    <col min="9470" max="9470" width="64.5546875" style="450" bestFit="1" customWidth="1"/>
    <col min="9471" max="9471" width="11.6640625" style="450" bestFit="1" customWidth="1"/>
    <col min="9472" max="9482" width="0" style="450" hidden="1" customWidth="1"/>
    <col min="9483" max="9483" width="14.88671875" style="450" customWidth="1"/>
    <col min="9484" max="9490" width="0" style="450" hidden="1" customWidth="1"/>
    <col min="9491" max="9725" width="9.21875" style="450"/>
    <col min="9726" max="9726" width="64.5546875" style="450" bestFit="1" customWidth="1"/>
    <col min="9727" max="9727" width="11.6640625" style="450" bestFit="1" customWidth="1"/>
    <col min="9728" max="9738" width="0" style="450" hidden="1" customWidth="1"/>
    <col min="9739" max="9739" width="14.88671875" style="450" customWidth="1"/>
    <col min="9740" max="9746" width="0" style="450" hidden="1" customWidth="1"/>
    <col min="9747" max="9981" width="9.21875" style="450"/>
    <col min="9982" max="9982" width="64.5546875" style="450" bestFit="1" customWidth="1"/>
    <col min="9983" max="9983" width="11.6640625" style="450" bestFit="1" customWidth="1"/>
    <col min="9984" max="9994" width="0" style="450" hidden="1" customWidth="1"/>
    <col min="9995" max="9995" width="14.88671875" style="450" customWidth="1"/>
    <col min="9996" max="10002" width="0" style="450" hidden="1" customWidth="1"/>
    <col min="10003" max="10237" width="9.21875" style="450"/>
    <col min="10238" max="10238" width="64.5546875" style="450" bestFit="1" customWidth="1"/>
    <col min="10239" max="10239" width="11.6640625" style="450" bestFit="1" customWidth="1"/>
    <col min="10240" max="10250" width="0" style="450" hidden="1" customWidth="1"/>
    <col min="10251" max="10251" width="14.88671875" style="450" customWidth="1"/>
    <col min="10252" max="10258" width="0" style="450" hidden="1" customWidth="1"/>
    <col min="10259" max="10493" width="9.21875" style="450"/>
    <col min="10494" max="10494" width="64.5546875" style="450" bestFit="1" customWidth="1"/>
    <col min="10495" max="10495" width="11.6640625" style="450" bestFit="1" customWidth="1"/>
    <col min="10496" max="10506" width="0" style="450" hidden="1" customWidth="1"/>
    <col min="10507" max="10507" width="14.88671875" style="450" customWidth="1"/>
    <col min="10508" max="10514" width="0" style="450" hidden="1" customWidth="1"/>
    <col min="10515" max="10749" width="9.21875" style="450"/>
    <col min="10750" max="10750" width="64.5546875" style="450" bestFit="1" customWidth="1"/>
    <col min="10751" max="10751" width="11.6640625" style="450" bestFit="1" customWidth="1"/>
    <col min="10752" max="10762" width="0" style="450" hidden="1" customWidth="1"/>
    <col min="10763" max="10763" width="14.88671875" style="450" customWidth="1"/>
    <col min="10764" max="10770" width="0" style="450" hidden="1" customWidth="1"/>
    <col min="10771" max="11005" width="9.21875" style="450"/>
    <col min="11006" max="11006" width="64.5546875" style="450" bestFit="1" customWidth="1"/>
    <col min="11007" max="11007" width="11.6640625" style="450" bestFit="1" customWidth="1"/>
    <col min="11008" max="11018" width="0" style="450" hidden="1" customWidth="1"/>
    <col min="11019" max="11019" width="14.88671875" style="450" customWidth="1"/>
    <col min="11020" max="11026" width="0" style="450" hidden="1" customWidth="1"/>
    <col min="11027" max="11261" width="9.21875" style="450"/>
    <col min="11262" max="11262" width="64.5546875" style="450" bestFit="1" customWidth="1"/>
    <col min="11263" max="11263" width="11.6640625" style="450" bestFit="1" customWidth="1"/>
    <col min="11264" max="11274" width="0" style="450" hidden="1" customWidth="1"/>
    <col min="11275" max="11275" width="14.88671875" style="450" customWidth="1"/>
    <col min="11276" max="11282" width="0" style="450" hidden="1" customWidth="1"/>
    <col min="11283" max="11517" width="9.21875" style="450"/>
    <col min="11518" max="11518" width="64.5546875" style="450" bestFit="1" customWidth="1"/>
    <col min="11519" max="11519" width="11.6640625" style="450" bestFit="1" customWidth="1"/>
    <col min="11520" max="11530" width="0" style="450" hidden="1" customWidth="1"/>
    <col min="11531" max="11531" width="14.88671875" style="450" customWidth="1"/>
    <col min="11532" max="11538" width="0" style="450" hidden="1" customWidth="1"/>
    <col min="11539" max="11773" width="9.21875" style="450"/>
    <col min="11774" max="11774" width="64.5546875" style="450" bestFit="1" customWidth="1"/>
    <col min="11775" max="11775" width="11.6640625" style="450" bestFit="1" customWidth="1"/>
    <col min="11776" max="11786" width="0" style="450" hidden="1" customWidth="1"/>
    <col min="11787" max="11787" width="14.88671875" style="450" customWidth="1"/>
    <col min="11788" max="11794" width="0" style="450" hidden="1" customWidth="1"/>
    <col min="11795" max="12029" width="9.21875" style="450"/>
    <col min="12030" max="12030" width="64.5546875" style="450" bestFit="1" customWidth="1"/>
    <col min="12031" max="12031" width="11.6640625" style="450" bestFit="1" customWidth="1"/>
    <col min="12032" max="12042" width="0" style="450" hidden="1" customWidth="1"/>
    <col min="12043" max="12043" width="14.88671875" style="450" customWidth="1"/>
    <col min="12044" max="12050" width="0" style="450" hidden="1" customWidth="1"/>
    <col min="12051" max="12285" width="9.21875" style="450"/>
    <col min="12286" max="12286" width="64.5546875" style="450" bestFit="1" customWidth="1"/>
    <col min="12287" max="12287" width="11.6640625" style="450" bestFit="1" customWidth="1"/>
    <col min="12288" max="12298" width="0" style="450" hidden="1" customWidth="1"/>
    <col min="12299" max="12299" width="14.88671875" style="450" customWidth="1"/>
    <col min="12300" max="12306" width="0" style="450" hidden="1" customWidth="1"/>
    <col min="12307" max="12541" width="9.21875" style="450"/>
    <col min="12542" max="12542" width="64.5546875" style="450" bestFit="1" customWidth="1"/>
    <col min="12543" max="12543" width="11.6640625" style="450" bestFit="1" customWidth="1"/>
    <col min="12544" max="12554" width="0" style="450" hidden="1" customWidth="1"/>
    <col min="12555" max="12555" width="14.88671875" style="450" customWidth="1"/>
    <col min="12556" max="12562" width="0" style="450" hidden="1" customWidth="1"/>
    <col min="12563" max="12797" width="9.21875" style="450"/>
    <col min="12798" max="12798" width="64.5546875" style="450" bestFit="1" customWidth="1"/>
    <col min="12799" max="12799" width="11.6640625" style="450" bestFit="1" customWidth="1"/>
    <col min="12800" max="12810" width="0" style="450" hidden="1" customWidth="1"/>
    <col min="12811" max="12811" width="14.88671875" style="450" customWidth="1"/>
    <col min="12812" max="12818" width="0" style="450" hidden="1" customWidth="1"/>
    <col min="12819" max="13053" width="9.21875" style="450"/>
    <col min="13054" max="13054" width="64.5546875" style="450" bestFit="1" customWidth="1"/>
    <col min="13055" max="13055" width="11.6640625" style="450" bestFit="1" customWidth="1"/>
    <col min="13056" max="13066" width="0" style="450" hidden="1" customWidth="1"/>
    <col min="13067" max="13067" width="14.88671875" style="450" customWidth="1"/>
    <col min="13068" max="13074" width="0" style="450" hidden="1" customWidth="1"/>
    <col min="13075" max="13309" width="9.21875" style="450"/>
    <col min="13310" max="13310" width="64.5546875" style="450" bestFit="1" customWidth="1"/>
    <col min="13311" max="13311" width="11.6640625" style="450" bestFit="1" customWidth="1"/>
    <col min="13312" max="13322" width="0" style="450" hidden="1" customWidth="1"/>
    <col min="13323" max="13323" width="14.88671875" style="450" customWidth="1"/>
    <col min="13324" max="13330" width="0" style="450" hidden="1" customWidth="1"/>
    <col min="13331" max="13565" width="9.21875" style="450"/>
    <col min="13566" max="13566" width="64.5546875" style="450" bestFit="1" customWidth="1"/>
    <col min="13567" max="13567" width="11.6640625" style="450" bestFit="1" customWidth="1"/>
    <col min="13568" max="13578" width="0" style="450" hidden="1" customWidth="1"/>
    <col min="13579" max="13579" width="14.88671875" style="450" customWidth="1"/>
    <col min="13580" max="13586" width="0" style="450" hidden="1" customWidth="1"/>
    <col min="13587" max="13821" width="9.21875" style="450"/>
    <col min="13822" max="13822" width="64.5546875" style="450" bestFit="1" customWidth="1"/>
    <col min="13823" max="13823" width="11.6640625" style="450" bestFit="1" customWidth="1"/>
    <col min="13824" max="13834" width="0" style="450" hidden="1" customWidth="1"/>
    <col min="13835" max="13835" width="14.88671875" style="450" customWidth="1"/>
    <col min="13836" max="13842" width="0" style="450" hidden="1" customWidth="1"/>
    <col min="13843" max="14077" width="9.21875" style="450"/>
    <col min="14078" max="14078" width="64.5546875" style="450" bestFit="1" customWidth="1"/>
    <col min="14079" max="14079" width="11.6640625" style="450" bestFit="1" customWidth="1"/>
    <col min="14080" max="14090" width="0" style="450" hidden="1" customWidth="1"/>
    <col min="14091" max="14091" width="14.88671875" style="450" customWidth="1"/>
    <col min="14092" max="14098" width="0" style="450" hidden="1" customWidth="1"/>
    <col min="14099" max="14333" width="9.21875" style="450"/>
    <col min="14334" max="14334" width="64.5546875" style="450" bestFit="1" customWidth="1"/>
    <col min="14335" max="14335" width="11.6640625" style="450" bestFit="1" customWidth="1"/>
    <col min="14336" max="14346" width="0" style="450" hidden="1" customWidth="1"/>
    <col min="14347" max="14347" width="14.88671875" style="450" customWidth="1"/>
    <col min="14348" max="14354" width="0" style="450" hidden="1" customWidth="1"/>
    <col min="14355" max="14589" width="9.21875" style="450"/>
    <col min="14590" max="14590" width="64.5546875" style="450" bestFit="1" customWidth="1"/>
    <col min="14591" max="14591" width="11.6640625" style="450" bestFit="1" customWidth="1"/>
    <col min="14592" max="14602" width="0" style="450" hidden="1" customWidth="1"/>
    <col min="14603" max="14603" width="14.88671875" style="450" customWidth="1"/>
    <col min="14604" max="14610" width="0" style="450" hidden="1" customWidth="1"/>
    <col min="14611" max="14845" width="9.21875" style="450"/>
    <col min="14846" max="14846" width="64.5546875" style="450" bestFit="1" customWidth="1"/>
    <col min="14847" max="14847" width="11.6640625" style="450" bestFit="1" customWidth="1"/>
    <col min="14848" max="14858" width="0" style="450" hidden="1" customWidth="1"/>
    <col min="14859" max="14859" width="14.88671875" style="450" customWidth="1"/>
    <col min="14860" max="14866" width="0" style="450" hidden="1" customWidth="1"/>
    <col min="14867" max="15101" width="9.21875" style="450"/>
    <col min="15102" max="15102" width="64.5546875" style="450" bestFit="1" customWidth="1"/>
    <col min="15103" max="15103" width="11.6640625" style="450" bestFit="1" customWidth="1"/>
    <col min="15104" max="15114" width="0" style="450" hidden="1" customWidth="1"/>
    <col min="15115" max="15115" width="14.88671875" style="450" customWidth="1"/>
    <col min="15116" max="15122" width="0" style="450" hidden="1" customWidth="1"/>
    <col min="15123" max="15357" width="9.21875" style="450"/>
    <col min="15358" max="15358" width="64.5546875" style="450" bestFit="1" customWidth="1"/>
    <col min="15359" max="15359" width="11.6640625" style="450" bestFit="1" customWidth="1"/>
    <col min="15360" max="15370" width="0" style="450" hidden="1" customWidth="1"/>
    <col min="15371" max="15371" width="14.88671875" style="450" customWidth="1"/>
    <col min="15372" max="15378" width="0" style="450" hidden="1" customWidth="1"/>
    <col min="15379" max="15613" width="9.21875" style="450"/>
    <col min="15614" max="15614" width="64.5546875" style="450" bestFit="1" customWidth="1"/>
    <col min="15615" max="15615" width="11.6640625" style="450" bestFit="1" customWidth="1"/>
    <col min="15616" max="15626" width="0" style="450" hidden="1" customWidth="1"/>
    <col min="15627" max="15627" width="14.88671875" style="450" customWidth="1"/>
    <col min="15628" max="15634" width="0" style="450" hidden="1" customWidth="1"/>
    <col min="15635" max="15869" width="9.21875" style="450"/>
    <col min="15870" max="15870" width="64.5546875" style="450" bestFit="1" customWidth="1"/>
    <col min="15871" max="15871" width="11.6640625" style="450" bestFit="1" customWidth="1"/>
    <col min="15872" max="15882" width="0" style="450" hidden="1" customWidth="1"/>
    <col min="15883" max="15883" width="14.88671875" style="450" customWidth="1"/>
    <col min="15884" max="15890" width="0" style="450" hidden="1" customWidth="1"/>
    <col min="15891" max="16125" width="9.21875" style="450"/>
    <col min="16126" max="16126" width="64.5546875" style="450" bestFit="1" customWidth="1"/>
    <col min="16127" max="16127" width="11.6640625" style="450" bestFit="1" customWidth="1"/>
    <col min="16128" max="16138" width="0" style="450" hidden="1" customWidth="1"/>
    <col min="16139" max="16139" width="14.88671875" style="450" customWidth="1"/>
    <col min="16140" max="16146" width="0" style="450" hidden="1" customWidth="1"/>
    <col min="16147" max="16384" width="9.21875" style="450"/>
  </cols>
  <sheetData>
    <row r="1" spans="1:14" s="448" customFormat="1" ht="16.2">
      <c r="A1" s="541" t="s">
        <v>302</v>
      </c>
      <c r="B1" s="542"/>
      <c r="C1" s="542"/>
      <c r="D1" s="542"/>
      <c r="E1" s="542"/>
      <c r="F1" s="542"/>
      <c r="G1" s="542"/>
      <c r="H1" s="542"/>
      <c r="I1" s="542"/>
      <c r="J1" s="542"/>
      <c r="K1" s="542"/>
      <c r="L1" s="542"/>
      <c r="M1" s="542"/>
      <c r="N1" s="542"/>
    </row>
    <row r="2" spans="1:14" s="448" customFormat="1" ht="15.6">
      <c r="A2" s="543" t="s">
        <v>303</v>
      </c>
      <c r="B2" s="544"/>
      <c r="C2" s="544"/>
      <c r="D2" s="544"/>
      <c r="E2" s="544"/>
      <c r="F2" s="544"/>
      <c r="G2" s="544"/>
      <c r="H2" s="544"/>
      <c r="I2" s="544"/>
      <c r="J2" s="544"/>
      <c r="K2" s="544"/>
      <c r="L2" s="544"/>
      <c r="M2" s="544"/>
      <c r="N2" s="544"/>
    </row>
    <row r="3" spans="1:14" s="448" customFormat="1" ht="15.6">
      <c r="A3" s="545" t="str">
        <f>'Fund 0888 '!R4</f>
        <v>August 2017</v>
      </c>
      <c r="B3" s="545"/>
      <c r="C3" s="545"/>
      <c r="D3" s="545"/>
      <c r="E3" s="545"/>
      <c r="F3" s="545"/>
      <c r="G3" s="545"/>
      <c r="H3" s="545"/>
      <c r="I3" s="545"/>
      <c r="J3" s="545"/>
      <c r="K3" s="545"/>
      <c r="L3" s="545"/>
      <c r="M3" s="545"/>
      <c r="N3" s="545"/>
    </row>
    <row r="4" spans="1:14" s="448" customFormat="1">
      <c r="A4" s="449"/>
      <c r="B4" s="449"/>
      <c r="C4" s="449"/>
      <c r="D4" s="449"/>
      <c r="E4" s="449"/>
      <c r="F4" s="449"/>
      <c r="G4" s="449"/>
      <c r="H4" s="435"/>
      <c r="I4" s="435"/>
      <c r="J4" s="435"/>
      <c r="K4" s="435"/>
      <c r="L4" s="435"/>
      <c r="M4" s="435"/>
      <c r="N4" s="435"/>
    </row>
    <row r="5" spans="1:14">
      <c r="A5" s="449"/>
      <c r="B5" s="449"/>
      <c r="C5" s="449"/>
      <c r="D5" s="449"/>
      <c r="E5" s="449"/>
      <c r="F5" s="449"/>
      <c r="G5" s="449"/>
      <c r="H5" s="443"/>
      <c r="I5" s="443"/>
      <c r="J5" s="443"/>
      <c r="K5" s="449"/>
      <c r="L5" s="449"/>
      <c r="M5" s="449"/>
      <c r="N5" s="449"/>
    </row>
    <row r="6" spans="1:14" ht="15.6">
      <c r="A6" s="107"/>
      <c r="B6" s="515"/>
      <c r="C6" s="515"/>
      <c r="D6" s="515"/>
      <c r="E6" s="515"/>
      <c r="F6" s="515"/>
      <c r="G6" s="515"/>
      <c r="H6" s="515"/>
      <c r="I6" s="515"/>
      <c r="J6" s="515"/>
      <c r="K6" s="515"/>
      <c r="L6" s="515"/>
      <c r="M6" s="515"/>
      <c r="N6" s="515" t="str">
        <f>'Fund 0888 '!N6</f>
        <v>FY 2017 YTD</v>
      </c>
    </row>
    <row r="7" spans="1:14" ht="16.2" thickBot="1">
      <c r="A7" s="107"/>
      <c r="B7" s="445" t="str">
        <f>"Sep 20"&amp;'Fund 0888 '!R10</f>
        <v>Sep 2016</v>
      </c>
      <c r="C7" s="480" t="str">
        <f>"Oct 20"&amp;'Fund 0888 '!R10</f>
        <v>Oct 2016</v>
      </c>
      <c r="D7" s="480" t="str">
        <f>"Nov 20"&amp;'Fund 0888 '!S10</f>
        <v>Nov 2016</v>
      </c>
      <c r="E7" s="480" t="str">
        <f>"Dec 2016"&amp;'Fund 0888 '!T10</f>
        <v>Dec 2016</v>
      </c>
      <c r="F7" s="480" t="str">
        <f>"Jan 2017"&amp;'Fund 0888 '!U10</f>
        <v>Jan 2017</v>
      </c>
      <c r="G7" s="480" t="str">
        <f>"Feb 2017"&amp;'Fund 0888 '!V10</f>
        <v>Feb 2017</v>
      </c>
      <c r="H7" s="480" t="str">
        <f>"Mar 2017"&amp;'Fund 0888 '!W10</f>
        <v>Mar 2017</v>
      </c>
      <c r="I7" s="480" t="str">
        <f>"Apr 2017"&amp;'Fund 0888 '!X10</f>
        <v>Apr 2017</v>
      </c>
      <c r="J7" s="480" t="str">
        <f>"May 2016"&amp;'Fund 0888 '!Y10</f>
        <v>May 2016</v>
      </c>
      <c r="K7" s="480" t="str">
        <f>"Jun 2017"&amp;'Fund 0888 '!Z10</f>
        <v>Jun 2017</v>
      </c>
      <c r="L7" s="480" t="str">
        <f>"Jul 2017"&amp;'Fund 0888 '!AA10</f>
        <v>Jul 2017</v>
      </c>
      <c r="M7" s="480" t="str">
        <f>"Aug 2017"&amp;'Fund 0888 '!AB10</f>
        <v>Aug 2017</v>
      </c>
      <c r="N7" s="513">
        <f>'Fund 0888 '!S7</f>
        <v>42978</v>
      </c>
    </row>
    <row r="8" spans="1:14" ht="16.2" thickTop="1">
      <c r="A8" s="107"/>
      <c r="B8" s="107"/>
      <c r="C8" s="107"/>
      <c r="D8" s="107"/>
      <c r="E8" s="107"/>
      <c r="F8" s="107"/>
      <c r="G8" s="107"/>
      <c r="H8" s="101"/>
      <c r="I8" s="101"/>
      <c r="J8" s="101"/>
      <c r="K8" s="107"/>
      <c r="L8" s="107"/>
      <c r="M8" s="107"/>
      <c r="N8" s="107"/>
    </row>
    <row r="9" spans="1:14" ht="16.2" thickBot="1">
      <c r="A9" s="484" t="s">
        <v>300</v>
      </c>
      <c r="B9" s="112">
        <v>0</v>
      </c>
      <c r="C9" s="113">
        <f t="shared" ref="C9:M9" si="0">B9</f>
        <v>0</v>
      </c>
      <c r="D9" s="113">
        <f t="shared" si="0"/>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451">
        <f>+M9</f>
        <v>0</v>
      </c>
    </row>
    <row r="10" spans="1:14" ht="15.6">
      <c r="A10" s="107"/>
      <c r="B10" s="107"/>
      <c r="C10" s="107"/>
      <c r="D10" s="107"/>
      <c r="E10" s="107"/>
      <c r="F10" s="107"/>
      <c r="G10" s="107"/>
      <c r="H10" s="101"/>
      <c r="I10" s="101"/>
      <c r="J10" s="101"/>
      <c r="K10" s="107"/>
      <c r="L10" s="107"/>
      <c r="M10" s="107"/>
      <c r="N10" s="107"/>
    </row>
    <row r="11" spans="1:14" ht="15.6">
      <c r="A11" s="106" t="s">
        <v>299</v>
      </c>
      <c r="B11" s="107"/>
      <c r="C11" s="107"/>
      <c r="D11" s="107"/>
      <c r="E11" s="107"/>
      <c r="F11" s="107"/>
      <c r="G11" s="107"/>
      <c r="H11" s="101"/>
      <c r="I11" s="101"/>
      <c r="J11" s="101"/>
      <c r="K11" s="107"/>
      <c r="L11" s="107"/>
      <c r="M11" s="107"/>
      <c r="N11" s="107"/>
    </row>
    <row r="12" spans="1:14" ht="15.6">
      <c r="A12" s="107"/>
      <c r="B12" s="101"/>
      <c r="C12" s="101"/>
      <c r="D12" s="101"/>
      <c r="E12" s="101"/>
      <c r="F12" s="101"/>
      <c r="G12" s="101"/>
      <c r="H12" s="101"/>
      <c r="I12" s="101"/>
      <c r="J12" s="101"/>
      <c r="K12" s="101"/>
      <c r="L12" s="101"/>
      <c r="M12" s="101"/>
      <c r="N12" s="107"/>
    </row>
    <row r="13" spans="1:14" ht="15.6">
      <c r="A13" s="107" t="s">
        <v>304</v>
      </c>
      <c r="B13" s="107">
        <v>951.59</v>
      </c>
      <c r="C13" s="107">
        <v>3058.69</v>
      </c>
      <c r="D13" s="107">
        <v>985472.71</v>
      </c>
      <c r="E13" s="107">
        <v>18023.12</v>
      </c>
      <c r="F13" s="107">
        <v>509.7</v>
      </c>
      <c r="G13" s="107">
        <v>132020.18</v>
      </c>
      <c r="H13" s="107">
        <v>886207.24</v>
      </c>
      <c r="I13" s="107">
        <v>6202.22</v>
      </c>
      <c r="J13" s="107">
        <v>1104069.75</v>
      </c>
      <c r="K13" s="107">
        <v>2424.88</v>
      </c>
      <c r="L13" s="107">
        <v>0</v>
      </c>
      <c r="M13" s="107">
        <v>1109872.44</v>
      </c>
      <c r="N13" s="107">
        <f>ROUND(SUM(B13:M13),0)</f>
        <v>4248813</v>
      </c>
    </row>
    <row r="14" spans="1:14" ht="15.6">
      <c r="A14" s="110" t="s">
        <v>298</v>
      </c>
      <c r="B14" s="107">
        <v>8683.19</v>
      </c>
      <c r="C14" s="107">
        <v>8833.75</v>
      </c>
      <c r="D14" s="107">
        <v>9553.48</v>
      </c>
      <c r="E14" s="107">
        <v>8772.65</v>
      </c>
      <c r="F14" s="107">
        <v>9805.52</v>
      </c>
      <c r="G14" s="107">
        <v>10117.17</v>
      </c>
      <c r="H14" s="107">
        <v>7573.22</v>
      </c>
      <c r="I14" s="107">
        <v>7405.53</v>
      </c>
      <c r="J14" s="107">
        <v>7662.61</v>
      </c>
      <c r="K14" s="107">
        <v>0</v>
      </c>
      <c r="L14" s="107">
        <v>17501.919999999998</v>
      </c>
      <c r="M14" s="107">
        <v>9647.86</v>
      </c>
      <c r="N14" s="107">
        <f>SUM(B14:M14)</f>
        <v>105556.9</v>
      </c>
    </row>
    <row r="15" spans="1:14" ht="15.6">
      <c r="A15" s="114" t="s">
        <v>305</v>
      </c>
      <c r="B15" s="107">
        <v>0</v>
      </c>
      <c r="C15" s="107">
        <v>0</v>
      </c>
      <c r="D15" s="107">
        <v>0</v>
      </c>
      <c r="E15" s="107">
        <v>0</v>
      </c>
      <c r="F15" s="107">
        <v>0</v>
      </c>
      <c r="G15" s="107">
        <v>0</v>
      </c>
      <c r="H15" s="107">
        <v>0</v>
      </c>
      <c r="I15" s="107">
        <v>0</v>
      </c>
      <c r="J15" s="107">
        <v>0</v>
      </c>
      <c r="K15" s="107">
        <v>0</v>
      </c>
      <c r="L15" s="107">
        <v>0</v>
      </c>
      <c r="M15" s="107">
        <v>0</v>
      </c>
      <c r="N15" s="107">
        <f>SUM(B15:M15)</f>
        <v>0</v>
      </c>
    </row>
    <row r="16" spans="1:14" ht="15.6">
      <c r="A16" s="107" t="s">
        <v>306</v>
      </c>
      <c r="B16" s="107">
        <v>0</v>
      </c>
      <c r="C16" s="107">
        <v>0</v>
      </c>
      <c r="D16" s="107">
        <v>0</v>
      </c>
      <c r="E16" s="107">
        <v>0</v>
      </c>
      <c r="F16" s="107">
        <v>0</v>
      </c>
      <c r="G16" s="107">
        <v>0</v>
      </c>
      <c r="H16" s="107">
        <v>0</v>
      </c>
      <c r="I16" s="107">
        <v>0</v>
      </c>
      <c r="J16" s="107">
        <v>0</v>
      </c>
      <c r="K16" s="107">
        <v>0</v>
      </c>
      <c r="L16" s="107">
        <v>0</v>
      </c>
      <c r="M16" s="107">
        <v>0</v>
      </c>
      <c r="N16" s="107">
        <f>SUM(B16:M16)</f>
        <v>0</v>
      </c>
    </row>
    <row r="17" spans="1:15" ht="15.6">
      <c r="A17" s="107" t="s">
        <v>385</v>
      </c>
      <c r="B17" s="107">
        <v>0</v>
      </c>
      <c r="C17" s="107">
        <v>0</v>
      </c>
      <c r="D17" s="107">
        <v>0</v>
      </c>
      <c r="E17" s="107">
        <v>11410309.189999999</v>
      </c>
      <c r="F17" s="107">
        <v>0</v>
      </c>
      <c r="G17" s="107">
        <v>0</v>
      </c>
      <c r="H17" s="101">
        <v>0</v>
      </c>
      <c r="I17" s="101">
        <v>0</v>
      </c>
      <c r="J17" s="101">
        <v>0</v>
      </c>
      <c r="K17" s="107">
        <v>0</v>
      </c>
      <c r="L17" s="107">
        <v>0</v>
      </c>
      <c r="M17" s="107">
        <v>0</v>
      </c>
      <c r="N17" s="107">
        <f>SUM(B17:M17)</f>
        <v>11410309.189999999</v>
      </c>
    </row>
    <row r="18" spans="1:15" ht="15.6">
      <c r="A18" s="107"/>
      <c r="B18" s="107"/>
      <c r="C18" s="107"/>
      <c r="D18" s="107"/>
      <c r="E18" s="107"/>
      <c r="F18" s="107"/>
      <c r="G18" s="107"/>
      <c r="H18" s="101"/>
      <c r="I18" s="101"/>
      <c r="J18" s="101"/>
      <c r="K18" s="107"/>
      <c r="L18" s="107"/>
      <c r="M18" s="107"/>
      <c r="N18" s="107"/>
    </row>
    <row r="19" spans="1:15" ht="15.6">
      <c r="A19" s="115" t="s">
        <v>307</v>
      </c>
      <c r="B19" s="107"/>
      <c r="C19" s="107"/>
      <c r="D19" s="107"/>
      <c r="E19" s="107"/>
      <c r="F19" s="107"/>
      <c r="G19" s="107"/>
      <c r="H19" s="101"/>
      <c r="I19" s="101"/>
      <c r="J19" s="101"/>
      <c r="K19" s="107"/>
      <c r="L19" s="107"/>
      <c r="M19" s="107"/>
      <c r="N19" s="107"/>
    </row>
    <row r="20" spans="1:15" ht="15.6">
      <c r="A20" s="107"/>
      <c r="B20" s="107"/>
      <c r="C20" s="107"/>
      <c r="D20" s="107"/>
      <c r="E20" s="107"/>
      <c r="F20" s="107"/>
      <c r="G20" s="107"/>
      <c r="H20" s="101"/>
      <c r="I20" s="101"/>
      <c r="J20" s="101"/>
      <c r="K20" s="107"/>
      <c r="L20" s="107"/>
      <c r="M20" s="107"/>
      <c r="N20" s="107"/>
    </row>
    <row r="21" spans="1:15" ht="15.6">
      <c r="A21" s="107"/>
      <c r="B21" s="107"/>
      <c r="C21" s="107"/>
      <c r="D21" s="107"/>
      <c r="E21" s="107"/>
      <c r="F21" s="107"/>
      <c r="G21" s="107"/>
      <c r="H21" s="101"/>
      <c r="I21" s="101"/>
      <c r="J21" s="101"/>
      <c r="K21" s="107"/>
      <c r="L21" s="107"/>
      <c r="M21" s="107"/>
      <c r="N21" s="107"/>
    </row>
    <row r="22" spans="1:15" ht="15.6">
      <c r="A22" s="107"/>
      <c r="B22" s="107"/>
      <c r="C22" s="107"/>
      <c r="D22" s="107"/>
      <c r="E22" s="107"/>
      <c r="F22" s="107"/>
      <c r="G22" s="107"/>
      <c r="H22" s="101"/>
      <c r="I22" s="101"/>
      <c r="J22" s="101"/>
      <c r="K22" s="107"/>
      <c r="L22" s="107"/>
      <c r="M22" s="107"/>
      <c r="N22" s="107"/>
    </row>
    <row r="23" spans="1:15" ht="15.6">
      <c r="A23" s="108" t="s">
        <v>294</v>
      </c>
      <c r="B23" s="116">
        <f>ROUND(SUM(B9:B16),0)</f>
        <v>9635</v>
      </c>
      <c r="C23" s="116">
        <f>ROUND(SUM(C9:C16),0)</f>
        <v>11892</v>
      </c>
      <c r="D23" s="116">
        <f>ROUND(SUM(D9:D16),0)</f>
        <v>995026</v>
      </c>
      <c r="E23" s="116">
        <f t="shared" ref="E23:M23" si="1">ROUND(SUM(E9:E22),0)</f>
        <v>11437105</v>
      </c>
      <c r="F23" s="116">
        <f t="shared" si="1"/>
        <v>10315</v>
      </c>
      <c r="G23" s="116">
        <f t="shared" si="1"/>
        <v>142137</v>
      </c>
      <c r="H23" s="116">
        <f t="shared" si="1"/>
        <v>893780</v>
      </c>
      <c r="I23" s="116">
        <f t="shared" si="1"/>
        <v>13608</v>
      </c>
      <c r="J23" s="116">
        <f t="shared" si="1"/>
        <v>1111732</v>
      </c>
      <c r="K23" s="116">
        <f t="shared" si="1"/>
        <v>2425</v>
      </c>
      <c r="L23" s="116">
        <f t="shared" si="1"/>
        <v>17502</v>
      </c>
      <c r="M23" s="116">
        <f t="shared" si="1"/>
        <v>1119520</v>
      </c>
      <c r="N23" s="116">
        <f>ROUND(SUM(N13:N22),0)</f>
        <v>15764679</v>
      </c>
      <c r="O23" s="452"/>
    </row>
    <row r="24" spans="1:15" ht="15.6">
      <c r="A24" s="107"/>
      <c r="B24" s="107"/>
      <c r="C24" s="107"/>
      <c r="D24" s="107"/>
      <c r="E24" s="107"/>
      <c r="F24" s="107"/>
      <c r="G24" s="107"/>
      <c r="H24" s="107"/>
      <c r="I24" s="107"/>
      <c r="J24" s="107"/>
      <c r="K24" s="107"/>
      <c r="L24" s="107"/>
      <c r="M24" s="107"/>
      <c r="N24" s="107"/>
    </row>
    <row r="25" spans="1:15" ht="15.6">
      <c r="A25" s="106" t="s">
        <v>293</v>
      </c>
      <c r="B25" s="107"/>
      <c r="C25" s="107"/>
      <c r="D25" s="107"/>
      <c r="E25" s="107"/>
      <c r="F25" s="107"/>
      <c r="G25" s="107"/>
      <c r="H25" s="107"/>
      <c r="I25" s="107"/>
      <c r="J25" s="107"/>
      <c r="K25" s="107"/>
      <c r="L25" s="107"/>
      <c r="M25" s="107"/>
      <c r="N25" s="107"/>
    </row>
    <row r="26" spans="1:15" ht="15.6">
      <c r="A26" s="117"/>
      <c r="B26" s="107"/>
      <c r="C26" s="107"/>
      <c r="D26" s="107"/>
      <c r="E26" s="107"/>
      <c r="F26" s="107"/>
      <c r="G26" s="107"/>
      <c r="H26" s="107"/>
      <c r="I26" s="107"/>
      <c r="J26" s="107"/>
      <c r="K26" s="107"/>
      <c r="L26" s="107"/>
      <c r="M26" s="107"/>
      <c r="N26" s="107"/>
    </row>
    <row r="27" spans="1:15" ht="15.6">
      <c r="A27" s="118" t="s">
        <v>308</v>
      </c>
      <c r="B27" s="107"/>
      <c r="C27" s="107"/>
      <c r="D27" s="107"/>
      <c r="E27" s="107"/>
      <c r="F27" s="107"/>
      <c r="G27" s="107"/>
      <c r="H27" s="107"/>
      <c r="I27" s="107"/>
      <c r="J27" s="107"/>
      <c r="K27" s="107"/>
      <c r="L27" s="107"/>
      <c r="M27" s="107"/>
      <c r="N27" s="107">
        <f>SUM(B27:M27)</f>
        <v>0</v>
      </c>
    </row>
    <row r="28" spans="1:15" ht="15.6">
      <c r="A28" s="107" t="s">
        <v>309</v>
      </c>
      <c r="B28" s="107">
        <v>0</v>
      </c>
      <c r="C28" s="107">
        <v>-21527</v>
      </c>
      <c r="D28" s="107">
        <v>-995026</v>
      </c>
      <c r="E28" s="107">
        <v>-4669148</v>
      </c>
      <c r="F28" s="107"/>
      <c r="G28" s="107"/>
      <c r="H28" s="107"/>
      <c r="I28" s="107"/>
      <c r="J28" s="107"/>
      <c r="K28" s="107"/>
      <c r="L28" s="107"/>
      <c r="M28" s="107"/>
      <c r="N28" s="107">
        <f>SUM(B28:M28)</f>
        <v>-5685701</v>
      </c>
    </row>
    <row r="29" spans="1:15" ht="15.6">
      <c r="A29" s="115"/>
      <c r="B29" s="107"/>
      <c r="C29" s="107"/>
      <c r="D29" s="107"/>
      <c r="E29" s="107"/>
      <c r="F29" s="107"/>
      <c r="G29" s="107"/>
      <c r="H29" s="107"/>
      <c r="I29" s="107"/>
      <c r="J29" s="107"/>
      <c r="K29" s="107"/>
      <c r="L29" s="107"/>
      <c r="M29" s="107"/>
      <c r="N29" s="107"/>
    </row>
    <row r="30" spans="1:15" ht="15.6">
      <c r="A30" s="115"/>
      <c r="B30" s="107"/>
      <c r="C30" s="107"/>
      <c r="D30" s="107"/>
      <c r="E30" s="107"/>
      <c r="F30" s="107"/>
      <c r="G30" s="107"/>
      <c r="H30" s="107"/>
      <c r="I30" s="107"/>
      <c r="J30" s="107"/>
      <c r="K30" s="107"/>
      <c r="L30" s="107"/>
      <c r="M30" s="107"/>
      <c r="N30" s="107"/>
    </row>
    <row r="31" spans="1:15" ht="15.6">
      <c r="A31" s="106" t="s">
        <v>291</v>
      </c>
      <c r="B31" s="116">
        <f t="shared" ref="B31:M31" si="2">SUM(B26:B28)</f>
        <v>0</v>
      </c>
      <c r="C31" s="116">
        <f t="shared" si="2"/>
        <v>-21527</v>
      </c>
      <c r="D31" s="116">
        <f t="shared" si="2"/>
        <v>-995026</v>
      </c>
      <c r="E31" s="116">
        <f t="shared" si="2"/>
        <v>-4669148</v>
      </c>
      <c r="F31" s="116">
        <f t="shared" si="2"/>
        <v>0</v>
      </c>
      <c r="G31" s="116">
        <f t="shared" si="2"/>
        <v>0</v>
      </c>
      <c r="H31" s="116">
        <f t="shared" si="2"/>
        <v>0</v>
      </c>
      <c r="I31" s="116">
        <f t="shared" si="2"/>
        <v>0</v>
      </c>
      <c r="J31" s="116">
        <f t="shared" si="2"/>
        <v>0</v>
      </c>
      <c r="K31" s="116">
        <f t="shared" si="2"/>
        <v>0</v>
      </c>
      <c r="L31" s="116">
        <f t="shared" si="2"/>
        <v>0</v>
      </c>
      <c r="M31" s="116">
        <f t="shared" si="2"/>
        <v>0</v>
      </c>
      <c r="N31" s="116">
        <f>SUM(N25:N30)</f>
        <v>-5685701</v>
      </c>
    </row>
    <row r="32" spans="1:15" ht="15.6">
      <c r="A32" s="107"/>
      <c r="B32" s="107"/>
      <c r="C32" s="107"/>
      <c r="D32" s="107"/>
      <c r="E32" s="107"/>
      <c r="F32" s="107"/>
      <c r="G32" s="107"/>
      <c r="H32" s="107"/>
      <c r="I32" s="107"/>
      <c r="J32" s="107"/>
      <c r="K32" s="107"/>
      <c r="L32" s="107"/>
      <c r="M32" s="107"/>
      <c r="N32" s="107"/>
    </row>
    <row r="33" spans="1:14" ht="16.2" thickBot="1">
      <c r="A33" s="484" t="s">
        <v>290</v>
      </c>
      <c r="B33" s="494">
        <f>+B9+B23+B31</f>
        <v>9635</v>
      </c>
      <c r="C33" s="494">
        <f t="shared" ref="C33:M33" si="3">+C23+C31</f>
        <v>-9635</v>
      </c>
      <c r="D33" s="494">
        <f t="shared" si="3"/>
        <v>0</v>
      </c>
      <c r="E33" s="494">
        <f t="shared" si="3"/>
        <v>6767957</v>
      </c>
      <c r="F33" s="494">
        <f t="shared" si="3"/>
        <v>10315</v>
      </c>
      <c r="G33" s="494">
        <f t="shared" si="3"/>
        <v>142137</v>
      </c>
      <c r="H33" s="494">
        <f t="shared" si="3"/>
        <v>893780</v>
      </c>
      <c r="I33" s="494">
        <f t="shared" si="3"/>
        <v>13608</v>
      </c>
      <c r="J33" s="494">
        <f t="shared" si="3"/>
        <v>1111732</v>
      </c>
      <c r="K33" s="494">
        <f t="shared" si="3"/>
        <v>2425</v>
      </c>
      <c r="L33" s="494">
        <f t="shared" si="3"/>
        <v>17502</v>
      </c>
      <c r="M33" s="494">
        <f t="shared" si="3"/>
        <v>1119520</v>
      </c>
      <c r="N33" s="494">
        <f>N23+N31</f>
        <v>10078978</v>
      </c>
    </row>
    <row r="34" spans="1:14" ht="15.6">
      <c r="A34" s="101"/>
      <c r="B34" s="101"/>
      <c r="C34" s="101"/>
      <c r="D34" s="101"/>
      <c r="E34" s="101"/>
      <c r="F34" s="101"/>
      <c r="G34" s="101"/>
      <c r="H34" s="101"/>
      <c r="I34" s="101"/>
      <c r="J34" s="101"/>
      <c r="K34" s="101"/>
      <c r="L34" s="101"/>
      <c r="M34" s="101"/>
      <c r="N34" s="101"/>
    </row>
    <row r="35" spans="1:14" ht="15.6">
      <c r="A35" s="101"/>
      <c r="B35" s="101"/>
      <c r="C35" s="101"/>
      <c r="D35" s="101"/>
      <c r="E35" s="101"/>
      <c r="F35" s="101"/>
      <c r="G35" s="101"/>
      <c r="H35" s="101"/>
      <c r="I35" s="101"/>
      <c r="J35" s="101"/>
      <c r="K35" s="101"/>
      <c r="L35" s="101"/>
      <c r="M35" s="101"/>
      <c r="N35" s="101"/>
    </row>
    <row r="36" spans="1:14" ht="15">
      <c r="A36" s="453"/>
      <c r="B36" s="453"/>
      <c r="C36" s="453"/>
      <c r="D36" s="453"/>
      <c r="E36" s="453"/>
      <c r="F36" s="453"/>
      <c r="G36" s="453"/>
      <c r="H36" s="453"/>
      <c r="I36" s="453"/>
      <c r="J36" s="453"/>
      <c r="K36" s="453"/>
      <c r="L36" s="453"/>
      <c r="M36" s="453"/>
      <c r="N36" s="453"/>
    </row>
    <row r="37" spans="1:14" ht="15">
      <c r="A37" s="453"/>
      <c r="B37" s="453"/>
      <c r="C37" s="453"/>
      <c r="D37" s="453"/>
      <c r="E37" s="453"/>
      <c r="F37" s="453"/>
      <c r="G37" s="453"/>
      <c r="H37" s="453"/>
      <c r="I37" s="453"/>
      <c r="J37" s="453"/>
      <c r="K37" s="453"/>
      <c r="L37" s="453"/>
      <c r="M37" s="453"/>
      <c r="N37" s="453"/>
    </row>
    <row r="38" spans="1:14" ht="15">
      <c r="A38" s="453"/>
      <c r="B38" s="453"/>
      <c r="C38" s="453"/>
      <c r="D38" s="453"/>
      <c r="E38" s="453"/>
      <c r="F38" s="453"/>
      <c r="G38" s="453"/>
      <c r="H38" s="453"/>
      <c r="I38" s="453"/>
      <c r="J38" s="453"/>
      <c r="K38" s="453"/>
      <c r="L38" s="453"/>
      <c r="M38" s="453"/>
      <c r="N38" s="453"/>
    </row>
    <row r="39" spans="1:14" ht="15">
      <c r="A39" s="453"/>
      <c r="B39" s="453"/>
      <c r="C39" s="453"/>
      <c r="D39" s="453"/>
      <c r="E39" s="453"/>
      <c r="F39" s="453"/>
      <c r="G39" s="453"/>
      <c r="H39" s="453"/>
      <c r="I39" s="453"/>
      <c r="J39" s="453"/>
      <c r="K39" s="453"/>
      <c r="L39" s="453"/>
      <c r="M39" s="453"/>
      <c r="N39" s="453"/>
    </row>
    <row r="40" spans="1:14" ht="15">
      <c r="A40" s="453"/>
      <c r="B40" s="453"/>
      <c r="C40" s="453"/>
      <c r="D40" s="453"/>
      <c r="E40" s="453"/>
      <c r="F40" s="453"/>
      <c r="G40" s="453"/>
      <c r="H40" s="453"/>
      <c r="I40" s="453"/>
      <c r="J40" s="453"/>
      <c r="K40" s="453"/>
      <c r="L40" s="453"/>
      <c r="M40" s="453"/>
      <c r="N40" s="453"/>
    </row>
    <row r="41" spans="1:14" ht="15">
      <c r="A41" s="453"/>
      <c r="B41" s="453"/>
      <c r="C41" s="453"/>
      <c r="D41" s="453"/>
      <c r="E41" s="453"/>
      <c r="F41" s="453"/>
      <c r="G41" s="453"/>
      <c r="H41" s="453"/>
      <c r="I41" s="453"/>
      <c r="J41" s="453"/>
      <c r="K41" s="453"/>
      <c r="L41" s="453"/>
      <c r="M41" s="453"/>
      <c r="N41" s="453"/>
    </row>
    <row r="42" spans="1:14" ht="15">
      <c r="A42" s="453"/>
      <c r="B42" s="453"/>
      <c r="C42" s="453"/>
      <c r="D42" s="453"/>
      <c r="E42" s="453"/>
      <c r="F42" s="453"/>
      <c r="G42" s="453"/>
      <c r="H42" s="453"/>
      <c r="I42" s="453"/>
      <c r="J42" s="453"/>
      <c r="K42" s="453"/>
      <c r="L42" s="453"/>
      <c r="M42" s="453"/>
      <c r="N42" s="453"/>
    </row>
    <row r="43" spans="1:14" ht="15">
      <c r="A43" s="453"/>
      <c r="B43" s="453"/>
      <c r="C43" s="453"/>
      <c r="D43" s="453"/>
      <c r="E43" s="453"/>
      <c r="F43" s="453"/>
      <c r="G43" s="453"/>
      <c r="H43" s="453"/>
      <c r="I43" s="453"/>
      <c r="J43" s="453"/>
      <c r="K43" s="453"/>
      <c r="L43" s="453"/>
      <c r="M43" s="453"/>
      <c r="N43" s="453"/>
    </row>
    <row r="44" spans="1:14" ht="15">
      <c r="A44" s="453"/>
      <c r="B44" s="453"/>
      <c r="C44" s="453"/>
      <c r="D44" s="453"/>
      <c r="E44" s="453"/>
      <c r="F44" s="453"/>
      <c r="G44" s="453"/>
      <c r="H44" s="453"/>
      <c r="I44" s="453"/>
      <c r="J44" s="453"/>
      <c r="K44" s="453"/>
      <c r="L44" s="453"/>
      <c r="M44" s="453"/>
      <c r="N44" s="453"/>
    </row>
    <row r="45" spans="1:14" ht="15">
      <c r="A45" s="453"/>
      <c r="B45" s="453"/>
      <c r="C45" s="453"/>
      <c r="D45" s="453"/>
      <c r="E45" s="453"/>
      <c r="F45" s="453"/>
      <c r="G45" s="453"/>
      <c r="H45" s="453"/>
      <c r="I45" s="453"/>
      <c r="J45" s="453"/>
      <c r="K45" s="453"/>
      <c r="L45" s="453"/>
      <c r="M45" s="453"/>
      <c r="N45" s="453"/>
    </row>
    <row r="46" spans="1:14" ht="15">
      <c r="A46" s="453"/>
      <c r="B46" s="453"/>
      <c r="C46" s="453"/>
      <c r="D46" s="453"/>
      <c r="E46" s="453"/>
      <c r="F46" s="453"/>
      <c r="G46" s="453"/>
      <c r="H46" s="453"/>
      <c r="I46" s="453"/>
      <c r="J46" s="453"/>
      <c r="K46" s="453"/>
      <c r="L46" s="453"/>
      <c r="M46" s="453"/>
      <c r="N46" s="453"/>
    </row>
    <row r="47" spans="1:14" ht="15">
      <c r="A47" s="453"/>
      <c r="B47" s="453"/>
      <c r="C47" s="453"/>
      <c r="D47" s="453"/>
      <c r="E47" s="453"/>
      <c r="F47" s="453"/>
      <c r="G47" s="453"/>
      <c r="H47" s="453"/>
      <c r="I47" s="453"/>
      <c r="J47" s="453"/>
      <c r="K47" s="453"/>
      <c r="L47" s="453"/>
      <c r="M47" s="453"/>
      <c r="N47" s="453"/>
    </row>
    <row r="48" spans="1:14" ht="15">
      <c r="A48" s="453"/>
      <c r="B48" s="453"/>
      <c r="C48" s="453"/>
      <c r="D48" s="453"/>
      <c r="E48" s="453"/>
      <c r="F48" s="453"/>
      <c r="G48" s="453"/>
      <c r="H48" s="453"/>
      <c r="I48" s="453"/>
      <c r="J48" s="453"/>
      <c r="K48" s="453"/>
      <c r="L48" s="453"/>
      <c r="M48" s="453"/>
      <c r="N48" s="453"/>
    </row>
    <row r="49" spans="1:14" ht="15">
      <c r="A49" s="453"/>
      <c r="B49" s="453"/>
      <c r="C49" s="453"/>
      <c r="D49" s="453"/>
      <c r="E49" s="453"/>
      <c r="F49" s="453"/>
      <c r="G49" s="453"/>
      <c r="H49" s="453"/>
      <c r="I49" s="453"/>
      <c r="J49" s="453"/>
      <c r="K49" s="453"/>
      <c r="L49" s="453"/>
      <c r="M49" s="453"/>
      <c r="N49" s="453"/>
    </row>
    <row r="50" spans="1:14" ht="15">
      <c r="A50" s="453"/>
      <c r="B50" s="453"/>
      <c r="C50" s="453"/>
      <c r="D50" s="453"/>
      <c r="E50" s="453"/>
      <c r="F50" s="453"/>
      <c r="G50" s="453"/>
      <c r="H50" s="453"/>
      <c r="I50" s="453"/>
      <c r="J50" s="453"/>
      <c r="K50" s="453"/>
      <c r="L50" s="453"/>
      <c r="M50" s="453"/>
      <c r="N50" s="453"/>
    </row>
    <row r="51" spans="1:14" ht="15">
      <c r="A51" s="453"/>
      <c r="B51" s="453"/>
      <c r="C51" s="453"/>
      <c r="D51" s="453"/>
      <c r="E51" s="453"/>
      <c r="F51" s="453"/>
      <c r="G51" s="453"/>
      <c r="H51" s="453"/>
      <c r="I51" s="453"/>
      <c r="J51" s="453"/>
      <c r="K51" s="453"/>
      <c r="L51" s="453"/>
      <c r="M51" s="453"/>
      <c r="N51" s="453"/>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O42"/>
  <sheetViews>
    <sheetView zoomScale="85" zoomScaleNormal="85" zoomScaleSheetLayoutView="85" workbookViewId="0">
      <selection activeCell="R29" sqref="R29"/>
    </sheetView>
  </sheetViews>
  <sheetFormatPr defaultColWidth="9.21875" defaultRowHeight="13.2"/>
  <cols>
    <col min="1" max="1" width="67.109375" style="443" customWidth="1"/>
    <col min="2" max="2" width="11.33203125" style="443" hidden="1" customWidth="1"/>
    <col min="3" max="3" width="11.44140625" style="443" hidden="1" customWidth="1"/>
    <col min="4" max="4" width="11.77734375" style="443" hidden="1" customWidth="1"/>
    <col min="5" max="5" width="11.6640625" style="443" hidden="1" customWidth="1"/>
    <col min="6" max="6" width="11.33203125" style="443" hidden="1" customWidth="1"/>
    <col min="7" max="7" width="12.77734375" style="443" hidden="1" customWidth="1"/>
    <col min="8" max="8" width="12.109375" style="443" hidden="1" customWidth="1"/>
    <col min="9" max="9" width="11.6640625" style="443" hidden="1" customWidth="1"/>
    <col min="10" max="10" width="12.109375" style="443" hidden="1" customWidth="1"/>
    <col min="11" max="11" width="11.44140625" style="443" hidden="1" customWidth="1"/>
    <col min="12" max="12" width="11.109375" style="443" hidden="1" customWidth="1"/>
    <col min="13" max="13" width="11.77734375" style="443" customWidth="1"/>
    <col min="14" max="14" width="15.6640625" style="443" bestFit="1" customWidth="1"/>
    <col min="15" max="20" width="17.44140625" style="443" customWidth="1"/>
    <col min="21" max="21" width="9.21875" style="443" customWidth="1"/>
    <col min="22" max="253" width="9.21875" style="443"/>
    <col min="254" max="254" width="66.44140625" style="443" bestFit="1" customWidth="1"/>
    <col min="255" max="255" width="9.6640625" style="443" bestFit="1" customWidth="1"/>
    <col min="256" max="266" width="0" style="443" hidden="1" customWidth="1"/>
    <col min="267" max="267" width="14.88671875" style="443" bestFit="1" customWidth="1"/>
    <col min="268" max="272" width="0" style="443" hidden="1" customWidth="1"/>
    <col min="273" max="276" width="17.44140625" style="443" customWidth="1"/>
    <col min="277" max="509" width="9.21875" style="443"/>
    <col min="510" max="510" width="66.44140625" style="443" bestFit="1" customWidth="1"/>
    <col min="511" max="511" width="9.6640625" style="443" bestFit="1" customWidth="1"/>
    <col min="512" max="522" width="0" style="443" hidden="1" customWidth="1"/>
    <col min="523" max="523" width="14.88671875" style="443" bestFit="1" customWidth="1"/>
    <col min="524" max="528" width="0" style="443" hidden="1" customWidth="1"/>
    <col min="529" max="532" width="17.44140625" style="443" customWidth="1"/>
    <col min="533" max="765" width="9.21875" style="443"/>
    <col min="766" max="766" width="66.44140625" style="443" bestFit="1" customWidth="1"/>
    <col min="767" max="767" width="9.6640625" style="443" bestFit="1" customWidth="1"/>
    <col min="768" max="778" width="0" style="443" hidden="1" customWidth="1"/>
    <col min="779" max="779" width="14.88671875" style="443" bestFit="1" customWidth="1"/>
    <col min="780" max="784" width="0" style="443" hidden="1" customWidth="1"/>
    <col min="785" max="788" width="17.44140625" style="443" customWidth="1"/>
    <col min="789" max="1021" width="9.21875" style="443"/>
    <col min="1022" max="1022" width="66.44140625" style="443" bestFit="1" customWidth="1"/>
    <col min="1023" max="1023" width="9.6640625" style="443" bestFit="1" customWidth="1"/>
    <col min="1024" max="1034" width="0" style="443" hidden="1" customWidth="1"/>
    <col min="1035" max="1035" width="14.88671875" style="443" bestFit="1" customWidth="1"/>
    <col min="1036" max="1040" width="0" style="443" hidden="1" customWidth="1"/>
    <col min="1041" max="1044" width="17.44140625" style="443" customWidth="1"/>
    <col min="1045" max="1277" width="9.21875" style="443"/>
    <col min="1278" max="1278" width="66.44140625" style="443" bestFit="1" customWidth="1"/>
    <col min="1279" max="1279" width="9.6640625" style="443" bestFit="1" customWidth="1"/>
    <col min="1280" max="1290" width="0" style="443" hidden="1" customWidth="1"/>
    <col min="1291" max="1291" width="14.88671875" style="443" bestFit="1" customWidth="1"/>
    <col min="1292" max="1296" width="0" style="443" hidden="1" customWidth="1"/>
    <col min="1297" max="1300" width="17.44140625" style="443" customWidth="1"/>
    <col min="1301" max="1533" width="9.21875" style="443"/>
    <col min="1534" max="1534" width="66.44140625" style="443" bestFit="1" customWidth="1"/>
    <col min="1535" max="1535" width="9.6640625" style="443" bestFit="1" customWidth="1"/>
    <col min="1536" max="1546" width="0" style="443" hidden="1" customWidth="1"/>
    <col min="1547" max="1547" width="14.88671875" style="443" bestFit="1" customWidth="1"/>
    <col min="1548" max="1552" width="0" style="443" hidden="1" customWidth="1"/>
    <col min="1553" max="1556" width="17.44140625" style="443" customWidth="1"/>
    <col min="1557" max="1789" width="9.21875" style="443"/>
    <col min="1790" max="1790" width="66.44140625" style="443" bestFit="1" customWidth="1"/>
    <col min="1791" max="1791" width="9.6640625" style="443" bestFit="1" customWidth="1"/>
    <col min="1792" max="1802" width="0" style="443" hidden="1" customWidth="1"/>
    <col min="1803" max="1803" width="14.88671875" style="443" bestFit="1" customWidth="1"/>
    <col min="1804" max="1808" width="0" style="443" hidden="1" customWidth="1"/>
    <col min="1809" max="1812" width="17.44140625" style="443" customWidth="1"/>
    <col min="1813" max="2045" width="9.21875" style="443"/>
    <col min="2046" max="2046" width="66.44140625" style="443" bestFit="1" customWidth="1"/>
    <col min="2047" max="2047" width="9.6640625" style="443" bestFit="1" customWidth="1"/>
    <col min="2048" max="2058" width="0" style="443" hidden="1" customWidth="1"/>
    <col min="2059" max="2059" width="14.88671875" style="443" bestFit="1" customWidth="1"/>
    <col min="2060" max="2064" width="0" style="443" hidden="1" customWidth="1"/>
    <col min="2065" max="2068" width="17.44140625" style="443" customWidth="1"/>
    <col min="2069" max="2301" width="9.21875" style="443"/>
    <col min="2302" max="2302" width="66.44140625" style="443" bestFit="1" customWidth="1"/>
    <col min="2303" max="2303" width="9.6640625" style="443" bestFit="1" customWidth="1"/>
    <col min="2304" max="2314" width="0" style="443" hidden="1" customWidth="1"/>
    <col min="2315" max="2315" width="14.88671875" style="443" bestFit="1" customWidth="1"/>
    <col min="2316" max="2320" width="0" style="443" hidden="1" customWidth="1"/>
    <col min="2321" max="2324" width="17.44140625" style="443" customWidth="1"/>
    <col min="2325" max="2557" width="9.21875" style="443"/>
    <col min="2558" max="2558" width="66.44140625" style="443" bestFit="1" customWidth="1"/>
    <col min="2559" max="2559" width="9.6640625" style="443" bestFit="1" customWidth="1"/>
    <col min="2560" max="2570" width="0" style="443" hidden="1" customWidth="1"/>
    <col min="2571" max="2571" width="14.88671875" style="443" bestFit="1" customWidth="1"/>
    <col min="2572" max="2576" width="0" style="443" hidden="1" customWidth="1"/>
    <col min="2577" max="2580" width="17.44140625" style="443" customWidth="1"/>
    <col min="2581" max="2813" width="9.21875" style="443"/>
    <col min="2814" max="2814" width="66.44140625" style="443" bestFit="1" customWidth="1"/>
    <col min="2815" max="2815" width="9.6640625" style="443" bestFit="1" customWidth="1"/>
    <col min="2816" max="2826" width="0" style="443" hidden="1" customWidth="1"/>
    <col min="2827" max="2827" width="14.88671875" style="443" bestFit="1" customWidth="1"/>
    <col min="2828" max="2832" width="0" style="443" hidden="1" customWidth="1"/>
    <col min="2833" max="2836" width="17.44140625" style="443" customWidth="1"/>
    <col min="2837" max="3069" width="9.21875" style="443"/>
    <col min="3070" max="3070" width="66.44140625" style="443" bestFit="1" customWidth="1"/>
    <col min="3071" max="3071" width="9.6640625" style="443" bestFit="1" customWidth="1"/>
    <col min="3072" max="3082" width="0" style="443" hidden="1" customWidth="1"/>
    <col min="3083" max="3083" width="14.88671875" style="443" bestFit="1" customWidth="1"/>
    <col min="3084" max="3088" width="0" style="443" hidden="1" customWidth="1"/>
    <col min="3089" max="3092" width="17.44140625" style="443" customWidth="1"/>
    <col min="3093" max="3325" width="9.21875" style="443"/>
    <col min="3326" max="3326" width="66.44140625" style="443" bestFit="1" customWidth="1"/>
    <col min="3327" max="3327" width="9.6640625" style="443" bestFit="1" customWidth="1"/>
    <col min="3328" max="3338" width="0" style="443" hidden="1" customWidth="1"/>
    <col min="3339" max="3339" width="14.88671875" style="443" bestFit="1" customWidth="1"/>
    <col min="3340" max="3344" width="0" style="443" hidden="1" customWidth="1"/>
    <col min="3345" max="3348" width="17.44140625" style="443" customWidth="1"/>
    <col min="3349" max="3581" width="9.21875" style="443"/>
    <col min="3582" max="3582" width="66.44140625" style="443" bestFit="1" customWidth="1"/>
    <col min="3583" max="3583" width="9.6640625" style="443" bestFit="1" customWidth="1"/>
    <col min="3584" max="3594" width="0" style="443" hidden="1" customWidth="1"/>
    <col min="3595" max="3595" width="14.88671875" style="443" bestFit="1" customWidth="1"/>
    <col min="3596" max="3600" width="0" style="443" hidden="1" customWidth="1"/>
    <col min="3601" max="3604" width="17.44140625" style="443" customWidth="1"/>
    <col min="3605" max="3837" width="9.21875" style="443"/>
    <col min="3838" max="3838" width="66.44140625" style="443" bestFit="1" customWidth="1"/>
    <col min="3839" max="3839" width="9.6640625" style="443" bestFit="1" customWidth="1"/>
    <col min="3840" max="3850" width="0" style="443" hidden="1" customWidth="1"/>
    <col min="3851" max="3851" width="14.88671875" style="443" bestFit="1" customWidth="1"/>
    <col min="3852" max="3856" width="0" style="443" hidden="1" customWidth="1"/>
    <col min="3857" max="3860" width="17.44140625" style="443" customWidth="1"/>
    <col min="3861" max="4093" width="9.21875" style="443"/>
    <col min="4094" max="4094" width="66.44140625" style="443" bestFit="1" customWidth="1"/>
    <col min="4095" max="4095" width="9.6640625" style="443" bestFit="1" customWidth="1"/>
    <col min="4096" max="4106" width="0" style="443" hidden="1" customWidth="1"/>
    <col min="4107" max="4107" width="14.88671875" style="443" bestFit="1" customWidth="1"/>
    <col min="4108" max="4112" width="0" style="443" hidden="1" customWidth="1"/>
    <col min="4113" max="4116" width="17.44140625" style="443" customWidth="1"/>
    <col min="4117" max="4349" width="9.21875" style="443"/>
    <col min="4350" max="4350" width="66.44140625" style="443" bestFit="1" customWidth="1"/>
    <col min="4351" max="4351" width="9.6640625" style="443" bestFit="1" customWidth="1"/>
    <col min="4352" max="4362" width="0" style="443" hidden="1" customWidth="1"/>
    <col min="4363" max="4363" width="14.88671875" style="443" bestFit="1" customWidth="1"/>
    <col min="4364" max="4368" width="0" style="443" hidden="1" customWidth="1"/>
    <col min="4369" max="4372" width="17.44140625" style="443" customWidth="1"/>
    <col min="4373" max="4605" width="9.21875" style="443"/>
    <col min="4606" max="4606" width="66.44140625" style="443" bestFit="1" customWidth="1"/>
    <col min="4607" max="4607" width="9.6640625" style="443" bestFit="1" customWidth="1"/>
    <col min="4608" max="4618" width="0" style="443" hidden="1" customWidth="1"/>
    <col min="4619" max="4619" width="14.88671875" style="443" bestFit="1" customWidth="1"/>
    <col min="4620" max="4624" width="0" style="443" hidden="1" customWidth="1"/>
    <col min="4625" max="4628" width="17.44140625" style="443" customWidth="1"/>
    <col min="4629" max="4861" width="9.21875" style="443"/>
    <col min="4862" max="4862" width="66.44140625" style="443" bestFit="1" customWidth="1"/>
    <col min="4863" max="4863" width="9.6640625" style="443" bestFit="1" customWidth="1"/>
    <col min="4864" max="4874" width="0" style="443" hidden="1" customWidth="1"/>
    <col min="4875" max="4875" width="14.88671875" style="443" bestFit="1" customWidth="1"/>
    <col min="4876" max="4880" width="0" style="443" hidden="1" customWidth="1"/>
    <col min="4881" max="4884" width="17.44140625" style="443" customWidth="1"/>
    <col min="4885" max="5117" width="9.21875" style="443"/>
    <col min="5118" max="5118" width="66.44140625" style="443" bestFit="1" customWidth="1"/>
    <col min="5119" max="5119" width="9.6640625" style="443" bestFit="1" customWidth="1"/>
    <col min="5120" max="5130" width="0" style="443" hidden="1" customWidth="1"/>
    <col min="5131" max="5131" width="14.88671875" style="443" bestFit="1" customWidth="1"/>
    <col min="5132" max="5136" width="0" style="443" hidden="1" customWidth="1"/>
    <col min="5137" max="5140" width="17.44140625" style="443" customWidth="1"/>
    <col min="5141" max="5373" width="9.21875" style="443"/>
    <col min="5374" max="5374" width="66.44140625" style="443" bestFit="1" customWidth="1"/>
    <col min="5375" max="5375" width="9.6640625" style="443" bestFit="1" customWidth="1"/>
    <col min="5376" max="5386" width="0" style="443" hidden="1" customWidth="1"/>
    <col min="5387" max="5387" width="14.88671875" style="443" bestFit="1" customWidth="1"/>
    <col min="5388" max="5392" width="0" style="443" hidden="1" customWidth="1"/>
    <col min="5393" max="5396" width="17.44140625" style="443" customWidth="1"/>
    <col min="5397" max="5629" width="9.21875" style="443"/>
    <col min="5630" max="5630" width="66.44140625" style="443" bestFit="1" customWidth="1"/>
    <col min="5631" max="5631" width="9.6640625" style="443" bestFit="1" customWidth="1"/>
    <col min="5632" max="5642" width="0" style="443" hidden="1" customWidth="1"/>
    <col min="5643" max="5643" width="14.88671875" style="443" bestFit="1" customWidth="1"/>
    <col min="5644" max="5648" width="0" style="443" hidden="1" customWidth="1"/>
    <col min="5649" max="5652" width="17.44140625" style="443" customWidth="1"/>
    <col min="5653" max="5885" width="9.21875" style="443"/>
    <col min="5886" max="5886" width="66.44140625" style="443" bestFit="1" customWidth="1"/>
    <col min="5887" max="5887" width="9.6640625" style="443" bestFit="1" customWidth="1"/>
    <col min="5888" max="5898" width="0" style="443" hidden="1" customWidth="1"/>
    <col min="5899" max="5899" width="14.88671875" style="443" bestFit="1" customWidth="1"/>
    <col min="5900" max="5904" width="0" style="443" hidden="1" customWidth="1"/>
    <col min="5905" max="5908" width="17.44140625" style="443" customWidth="1"/>
    <col min="5909" max="6141" width="9.21875" style="443"/>
    <col min="6142" max="6142" width="66.44140625" style="443" bestFit="1" customWidth="1"/>
    <col min="6143" max="6143" width="9.6640625" style="443" bestFit="1" customWidth="1"/>
    <col min="6144" max="6154" width="0" style="443" hidden="1" customWidth="1"/>
    <col min="6155" max="6155" width="14.88671875" style="443" bestFit="1" customWidth="1"/>
    <col min="6156" max="6160" width="0" style="443" hidden="1" customWidth="1"/>
    <col min="6161" max="6164" width="17.44140625" style="443" customWidth="1"/>
    <col min="6165" max="6397" width="9.21875" style="443"/>
    <col min="6398" max="6398" width="66.44140625" style="443" bestFit="1" customWidth="1"/>
    <col min="6399" max="6399" width="9.6640625" style="443" bestFit="1" customWidth="1"/>
    <col min="6400" max="6410" width="0" style="443" hidden="1" customWidth="1"/>
    <col min="6411" max="6411" width="14.88671875" style="443" bestFit="1" customWidth="1"/>
    <col min="6412" max="6416" width="0" style="443" hidden="1" customWidth="1"/>
    <col min="6417" max="6420" width="17.44140625" style="443" customWidth="1"/>
    <col min="6421" max="6653" width="9.21875" style="443"/>
    <col min="6654" max="6654" width="66.44140625" style="443" bestFit="1" customWidth="1"/>
    <col min="6655" max="6655" width="9.6640625" style="443" bestFit="1" customWidth="1"/>
    <col min="6656" max="6666" width="0" style="443" hidden="1" customWidth="1"/>
    <col min="6667" max="6667" width="14.88671875" style="443" bestFit="1" customWidth="1"/>
    <col min="6668" max="6672" width="0" style="443" hidden="1" customWidth="1"/>
    <col min="6673" max="6676" width="17.44140625" style="443" customWidth="1"/>
    <col min="6677" max="6909" width="9.21875" style="443"/>
    <col min="6910" max="6910" width="66.44140625" style="443" bestFit="1" customWidth="1"/>
    <col min="6911" max="6911" width="9.6640625" style="443" bestFit="1" customWidth="1"/>
    <col min="6912" max="6922" width="0" style="443" hidden="1" customWidth="1"/>
    <col min="6923" max="6923" width="14.88671875" style="443" bestFit="1" customWidth="1"/>
    <col min="6924" max="6928" width="0" style="443" hidden="1" customWidth="1"/>
    <col min="6929" max="6932" width="17.44140625" style="443" customWidth="1"/>
    <col min="6933" max="7165" width="9.21875" style="443"/>
    <col min="7166" max="7166" width="66.44140625" style="443" bestFit="1" customWidth="1"/>
    <col min="7167" max="7167" width="9.6640625" style="443" bestFit="1" customWidth="1"/>
    <col min="7168" max="7178" width="0" style="443" hidden="1" customWidth="1"/>
    <col min="7179" max="7179" width="14.88671875" style="443" bestFit="1" customWidth="1"/>
    <col min="7180" max="7184" width="0" style="443" hidden="1" customWidth="1"/>
    <col min="7185" max="7188" width="17.44140625" style="443" customWidth="1"/>
    <col min="7189" max="7421" width="9.21875" style="443"/>
    <col min="7422" max="7422" width="66.44140625" style="443" bestFit="1" customWidth="1"/>
    <col min="7423" max="7423" width="9.6640625" style="443" bestFit="1" customWidth="1"/>
    <col min="7424" max="7434" width="0" style="443" hidden="1" customWidth="1"/>
    <col min="7435" max="7435" width="14.88671875" style="443" bestFit="1" customWidth="1"/>
    <col min="7436" max="7440" width="0" style="443" hidden="1" customWidth="1"/>
    <col min="7441" max="7444" width="17.44140625" style="443" customWidth="1"/>
    <col min="7445" max="7677" width="9.21875" style="443"/>
    <col min="7678" max="7678" width="66.44140625" style="443" bestFit="1" customWidth="1"/>
    <col min="7679" max="7679" width="9.6640625" style="443" bestFit="1" customWidth="1"/>
    <col min="7680" max="7690" width="0" style="443" hidden="1" customWidth="1"/>
    <col min="7691" max="7691" width="14.88671875" style="443" bestFit="1" customWidth="1"/>
    <col min="7692" max="7696" width="0" style="443" hidden="1" customWidth="1"/>
    <col min="7697" max="7700" width="17.44140625" style="443" customWidth="1"/>
    <col min="7701" max="7933" width="9.21875" style="443"/>
    <col min="7934" max="7934" width="66.44140625" style="443" bestFit="1" customWidth="1"/>
    <col min="7935" max="7935" width="9.6640625" style="443" bestFit="1" customWidth="1"/>
    <col min="7936" max="7946" width="0" style="443" hidden="1" customWidth="1"/>
    <col min="7947" max="7947" width="14.88671875" style="443" bestFit="1" customWidth="1"/>
    <col min="7948" max="7952" width="0" style="443" hidden="1" customWidth="1"/>
    <col min="7953" max="7956" width="17.44140625" style="443" customWidth="1"/>
    <col min="7957" max="8189" width="9.21875" style="443"/>
    <col min="8190" max="8190" width="66.44140625" style="443" bestFit="1" customWidth="1"/>
    <col min="8191" max="8191" width="9.6640625" style="443" bestFit="1" customWidth="1"/>
    <col min="8192" max="8202" width="0" style="443" hidden="1" customWidth="1"/>
    <col min="8203" max="8203" width="14.88671875" style="443" bestFit="1" customWidth="1"/>
    <col min="8204" max="8208" width="0" style="443" hidden="1" customWidth="1"/>
    <col min="8209" max="8212" width="17.44140625" style="443" customWidth="1"/>
    <col min="8213" max="8445" width="9.21875" style="443"/>
    <col min="8446" max="8446" width="66.44140625" style="443" bestFit="1" customWidth="1"/>
    <col min="8447" max="8447" width="9.6640625" style="443" bestFit="1" customWidth="1"/>
    <col min="8448" max="8458" width="0" style="443" hidden="1" customWidth="1"/>
    <col min="8459" max="8459" width="14.88671875" style="443" bestFit="1" customWidth="1"/>
    <col min="8460" max="8464" width="0" style="443" hidden="1" customWidth="1"/>
    <col min="8465" max="8468" width="17.44140625" style="443" customWidth="1"/>
    <col min="8469" max="8701" width="9.21875" style="443"/>
    <col min="8702" max="8702" width="66.44140625" style="443" bestFit="1" customWidth="1"/>
    <col min="8703" max="8703" width="9.6640625" style="443" bestFit="1" customWidth="1"/>
    <col min="8704" max="8714" width="0" style="443" hidden="1" customWidth="1"/>
    <col min="8715" max="8715" width="14.88671875" style="443" bestFit="1" customWidth="1"/>
    <col min="8716" max="8720" width="0" style="443" hidden="1" customWidth="1"/>
    <col min="8721" max="8724" width="17.44140625" style="443" customWidth="1"/>
    <col min="8725" max="8957" width="9.21875" style="443"/>
    <col min="8958" max="8958" width="66.44140625" style="443" bestFit="1" customWidth="1"/>
    <col min="8959" max="8959" width="9.6640625" style="443" bestFit="1" customWidth="1"/>
    <col min="8960" max="8970" width="0" style="443" hidden="1" customWidth="1"/>
    <col min="8971" max="8971" width="14.88671875" style="443" bestFit="1" customWidth="1"/>
    <col min="8972" max="8976" width="0" style="443" hidden="1" customWidth="1"/>
    <col min="8977" max="8980" width="17.44140625" style="443" customWidth="1"/>
    <col min="8981" max="9213" width="9.21875" style="443"/>
    <col min="9214" max="9214" width="66.44140625" style="443" bestFit="1" customWidth="1"/>
    <col min="9215" max="9215" width="9.6640625" style="443" bestFit="1" customWidth="1"/>
    <col min="9216" max="9226" width="0" style="443" hidden="1" customWidth="1"/>
    <col min="9227" max="9227" width="14.88671875" style="443" bestFit="1" customWidth="1"/>
    <col min="9228" max="9232" width="0" style="443" hidden="1" customWidth="1"/>
    <col min="9233" max="9236" width="17.44140625" style="443" customWidth="1"/>
    <col min="9237" max="9469" width="9.21875" style="443"/>
    <col min="9470" max="9470" width="66.44140625" style="443" bestFit="1" customWidth="1"/>
    <col min="9471" max="9471" width="9.6640625" style="443" bestFit="1" customWidth="1"/>
    <col min="9472" max="9482" width="0" style="443" hidden="1" customWidth="1"/>
    <col min="9483" max="9483" width="14.88671875" style="443" bestFit="1" customWidth="1"/>
    <col min="9484" max="9488" width="0" style="443" hidden="1" customWidth="1"/>
    <col min="9489" max="9492" width="17.44140625" style="443" customWidth="1"/>
    <col min="9493" max="9725" width="9.21875" style="443"/>
    <col min="9726" max="9726" width="66.44140625" style="443" bestFit="1" customWidth="1"/>
    <col min="9727" max="9727" width="9.6640625" style="443" bestFit="1" customWidth="1"/>
    <col min="9728" max="9738" width="0" style="443" hidden="1" customWidth="1"/>
    <col min="9739" max="9739" width="14.88671875" style="443" bestFit="1" customWidth="1"/>
    <col min="9740" max="9744" width="0" style="443" hidden="1" customWidth="1"/>
    <col min="9745" max="9748" width="17.44140625" style="443" customWidth="1"/>
    <col min="9749" max="9981" width="9.21875" style="443"/>
    <col min="9982" max="9982" width="66.44140625" style="443" bestFit="1" customWidth="1"/>
    <col min="9983" max="9983" width="9.6640625" style="443" bestFit="1" customWidth="1"/>
    <col min="9984" max="9994" width="0" style="443" hidden="1" customWidth="1"/>
    <col min="9995" max="9995" width="14.88671875" style="443" bestFit="1" customWidth="1"/>
    <col min="9996" max="10000" width="0" style="443" hidden="1" customWidth="1"/>
    <col min="10001" max="10004" width="17.44140625" style="443" customWidth="1"/>
    <col min="10005" max="10237" width="9.21875" style="443"/>
    <col min="10238" max="10238" width="66.44140625" style="443" bestFit="1" customWidth="1"/>
    <col min="10239" max="10239" width="9.6640625" style="443" bestFit="1" customWidth="1"/>
    <col min="10240" max="10250" width="0" style="443" hidden="1" customWidth="1"/>
    <col min="10251" max="10251" width="14.88671875" style="443" bestFit="1" customWidth="1"/>
    <col min="10252" max="10256" width="0" style="443" hidden="1" customWidth="1"/>
    <col min="10257" max="10260" width="17.44140625" style="443" customWidth="1"/>
    <col min="10261" max="10493" width="9.21875" style="443"/>
    <col min="10494" max="10494" width="66.44140625" style="443" bestFit="1" customWidth="1"/>
    <col min="10495" max="10495" width="9.6640625" style="443" bestFit="1" customWidth="1"/>
    <col min="10496" max="10506" width="0" style="443" hidden="1" customWidth="1"/>
    <col min="10507" max="10507" width="14.88671875" style="443" bestFit="1" customWidth="1"/>
    <col min="10508" max="10512" width="0" style="443" hidden="1" customWidth="1"/>
    <col min="10513" max="10516" width="17.44140625" style="443" customWidth="1"/>
    <col min="10517" max="10749" width="9.21875" style="443"/>
    <col min="10750" max="10750" width="66.44140625" style="443" bestFit="1" customWidth="1"/>
    <col min="10751" max="10751" width="9.6640625" style="443" bestFit="1" customWidth="1"/>
    <col min="10752" max="10762" width="0" style="443" hidden="1" customWidth="1"/>
    <col min="10763" max="10763" width="14.88671875" style="443" bestFit="1" customWidth="1"/>
    <col min="10764" max="10768" width="0" style="443" hidden="1" customWidth="1"/>
    <col min="10769" max="10772" width="17.44140625" style="443" customWidth="1"/>
    <col min="10773" max="11005" width="9.21875" style="443"/>
    <col min="11006" max="11006" width="66.44140625" style="443" bestFit="1" customWidth="1"/>
    <col min="11007" max="11007" width="9.6640625" style="443" bestFit="1" customWidth="1"/>
    <col min="11008" max="11018" width="0" style="443" hidden="1" customWidth="1"/>
    <col min="11019" max="11019" width="14.88671875" style="443" bestFit="1" customWidth="1"/>
    <col min="11020" max="11024" width="0" style="443" hidden="1" customWidth="1"/>
    <col min="11025" max="11028" width="17.44140625" style="443" customWidth="1"/>
    <col min="11029" max="11261" width="9.21875" style="443"/>
    <col min="11262" max="11262" width="66.44140625" style="443" bestFit="1" customWidth="1"/>
    <col min="11263" max="11263" width="9.6640625" style="443" bestFit="1" customWidth="1"/>
    <col min="11264" max="11274" width="0" style="443" hidden="1" customWidth="1"/>
    <col min="11275" max="11275" width="14.88671875" style="443" bestFit="1" customWidth="1"/>
    <col min="11276" max="11280" width="0" style="443" hidden="1" customWidth="1"/>
    <col min="11281" max="11284" width="17.44140625" style="443" customWidth="1"/>
    <col min="11285" max="11517" width="9.21875" style="443"/>
    <col min="11518" max="11518" width="66.44140625" style="443" bestFit="1" customWidth="1"/>
    <col min="11519" max="11519" width="9.6640625" style="443" bestFit="1" customWidth="1"/>
    <col min="11520" max="11530" width="0" style="443" hidden="1" customWidth="1"/>
    <col min="11531" max="11531" width="14.88671875" style="443" bestFit="1" customWidth="1"/>
    <col min="11532" max="11536" width="0" style="443" hidden="1" customWidth="1"/>
    <col min="11537" max="11540" width="17.44140625" style="443" customWidth="1"/>
    <col min="11541" max="11773" width="9.21875" style="443"/>
    <col min="11774" max="11774" width="66.44140625" style="443" bestFit="1" customWidth="1"/>
    <col min="11775" max="11775" width="9.6640625" style="443" bestFit="1" customWidth="1"/>
    <col min="11776" max="11786" width="0" style="443" hidden="1" customWidth="1"/>
    <col min="11787" max="11787" width="14.88671875" style="443" bestFit="1" customWidth="1"/>
    <col min="11788" max="11792" width="0" style="443" hidden="1" customWidth="1"/>
    <col min="11793" max="11796" width="17.44140625" style="443" customWidth="1"/>
    <col min="11797" max="12029" width="9.21875" style="443"/>
    <col min="12030" max="12030" width="66.44140625" style="443" bestFit="1" customWidth="1"/>
    <col min="12031" max="12031" width="9.6640625" style="443" bestFit="1" customWidth="1"/>
    <col min="12032" max="12042" width="0" style="443" hidden="1" customWidth="1"/>
    <col min="12043" max="12043" width="14.88671875" style="443" bestFit="1" customWidth="1"/>
    <col min="12044" max="12048" width="0" style="443" hidden="1" customWidth="1"/>
    <col min="12049" max="12052" width="17.44140625" style="443" customWidth="1"/>
    <col min="12053" max="12285" width="9.21875" style="443"/>
    <col min="12286" max="12286" width="66.44140625" style="443" bestFit="1" customWidth="1"/>
    <col min="12287" max="12287" width="9.6640625" style="443" bestFit="1" customWidth="1"/>
    <col min="12288" max="12298" width="0" style="443" hidden="1" customWidth="1"/>
    <col min="12299" max="12299" width="14.88671875" style="443" bestFit="1" customWidth="1"/>
    <col min="12300" max="12304" width="0" style="443" hidden="1" customWidth="1"/>
    <col min="12305" max="12308" width="17.44140625" style="443" customWidth="1"/>
    <col min="12309" max="12541" width="9.21875" style="443"/>
    <col min="12542" max="12542" width="66.44140625" style="443" bestFit="1" customWidth="1"/>
    <col min="12543" max="12543" width="9.6640625" style="443" bestFit="1" customWidth="1"/>
    <col min="12544" max="12554" width="0" style="443" hidden="1" customWidth="1"/>
    <col min="12555" max="12555" width="14.88671875" style="443" bestFit="1" customWidth="1"/>
    <col min="12556" max="12560" width="0" style="443" hidden="1" customWidth="1"/>
    <col min="12561" max="12564" width="17.44140625" style="443" customWidth="1"/>
    <col min="12565" max="12797" width="9.21875" style="443"/>
    <col min="12798" max="12798" width="66.44140625" style="443" bestFit="1" customWidth="1"/>
    <col min="12799" max="12799" width="9.6640625" style="443" bestFit="1" customWidth="1"/>
    <col min="12800" max="12810" width="0" style="443" hidden="1" customWidth="1"/>
    <col min="12811" max="12811" width="14.88671875" style="443" bestFit="1" customWidth="1"/>
    <col min="12812" max="12816" width="0" style="443" hidden="1" customWidth="1"/>
    <col min="12817" max="12820" width="17.44140625" style="443" customWidth="1"/>
    <col min="12821" max="13053" width="9.21875" style="443"/>
    <col min="13054" max="13054" width="66.44140625" style="443" bestFit="1" customWidth="1"/>
    <col min="13055" max="13055" width="9.6640625" style="443" bestFit="1" customWidth="1"/>
    <col min="13056" max="13066" width="0" style="443" hidden="1" customWidth="1"/>
    <col min="13067" max="13067" width="14.88671875" style="443" bestFit="1" customWidth="1"/>
    <col min="13068" max="13072" width="0" style="443" hidden="1" customWidth="1"/>
    <col min="13073" max="13076" width="17.44140625" style="443" customWidth="1"/>
    <col min="13077" max="13309" width="9.21875" style="443"/>
    <col min="13310" max="13310" width="66.44140625" style="443" bestFit="1" customWidth="1"/>
    <col min="13311" max="13311" width="9.6640625" style="443" bestFit="1" customWidth="1"/>
    <col min="13312" max="13322" width="0" style="443" hidden="1" customWidth="1"/>
    <col min="13323" max="13323" width="14.88671875" style="443" bestFit="1" customWidth="1"/>
    <col min="13324" max="13328" width="0" style="443" hidden="1" customWidth="1"/>
    <col min="13329" max="13332" width="17.44140625" style="443" customWidth="1"/>
    <col min="13333" max="13565" width="9.21875" style="443"/>
    <col min="13566" max="13566" width="66.44140625" style="443" bestFit="1" customWidth="1"/>
    <col min="13567" max="13567" width="9.6640625" style="443" bestFit="1" customWidth="1"/>
    <col min="13568" max="13578" width="0" style="443" hidden="1" customWidth="1"/>
    <col min="13579" max="13579" width="14.88671875" style="443" bestFit="1" customWidth="1"/>
    <col min="13580" max="13584" width="0" style="443" hidden="1" customWidth="1"/>
    <col min="13585" max="13588" width="17.44140625" style="443" customWidth="1"/>
    <col min="13589" max="13821" width="9.21875" style="443"/>
    <col min="13822" max="13822" width="66.44140625" style="443" bestFit="1" customWidth="1"/>
    <col min="13823" max="13823" width="9.6640625" style="443" bestFit="1" customWidth="1"/>
    <col min="13824" max="13834" width="0" style="443" hidden="1" customWidth="1"/>
    <col min="13835" max="13835" width="14.88671875" style="443" bestFit="1" customWidth="1"/>
    <col min="13836" max="13840" width="0" style="443" hidden="1" customWidth="1"/>
    <col min="13841" max="13844" width="17.44140625" style="443" customWidth="1"/>
    <col min="13845" max="14077" width="9.21875" style="443"/>
    <col min="14078" max="14078" width="66.44140625" style="443" bestFit="1" customWidth="1"/>
    <col min="14079" max="14079" width="9.6640625" style="443" bestFit="1" customWidth="1"/>
    <col min="14080" max="14090" width="0" style="443" hidden="1" customWidth="1"/>
    <col min="14091" max="14091" width="14.88671875" style="443" bestFit="1" customWidth="1"/>
    <col min="14092" max="14096" width="0" style="443" hidden="1" customWidth="1"/>
    <col min="14097" max="14100" width="17.44140625" style="443" customWidth="1"/>
    <col min="14101" max="14333" width="9.21875" style="443"/>
    <col min="14334" max="14334" width="66.44140625" style="443" bestFit="1" customWidth="1"/>
    <col min="14335" max="14335" width="9.6640625" style="443" bestFit="1" customWidth="1"/>
    <col min="14336" max="14346" width="0" style="443" hidden="1" customWidth="1"/>
    <col min="14347" max="14347" width="14.88671875" style="443" bestFit="1" customWidth="1"/>
    <col min="14348" max="14352" width="0" style="443" hidden="1" customWidth="1"/>
    <col min="14353" max="14356" width="17.44140625" style="443" customWidth="1"/>
    <col min="14357" max="14589" width="9.21875" style="443"/>
    <col min="14590" max="14590" width="66.44140625" style="443" bestFit="1" customWidth="1"/>
    <col min="14591" max="14591" width="9.6640625" style="443" bestFit="1" customWidth="1"/>
    <col min="14592" max="14602" width="0" style="443" hidden="1" customWidth="1"/>
    <col min="14603" max="14603" width="14.88671875" style="443" bestFit="1" customWidth="1"/>
    <col min="14604" max="14608" width="0" style="443" hidden="1" customWidth="1"/>
    <col min="14609" max="14612" width="17.44140625" style="443" customWidth="1"/>
    <col min="14613" max="14845" width="9.21875" style="443"/>
    <col min="14846" max="14846" width="66.44140625" style="443" bestFit="1" customWidth="1"/>
    <col min="14847" max="14847" width="9.6640625" style="443" bestFit="1" customWidth="1"/>
    <col min="14848" max="14858" width="0" style="443" hidden="1" customWidth="1"/>
    <col min="14859" max="14859" width="14.88671875" style="443" bestFit="1" customWidth="1"/>
    <col min="14860" max="14864" width="0" style="443" hidden="1" customWidth="1"/>
    <col min="14865" max="14868" width="17.44140625" style="443" customWidth="1"/>
    <col min="14869" max="15101" width="9.21875" style="443"/>
    <col min="15102" max="15102" width="66.44140625" style="443" bestFit="1" customWidth="1"/>
    <col min="15103" max="15103" width="9.6640625" style="443" bestFit="1" customWidth="1"/>
    <col min="15104" max="15114" width="0" style="443" hidden="1" customWidth="1"/>
    <col min="15115" max="15115" width="14.88671875" style="443" bestFit="1" customWidth="1"/>
    <col min="15116" max="15120" width="0" style="443" hidden="1" customWidth="1"/>
    <col min="15121" max="15124" width="17.44140625" style="443" customWidth="1"/>
    <col min="15125" max="15357" width="9.21875" style="443"/>
    <col min="15358" max="15358" width="66.44140625" style="443" bestFit="1" customWidth="1"/>
    <col min="15359" max="15359" width="9.6640625" style="443" bestFit="1" customWidth="1"/>
    <col min="15360" max="15370" width="0" style="443" hidden="1" customWidth="1"/>
    <col min="15371" max="15371" width="14.88671875" style="443" bestFit="1" customWidth="1"/>
    <col min="15372" max="15376" width="0" style="443" hidden="1" customWidth="1"/>
    <col min="15377" max="15380" width="17.44140625" style="443" customWidth="1"/>
    <col min="15381" max="15613" width="9.21875" style="443"/>
    <col min="15614" max="15614" width="66.44140625" style="443" bestFit="1" customWidth="1"/>
    <col min="15615" max="15615" width="9.6640625" style="443" bestFit="1" customWidth="1"/>
    <col min="15616" max="15626" width="0" style="443" hidden="1" customWidth="1"/>
    <col min="15627" max="15627" width="14.88671875" style="443" bestFit="1" customWidth="1"/>
    <col min="15628" max="15632" width="0" style="443" hidden="1" customWidth="1"/>
    <col min="15633" max="15636" width="17.44140625" style="443" customWidth="1"/>
    <col min="15637" max="15869" width="9.21875" style="443"/>
    <col min="15870" max="15870" width="66.44140625" style="443" bestFit="1" customWidth="1"/>
    <col min="15871" max="15871" width="9.6640625" style="443" bestFit="1" customWidth="1"/>
    <col min="15872" max="15882" width="0" style="443" hidden="1" customWidth="1"/>
    <col min="15883" max="15883" width="14.88671875" style="443" bestFit="1" customWidth="1"/>
    <col min="15884" max="15888" width="0" style="443" hidden="1" customWidth="1"/>
    <col min="15889" max="15892" width="17.44140625" style="443" customWidth="1"/>
    <col min="15893" max="16125" width="9.21875" style="443"/>
    <col min="16126" max="16126" width="66.44140625" style="443" bestFit="1" customWidth="1"/>
    <col min="16127" max="16127" width="9.6640625" style="443" bestFit="1" customWidth="1"/>
    <col min="16128" max="16138" width="0" style="443" hidden="1" customWidth="1"/>
    <col min="16139" max="16139" width="14.88671875" style="443" bestFit="1" customWidth="1"/>
    <col min="16140" max="16144" width="0" style="443" hidden="1" customWidth="1"/>
    <col min="16145" max="16148" width="17.44140625" style="443" customWidth="1"/>
    <col min="16149" max="16384" width="9.21875" style="443"/>
  </cols>
  <sheetData>
    <row r="1" spans="1:15" s="435" customFormat="1" ht="16.2">
      <c r="A1" s="541" t="s">
        <v>302</v>
      </c>
      <c r="B1" s="542"/>
      <c r="C1" s="542"/>
      <c r="D1" s="542"/>
      <c r="E1" s="542"/>
      <c r="F1" s="542"/>
      <c r="G1" s="542"/>
      <c r="H1" s="542"/>
      <c r="I1" s="542"/>
      <c r="J1" s="542"/>
      <c r="K1" s="542"/>
      <c r="L1" s="542"/>
      <c r="M1" s="542"/>
      <c r="N1" s="542"/>
      <c r="O1" s="443"/>
    </row>
    <row r="2" spans="1:15" s="435" customFormat="1" ht="15.6">
      <c r="A2" s="543" t="s">
        <v>310</v>
      </c>
      <c r="B2" s="544"/>
      <c r="C2" s="544"/>
      <c r="D2" s="544"/>
      <c r="E2" s="544"/>
      <c r="F2" s="544"/>
      <c r="G2" s="544"/>
      <c r="H2" s="544"/>
      <c r="I2" s="544"/>
      <c r="J2" s="544"/>
      <c r="K2" s="544"/>
      <c r="L2" s="544"/>
      <c r="M2" s="544"/>
      <c r="N2" s="544"/>
      <c r="O2" s="443"/>
    </row>
    <row r="3" spans="1:15" s="435" customFormat="1" ht="15.6">
      <c r="A3" s="545" t="str">
        <f>'Fund 0888 '!R4</f>
        <v>August 2017</v>
      </c>
      <c r="B3" s="546"/>
      <c r="C3" s="546"/>
      <c r="D3" s="546"/>
      <c r="E3" s="546"/>
      <c r="F3" s="546"/>
      <c r="G3" s="546"/>
      <c r="H3" s="546"/>
      <c r="I3" s="546"/>
      <c r="J3" s="546"/>
      <c r="K3" s="546"/>
      <c r="L3" s="546"/>
      <c r="M3" s="546"/>
      <c r="N3" s="546"/>
      <c r="O3" s="443"/>
    </row>
    <row r="4" spans="1:15" s="435" customFormat="1">
      <c r="A4" s="449"/>
      <c r="B4" s="449"/>
      <c r="C4" s="449"/>
      <c r="D4" s="449"/>
      <c r="E4" s="449"/>
      <c r="F4" s="449"/>
      <c r="G4" s="449"/>
      <c r="O4" s="443"/>
    </row>
    <row r="5" spans="1:15">
      <c r="A5" s="449"/>
      <c r="B5" s="449"/>
      <c r="C5" s="449"/>
      <c r="D5" s="449"/>
      <c r="E5" s="449"/>
      <c r="F5" s="449"/>
      <c r="G5" s="449"/>
      <c r="K5" s="449"/>
      <c r="L5" s="449"/>
      <c r="M5" s="449"/>
      <c r="N5" s="449"/>
    </row>
    <row r="6" spans="1:15" ht="15.6">
      <c r="A6" s="107"/>
      <c r="B6" s="515"/>
      <c r="C6" s="515"/>
      <c r="D6" s="515"/>
      <c r="E6" s="515"/>
      <c r="F6" s="515"/>
      <c r="G6" s="515"/>
      <c r="H6" s="515"/>
      <c r="I6" s="515"/>
      <c r="J6" s="515"/>
      <c r="K6" s="515"/>
      <c r="L6" s="515"/>
      <c r="M6" s="515"/>
      <c r="N6" s="515" t="str">
        <f>'Fund 0888 '!N6</f>
        <v>FY 2017 YTD</v>
      </c>
    </row>
    <row r="7" spans="1:15" ht="16.2" thickBot="1">
      <c r="A7" s="107"/>
      <c r="B7" s="445" t="str">
        <f>"Sep 20"&amp;'Fund 0888 '!R10</f>
        <v>Sep 2016</v>
      </c>
      <c r="C7" s="480" t="str">
        <f>"Oct 20"&amp;'Fund 0888 '!R10</f>
        <v>Oct 2016</v>
      </c>
      <c r="D7" s="480" t="str">
        <f>"Nov 20"&amp;'Fund 0888 '!S10</f>
        <v>Nov 2016</v>
      </c>
      <c r="E7" s="480" t="str">
        <f>"Dec 2016"&amp;'Fund 0888 '!T10</f>
        <v>Dec 2016</v>
      </c>
      <c r="F7" s="480" t="str">
        <f>"Jan 2017"&amp;'Fund 0888 '!U10</f>
        <v>Jan 2017</v>
      </c>
      <c r="G7" s="480" t="str">
        <f>"Feb 2017"&amp;'Fund 0888 '!V10</f>
        <v>Feb 2017</v>
      </c>
      <c r="H7" s="480" t="str">
        <f>"Mar 2017"&amp;'Fund 0888 '!W10</f>
        <v>Mar 2017</v>
      </c>
      <c r="I7" s="480" t="str">
        <f>"Apr 2017"&amp;'Fund 0888 '!X10</f>
        <v>Apr 2017</v>
      </c>
      <c r="J7" s="480" t="str">
        <f>"May 2016"&amp;'Fund 0888 '!Y10</f>
        <v>May 2016</v>
      </c>
      <c r="K7" s="480" t="str">
        <f>"Jun 2017"&amp;'Fund 0888 '!Z10</f>
        <v>Jun 2017</v>
      </c>
      <c r="L7" s="480" t="str">
        <f>"Jul 2017"&amp;'Fund 0888 '!AA10</f>
        <v>Jul 2017</v>
      </c>
      <c r="M7" s="480" t="str">
        <f>"Aug 2017"&amp;'Fund 0888 '!AB10</f>
        <v>Aug 2017</v>
      </c>
      <c r="N7" s="513">
        <f>'Fund 0888 '!S7</f>
        <v>42978</v>
      </c>
    </row>
    <row r="8" spans="1:15" ht="16.2" thickTop="1">
      <c r="A8" s="107"/>
      <c r="B8" s="107"/>
      <c r="C8" s="107"/>
      <c r="D8" s="107"/>
      <c r="E8" s="107"/>
      <c r="F8" s="107"/>
      <c r="G8" s="107"/>
      <c r="H8" s="101"/>
      <c r="I8" s="119"/>
      <c r="J8" s="119"/>
      <c r="K8" s="107"/>
      <c r="L8" s="107"/>
      <c r="M8" s="107"/>
      <c r="N8" s="107"/>
    </row>
    <row r="9" spans="1:15" ht="16.2" thickBot="1">
      <c r="A9" s="484" t="s">
        <v>300</v>
      </c>
      <c r="B9" s="113">
        <v>0</v>
      </c>
      <c r="C9" s="113">
        <f t="shared" ref="C9:M9" si="0">B9</f>
        <v>0</v>
      </c>
      <c r="D9" s="113">
        <f t="shared" si="0"/>
        <v>0</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M37</f>
        <v>0</v>
      </c>
    </row>
    <row r="10" spans="1:15" ht="15.6">
      <c r="A10" s="107"/>
      <c r="B10" s="107"/>
      <c r="C10" s="107"/>
      <c r="D10" s="107"/>
      <c r="E10" s="107"/>
      <c r="F10" s="107"/>
      <c r="G10" s="107"/>
      <c r="H10" s="101"/>
      <c r="I10" s="101"/>
      <c r="J10" s="101"/>
      <c r="K10" s="107"/>
      <c r="L10" s="107"/>
      <c r="M10" s="107"/>
      <c r="N10" s="107"/>
    </row>
    <row r="11" spans="1:15" ht="15.6">
      <c r="A11" s="106" t="s">
        <v>299</v>
      </c>
      <c r="B11" s="107"/>
      <c r="C11" s="107"/>
      <c r="D11" s="107"/>
      <c r="E11" s="107"/>
      <c r="F11" s="107"/>
      <c r="G11" s="107"/>
      <c r="H11" s="101"/>
      <c r="I11" s="101"/>
      <c r="J11" s="101"/>
      <c r="K11" s="107"/>
      <c r="L11" s="107"/>
      <c r="M11" s="107"/>
      <c r="N11" s="107"/>
    </row>
    <row r="12" spans="1:15" ht="15.6">
      <c r="A12" s="107"/>
      <c r="B12" s="107"/>
      <c r="C12" s="107"/>
      <c r="D12" s="107"/>
      <c r="E12" s="107"/>
      <c r="F12" s="107"/>
      <c r="G12" s="107"/>
      <c r="H12" s="101"/>
      <c r="I12" s="101"/>
      <c r="J12" s="101"/>
      <c r="K12" s="107"/>
      <c r="L12" s="107"/>
      <c r="M12" s="107"/>
      <c r="N12" s="107"/>
    </row>
    <row r="13" spans="1:15" ht="15.6">
      <c r="A13" s="107" t="s">
        <v>311</v>
      </c>
      <c r="B13" s="107"/>
      <c r="C13" s="107"/>
      <c r="D13" s="107"/>
      <c r="E13" s="107"/>
      <c r="F13" s="107"/>
      <c r="G13" s="107"/>
      <c r="H13" s="107"/>
      <c r="I13" s="107"/>
      <c r="J13" s="107"/>
      <c r="K13" s="107"/>
      <c r="L13" s="107"/>
      <c r="M13" s="107"/>
      <c r="N13" s="107">
        <f>SUM(B13:M13)</f>
        <v>0</v>
      </c>
    </row>
    <row r="14" spans="1:15" ht="15.6">
      <c r="A14" s="110" t="s">
        <v>312</v>
      </c>
      <c r="B14" s="107"/>
      <c r="C14" s="107"/>
      <c r="D14" s="107"/>
      <c r="E14" s="107"/>
      <c r="F14" s="107"/>
      <c r="G14" s="107"/>
      <c r="H14" s="107"/>
      <c r="I14" s="107"/>
      <c r="J14" s="107"/>
      <c r="K14" s="107"/>
      <c r="L14" s="107"/>
      <c r="M14" s="107"/>
      <c r="N14" s="107">
        <f>SUM(B14:M14)</f>
        <v>0</v>
      </c>
    </row>
    <row r="15" spans="1:15" ht="15.6">
      <c r="A15" s="107" t="s">
        <v>313</v>
      </c>
      <c r="B15" s="107">
        <v>0</v>
      </c>
      <c r="C15" s="101">
        <v>21527</v>
      </c>
      <c r="D15" s="107">
        <v>995026</v>
      </c>
      <c r="E15" s="107">
        <v>0</v>
      </c>
      <c r="F15" s="107">
        <v>0</v>
      </c>
      <c r="G15" s="107">
        <v>4669148</v>
      </c>
      <c r="H15" s="107">
        <v>0</v>
      </c>
      <c r="I15" s="107">
        <v>0</v>
      </c>
      <c r="J15" s="107">
        <v>0</v>
      </c>
      <c r="K15" s="107">
        <v>0</v>
      </c>
      <c r="L15" s="107">
        <v>0</v>
      </c>
      <c r="M15" s="107">
        <v>0</v>
      </c>
      <c r="N15" s="107">
        <f>SUM(B15:M15)</f>
        <v>5685701</v>
      </c>
    </row>
    <row r="16" spans="1:15" ht="15.6">
      <c r="A16" s="107"/>
      <c r="B16" s="107"/>
      <c r="C16" s="107"/>
      <c r="D16" s="107"/>
      <c r="E16" s="107"/>
      <c r="F16" s="107"/>
      <c r="G16" s="107"/>
      <c r="H16" s="101"/>
      <c r="I16" s="101"/>
      <c r="J16" s="101"/>
      <c r="K16" s="107"/>
      <c r="L16" s="107"/>
      <c r="M16" s="107"/>
      <c r="N16" s="107"/>
    </row>
    <row r="17" spans="1:14" ht="15.6">
      <c r="A17" s="107"/>
      <c r="B17" s="107"/>
      <c r="C17" s="107"/>
      <c r="D17" s="107"/>
      <c r="E17" s="107"/>
      <c r="F17" s="107"/>
      <c r="G17" s="107"/>
      <c r="H17" s="101"/>
      <c r="I17" s="101"/>
      <c r="J17" s="101"/>
      <c r="K17" s="107"/>
      <c r="L17" s="107"/>
      <c r="M17" s="107"/>
      <c r="N17" s="107"/>
    </row>
    <row r="18" spans="1:14" ht="15.6">
      <c r="A18" s="115" t="s">
        <v>307</v>
      </c>
      <c r="B18" s="107"/>
      <c r="C18" s="107"/>
      <c r="D18" s="107"/>
      <c r="E18" s="107"/>
      <c r="F18" s="107"/>
      <c r="G18" s="107"/>
      <c r="H18" s="101"/>
      <c r="I18" s="101"/>
      <c r="J18" s="101"/>
      <c r="K18" s="107"/>
      <c r="L18" s="107"/>
      <c r="M18" s="107"/>
      <c r="N18" s="107">
        <f>ROUND(SUM(B18:M18),0)</f>
        <v>0</v>
      </c>
    </row>
    <row r="19" spans="1:14" ht="15.6">
      <c r="A19" s="107"/>
      <c r="B19" s="107"/>
      <c r="C19" s="107"/>
      <c r="D19" s="107"/>
      <c r="E19" s="107"/>
      <c r="F19" s="107"/>
      <c r="G19" s="107"/>
      <c r="H19" s="101"/>
      <c r="I19" s="101"/>
      <c r="J19" s="101"/>
      <c r="K19" s="107"/>
      <c r="L19" s="107"/>
      <c r="M19" s="107"/>
      <c r="N19" s="107">
        <f>ROUND(SUM(B19:M19),0)</f>
        <v>0</v>
      </c>
    </row>
    <row r="20" spans="1:14" ht="15.6">
      <c r="A20" s="107"/>
      <c r="B20" s="107"/>
      <c r="C20" s="107"/>
      <c r="D20" s="107"/>
      <c r="E20" s="107"/>
      <c r="F20" s="107"/>
      <c r="G20" s="107"/>
      <c r="H20" s="107"/>
      <c r="I20" s="107"/>
      <c r="J20" s="107"/>
      <c r="K20" s="107"/>
      <c r="L20" s="107"/>
      <c r="M20" s="107"/>
      <c r="N20" s="107">
        <f>ROUND(SUM(B20:M20),0)</f>
        <v>0</v>
      </c>
    </row>
    <row r="21" spans="1:14" ht="15.6">
      <c r="A21" s="107"/>
      <c r="B21" s="107"/>
      <c r="C21" s="107"/>
      <c r="D21" s="107"/>
      <c r="E21" s="107"/>
      <c r="F21" s="107"/>
      <c r="G21" s="107"/>
      <c r="H21" s="101"/>
      <c r="I21" s="101"/>
      <c r="J21" s="101"/>
      <c r="K21" s="107"/>
      <c r="L21" s="107"/>
      <c r="M21" s="107"/>
      <c r="N21" s="107"/>
    </row>
    <row r="22" spans="1:14" ht="15.6">
      <c r="A22" s="107"/>
      <c r="B22" s="107"/>
      <c r="C22" s="107"/>
      <c r="D22" s="107"/>
      <c r="E22" s="107"/>
      <c r="F22" s="107"/>
      <c r="G22" s="107"/>
      <c r="H22" s="101"/>
      <c r="I22" s="101"/>
      <c r="J22" s="101"/>
      <c r="K22" s="107"/>
      <c r="L22" s="107"/>
      <c r="M22" s="107"/>
      <c r="N22" s="107"/>
    </row>
    <row r="23" spans="1:14" ht="15.6">
      <c r="A23" s="108" t="s">
        <v>294</v>
      </c>
      <c r="B23" s="116">
        <f t="shared" ref="B23:N23" si="1">ROUND((SUM(B11:B15)),0)</f>
        <v>0</v>
      </c>
      <c r="C23" s="116">
        <f t="shared" si="1"/>
        <v>21527</v>
      </c>
      <c r="D23" s="116">
        <f t="shared" si="1"/>
        <v>995026</v>
      </c>
      <c r="E23" s="116">
        <f t="shared" si="1"/>
        <v>0</v>
      </c>
      <c r="F23" s="116">
        <f t="shared" si="1"/>
        <v>0</v>
      </c>
      <c r="G23" s="116">
        <f t="shared" si="1"/>
        <v>4669148</v>
      </c>
      <c r="H23" s="116">
        <f t="shared" si="1"/>
        <v>0</v>
      </c>
      <c r="I23" s="116">
        <f t="shared" si="1"/>
        <v>0</v>
      </c>
      <c r="J23" s="116">
        <f t="shared" si="1"/>
        <v>0</v>
      </c>
      <c r="K23" s="116">
        <f t="shared" si="1"/>
        <v>0</v>
      </c>
      <c r="L23" s="116">
        <f t="shared" si="1"/>
        <v>0</v>
      </c>
      <c r="M23" s="116">
        <f t="shared" si="1"/>
        <v>0</v>
      </c>
      <c r="N23" s="116">
        <f t="shared" si="1"/>
        <v>5685701</v>
      </c>
    </row>
    <row r="24" spans="1:14" ht="15.6">
      <c r="A24" s="107"/>
      <c r="B24" s="107"/>
      <c r="C24" s="107"/>
      <c r="D24" s="107"/>
      <c r="E24" s="107"/>
      <c r="F24" s="107"/>
      <c r="G24" s="107"/>
      <c r="H24" s="107"/>
      <c r="I24" s="107"/>
      <c r="J24" s="107"/>
      <c r="K24" s="107"/>
      <c r="L24" s="107"/>
      <c r="M24" s="107"/>
      <c r="N24" s="107"/>
    </row>
    <row r="25" spans="1:14" ht="15.6">
      <c r="A25" s="106" t="s">
        <v>293</v>
      </c>
      <c r="B25" s="107"/>
      <c r="C25" s="107"/>
      <c r="D25" s="107"/>
      <c r="E25" s="107"/>
      <c r="F25" s="107"/>
      <c r="G25" s="107"/>
      <c r="H25" s="107"/>
      <c r="I25" s="107"/>
      <c r="J25" s="107"/>
      <c r="K25" s="107"/>
      <c r="L25" s="107"/>
      <c r="M25" s="107"/>
      <c r="N25" s="107"/>
    </row>
    <row r="26" spans="1:14" ht="15.6">
      <c r="A26" s="106"/>
      <c r="B26" s="107"/>
      <c r="C26" s="107"/>
      <c r="D26" s="107"/>
      <c r="E26" s="107"/>
      <c r="F26" s="107"/>
      <c r="G26" s="107"/>
      <c r="H26" s="107"/>
      <c r="I26" s="107"/>
      <c r="J26" s="107"/>
      <c r="K26" s="107"/>
      <c r="L26" s="107"/>
      <c r="M26" s="107"/>
      <c r="N26" s="107"/>
    </row>
    <row r="27" spans="1:14" ht="15.6">
      <c r="A27" s="120" t="s">
        <v>314</v>
      </c>
      <c r="B27" s="114">
        <v>0</v>
      </c>
      <c r="C27" s="107">
        <v>-21527</v>
      </c>
      <c r="D27" s="107">
        <v>-995026</v>
      </c>
      <c r="E27" s="107">
        <v>0</v>
      </c>
      <c r="F27" s="107">
        <v>0</v>
      </c>
      <c r="G27" s="107">
        <v>-4669148</v>
      </c>
      <c r="H27" s="107"/>
      <c r="I27" s="107"/>
      <c r="J27" s="107"/>
      <c r="K27" s="107"/>
      <c r="L27" s="107"/>
      <c r="M27" s="107"/>
      <c r="N27" s="107">
        <f t="shared" ref="N27:N32" si="2">ROUND(SUM(B27:M27),0)</f>
        <v>-5685701</v>
      </c>
    </row>
    <row r="28" spans="1:14" ht="15.6">
      <c r="A28" s="117" t="s">
        <v>315</v>
      </c>
      <c r="B28" s="107"/>
      <c r="C28" s="107"/>
      <c r="D28" s="121"/>
      <c r="E28" s="121"/>
      <c r="F28" s="121"/>
      <c r="G28" s="121"/>
      <c r="H28" s="121"/>
      <c r="I28" s="121"/>
      <c r="J28" s="121"/>
      <c r="K28" s="121"/>
      <c r="L28" s="121"/>
      <c r="M28" s="121"/>
      <c r="N28" s="107">
        <f t="shared" si="2"/>
        <v>0</v>
      </c>
    </row>
    <row r="29" spans="1:14" ht="15.6">
      <c r="A29" s="107" t="s">
        <v>401</v>
      </c>
      <c r="B29" s="107"/>
      <c r="C29" s="107"/>
      <c r="D29" s="107"/>
      <c r="E29" s="109"/>
      <c r="F29" s="107"/>
      <c r="G29" s="107"/>
      <c r="H29" s="107"/>
      <c r="I29" s="107"/>
      <c r="J29" s="107"/>
      <c r="K29" s="107"/>
      <c r="L29" s="107"/>
      <c r="M29" s="107"/>
      <c r="N29" s="107">
        <f t="shared" si="2"/>
        <v>0</v>
      </c>
    </row>
    <row r="30" spans="1:14" ht="15.6">
      <c r="A30" s="495"/>
      <c r="B30" s="107"/>
      <c r="C30" s="107"/>
      <c r="D30" s="107"/>
      <c r="E30" s="107"/>
      <c r="F30" s="107"/>
      <c r="G30" s="107"/>
      <c r="H30" s="107"/>
      <c r="I30" s="107"/>
      <c r="J30" s="107"/>
      <c r="K30" s="107"/>
      <c r="L30" s="107"/>
      <c r="M30" s="107"/>
      <c r="N30" s="107">
        <f t="shared" si="2"/>
        <v>0</v>
      </c>
    </row>
    <row r="31" spans="1:14" ht="15.6">
      <c r="A31" s="115"/>
      <c r="B31" s="107"/>
      <c r="C31" s="107"/>
      <c r="D31" s="107"/>
      <c r="E31" s="107"/>
      <c r="F31" s="107"/>
      <c r="G31" s="107"/>
      <c r="H31" s="107"/>
      <c r="I31" s="107"/>
      <c r="J31" s="107"/>
      <c r="K31" s="107"/>
      <c r="L31" s="107"/>
      <c r="M31" s="107"/>
      <c r="N31" s="107">
        <f t="shared" si="2"/>
        <v>0</v>
      </c>
    </row>
    <row r="32" spans="1:14" ht="15.6">
      <c r="A32" s="115"/>
      <c r="B32" s="107"/>
      <c r="C32" s="107"/>
      <c r="D32" s="107"/>
      <c r="E32" s="107"/>
      <c r="F32" s="107"/>
      <c r="G32" s="107"/>
      <c r="H32" s="107"/>
      <c r="I32" s="107"/>
      <c r="J32" s="107"/>
      <c r="K32" s="107"/>
      <c r="L32" s="107"/>
      <c r="M32" s="107"/>
      <c r="N32" s="107">
        <f t="shared" si="2"/>
        <v>0</v>
      </c>
    </row>
    <row r="33" spans="1:14" ht="15.6">
      <c r="A33" s="115"/>
      <c r="B33" s="107"/>
      <c r="C33" s="107"/>
      <c r="D33" s="107"/>
      <c r="E33" s="107"/>
      <c r="F33" s="107"/>
      <c r="G33" s="107"/>
      <c r="H33" s="107"/>
      <c r="I33" s="107"/>
      <c r="J33" s="107"/>
      <c r="K33" s="107"/>
      <c r="L33" s="107"/>
      <c r="M33" s="107"/>
      <c r="N33" s="107"/>
    </row>
    <row r="34" spans="1:14" ht="15.6">
      <c r="A34" s="115"/>
      <c r="B34" s="107"/>
      <c r="C34" s="107"/>
      <c r="D34" s="107"/>
      <c r="E34" s="107"/>
      <c r="F34" s="107"/>
      <c r="G34" s="107"/>
      <c r="H34" s="107"/>
      <c r="I34" s="107"/>
      <c r="J34" s="107"/>
      <c r="K34" s="107"/>
      <c r="L34" s="107"/>
      <c r="M34" s="107"/>
      <c r="N34" s="107"/>
    </row>
    <row r="35" spans="1:14" ht="15.6">
      <c r="A35" s="106" t="s">
        <v>291</v>
      </c>
      <c r="B35" s="116">
        <f t="shared" ref="B35:N35" si="3">ROUND(SUM(B27:B32),0)</f>
        <v>0</v>
      </c>
      <c r="C35" s="116">
        <f t="shared" si="3"/>
        <v>-21527</v>
      </c>
      <c r="D35" s="116">
        <f t="shared" si="3"/>
        <v>-995026</v>
      </c>
      <c r="E35" s="116">
        <f t="shared" si="3"/>
        <v>0</v>
      </c>
      <c r="F35" s="116">
        <f t="shared" si="3"/>
        <v>0</v>
      </c>
      <c r="G35" s="116">
        <f t="shared" si="3"/>
        <v>-4669148</v>
      </c>
      <c r="H35" s="116">
        <f t="shared" si="3"/>
        <v>0</v>
      </c>
      <c r="I35" s="116">
        <f t="shared" si="3"/>
        <v>0</v>
      </c>
      <c r="J35" s="116">
        <f t="shared" si="3"/>
        <v>0</v>
      </c>
      <c r="K35" s="116">
        <f t="shared" si="3"/>
        <v>0</v>
      </c>
      <c r="L35" s="116">
        <f t="shared" si="3"/>
        <v>0</v>
      </c>
      <c r="M35" s="116">
        <f t="shared" si="3"/>
        <v>0</v>
      </c>
      <c r="N35" s="116">
        <f t="shared" si="3"/>
        <v>-5685701</v>
      </c>
    </row>
    <row r="36" spans="1:14" ht="15.6">
      <c r="A36" s="107"/>
      <c r="B36" s="107"/>
      <c r="C36" s="107"/>
      <c r="D36" s="107"/>
      <c r="E36" s="107"/>
      <c r="F36" s="107"/>
      <c r="G36" s="107"/>
      <c r="H36" s="107"/>
      <c r="I36" s="107"/>
      <c r="J36" s="107"/>
      <c r="K36" s="107"/>
      <c r="L36" s="107"/>
      <c r="M36" s="107"/>
      <c r="N36" s="107"/>
    </row>
    <row r="37" spans="1:14" ht="16.2" thickBot="1">
      <c r="A37" s="484" t="s">
        <v>290</v>
      </c>
      <c r="B37" s="494">
        <f t="shared" ref="B37:M37" si="4">+B9+B23+B35</f>
        <v>0</v>
      </c>
      <c r="C37" s="494">
        <f t="shared" si="4"/>
        <v>0</v>
      </c>
      <c r="D37" s="494">
        <f t="shared" si="4"/>
        <v>0</v>
      </c>
      <c r="E37" s="494">
        <f t="shared" si="4"/>
        <v>0</v>
      </c>
      <c r="F37" s="494">
        <f t="shared" si="4"/>
        <v>0</v>
      </c>
      <c r="G37" s="494">
        <f t="shared" si="4"/>
        <v>0</v>
      </c>
      <c r="H37" s="494">
        <f t="shared" si="4"/>
        <v>0</v>
      </c>
      <c r="I37" s="494">
        <f t="shared" si="4"/>
        <v>0</v>
      </c>
      <c r="J37" s="494">
        <f t="shared" si="4"/>
        <v>0</v>
      </c>
      <c r="K37" s="494">
        <f t="shared" si="4"/>
        <v>0</v>
      </c>
      <c r="L37" s="494">
        <f t="shared" si="4"/>
        <v>0</v>
      </c>
      <c r="M37" s="494">
        <f t="shared" si="4"/>
        <v>0</v>
      </c>
      <c r="N37" s="494">
        <f>N9+N23+N35</f>
        <v>0</v>
      </c>
    </row>
    <row r="38" spans="1:14" ht="15.6">
      <c r="A38" s="101"/>
      <c r="B38" s="101"/>
      <c r="C38" s="101"/>
      <c r="D38" s="101"/>
      <c r="E38" s="101"/>
      <c r="F38" s="101"/>
      <c r="G38" s="101"/>
      <c r="H38" s="101"/>
      <c r="I38" s="101"/>
      <c r="J38" s="101"/>
      <c r="K38" s="101"/>
      <c r="L38" s="101"/>
      <c r="M38" s="101"/>
      <c r="N38" s="101"/>
    </row>
    <row r="39" spans="1:14" ht="15.6">
      <c r="A39" s="101"/>
      <c r="B39" s="101"/>
      <c r="C39" s="101"/>
      <c r="D39" s="101"/>
      <c r="E39" s="101"/>
      <c r="F39" s="101"/>
      <c r="G39" s="101"/>
      <c r="H39" s="101"/>
      <c r="I39" s="101"/>
      <c r="J39" s="101"/>
      <c r="K39" s="101"/>
      <c r="L39" s="101"/>
      <c r="M39" s="101"/>
      <c r="N39" s="101"/>
    </row>
    <row r="40" spans="1:14" ht="15.6">
      <c r="A40" s="101"/>
      <c r="B40" s="101"/>
      <c r="C40" s="101"/>
      <c r="D40" s="101"/>
      <c r="E40" s="101"/>
      <c r="F40" s="101"/>
      <c r="G40" s="101"/>
      <c r="H40" s="101"/>
      <c r="I40" s="101"/>
      <c r="J40" s="101"/>
      <c r="K40" s="101"/>
      <c r="L40" s="101"/>
      <c r="M40" s="101"/>
      <c r="N40" s="101"/>
    </row>
    <row r="41" spans="1:14" ht="15.6">
      <c r="A41" s="101" t="s">
        <v>316</v>
      </c>
      <c r="B41" s="101"/>
      <c r="C41" s="101"/>
      <c r="D41" s="101"/>
      <c r="E41" s="101"/>
      <c r="F41" s="101"/>
      <c r="G41" s="101"/>
      <c r="H41" s="101"/>
      <c r="I41" s="101"/>
      <c r="J41" s="101"/>
      <c r="K41" s="101"/>
      <c r="L41" s="101"/>
      <c r="M41" s="101"/>
      <c r="N41" s="101"/>
    </row>
    <row r="42" spans="1:14" ht="15.6">
      <c r="A42" s="101" t="s">
        <v>317</v>
      </c>
    </row>
  </sheetData>
  <mergeCells count="3">
    <mergeCell ref="A1:N1"/>
    <mergeCell ref="A2:N2"/>
    <mergeCell ref="A3:N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Schedule 1</vt:lpstr>
      <vt:lpstr>Schedule 1 Supplemental</vt:lpstr>
      <vt:lpstr>Schedule 2</vt:lpstr>
      <vt:lpstr>Schedule 3</vt:lpstr>
      <vt:lpstr>Schedule 4</vt:lpstr>
      <vt:lpstr>Schedule 5</vt:lpstr>
      <vt:lpstr>Fund 0888 </vt:lpstr>
      <vt:lpstr>Fund 5085</vt:lpstr>
      <vt:lpstr>Fund 5084</vt:lpstr>
      <vt:lpstr>Fund 0666 </vt:lpstr>
      <vt:lpstr>Fund 8093</vt:lpstr>
      <vt:lpstr>Fund 0802 </vt:lpstr>
      <vt:lpstr>Fund 0001</vt:lpstr>
      <vt:lpstr>Schedule 7</vt:lpstr>
      <vt:lpstr>Footnotes to Schedule 7</vt:lpstr>
      <vt:lpstr>Schedule 8</vt:lpstr>
      <vt:lpstr>Data</vt:lpstr>
      <vt:lpstr>'Footnotes to Schedule 7'!Print_Area</vt:lpstr>
      <vt:lpstr>'Fund 0001'!Print_Area</vt:lpstr>
      <vt:lpstr>'Fund 0666 '!Print_Area</vt:lpstr>
      <vt:lpstr>'Fund 0802 '!Print_Area</vt:lpstr>
      <vt:lpstr>'Fund 0888 '!Print_Area</vt:lpstr>
      <vt:lpstr>'Fund 5084'!Print_Area</vt:lpstr>
      <vt:lpstr>'Fund 5085'!Print_Area</vt:lpstr>
      <vt:lpstr>'Fund 8093'!Print_Area</vt:lpstr>
      <vt:lpstr>'Schedule 1'!Print_Area</vt:lpstr>
      <vt:lpstr>'Schedule 2'!Print_Area</vt:lpstr>
      <vt:lpstr>'Schedule 3'!Print_Area</vt:lpstr>
      <vt:lpstr>'Schedule 4'!Print_Area</vt:lpstr>
      <vt:lpstr>'Schedule 5'!Print_Area</vt:lpstr>
      <vt:lpstr>'Schedule 7'!Print_Area</vt:lpstr>
      <vt:lpstr>'Schedule 8'!Print_Area</vt:lpstr>
      <vt:lpstr>'Schedule 1'!Print_Titles</vt:lpstr>
      <vt:lpstr>'Schedule 1 Supplemental'!Print_Titles</vt:lpstr>
      <vt:lpstr>'Schedule 2'!Print_Titles</vt:lpstr>
      <vt:lpstr>'Schedule 3'!Print_Titles</vt:lpstr>
      <vt:lpstr>'Schedule 4'!Print_Titles</vt:lpstr>
      <vt:lpstr>'Schedule 5'!Print_Titles</vt:lpstr>
    </vt:vector>
  </TitlesOfParts>
  <Company>DFPS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Landscape</dc:title>
  <dc:subject>Monthly Financial Report Data</dc:subject>
  <dc:creator>Zhou,Joe (DFPS)</dc:creator>
  <cp:lastModifiedBy>Biggar,Lea Ann (DFPS)</cp:lastModifiedBy>
  <cp:lastPrinted>2017-06-30T16:48:03Z</cp:lastPrinted>
  <dcterms:created xsi:type="dcterms:W3CDTF">2007-10-30T15:19:17Z</dcterms:created>
  <dcterms:modified xsi:type="dcterms:W3CDTF">2017-09-29T14:40:27Z</dcterms:modified>
</cp:coreProperties>
</file>