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12aust1001fs01\share10011\Budget\B&amp;A\BUDGET\86th Legislature\FY 2021\2021_08\Reports for Distribution\"/>
    </mc:Choice>
  </mc:AlternateContent>
  <xr:revisionPtr revIDLastSave="0" documentId="8_{AC1B88E6-F950-4CA6-90D0-54DC5884BC1A}" xr6:coauthVersionLast="36" xr6:coauthVersionMax="36" xr10:uidLastSave="{00000000-0000-0000-0000-000000000000}"/>
  <bookViews>
    <workbookView xWindow="16284" yWindow="-108" windowWidth="6756" windowHeight="8700" tabRatio="897" activeTab="1" xr2:uid="{00000000-000D-0000-FFFF-FFFF00000000}"/>
  </bookViews>
  <sheets>
    <sheet name="Table of Contents" sheetId="185" r:id="rId1"/>
    <sheet name="Schedule 1" sheetId="11" r:id="rId2"/>
    <sheet name="Schedule 1a" sheetId="55" r:id="rId3"/>
    <sheet name="Schedule 1b" sheetId="230" r:id="rId4"/>
    <sheet name="Schedule 2" sheetId="269"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60" r:id="rId15"/>
    <sheet name="Schedule 10" sheetId="118" r:id="rId16"/>
    <sheet name="Schedule 11 A.1.1" sheetId="266" r:id="rId17"/>
    <sheet name="Schedule 11 B.1.1" sheetId="267" r:id="rId18"/>
    <sheet name="Schedule 11 D.1.1" sheetId="268"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4'!$A$6:$J$74</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4'!$A$1:$I$64</definedName>
    <definedName name="_xlnm.Print_Area" localSheetId="7">'Schedule 5'!$A$1:$N$41</definedName>
    <definedName name="_xlnm.Print_Area" localSheetId="8">'Schedule 6'!$A$1:$N$45</definedName>
    <definedName name="_xlnm.Print_Area" localSheetId="12">'Schedule 8'!$A$1:$M$31</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8'!$15:$16</definedName>
    <definedName name="Z_8F8E0CD0_CBCE_40E8_A79C_FFB34B5A61AC_.wvu.Rows" localSheetId="12" hidden="1">'Schedule 8'!$15:$16</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6" i="14" l="1"/>
  <c r="C56" i="14"/>
  <c r="A3" i="230" l="1"/>
  <c r="D53" i="14" l="1"/>
  <c r="J53" i="14" s="1"/>
  <c r="I53" i="14"/>
  <c r="D54" i="14"/>
  <c r="J54" i="14" s="1"/>
  <c r="I54" i="14"/>
  <c r="D55" i="14"/>
  <c r="J55" i="14" s="1"/>
  <c r="I55" i="14"/>
  <c r="M12" i="18"/>
  <c r="D12" i="18"/>
  <c r="N12" i="18" s="1"/>
  <c r="O16" i="105"/>
  <c r="O13" i="106"/>
  <c r="K21" i="18" l="1"/>
  <c r="K14" i="18" l="1"/>
  <c r="C14" i="18"/>
  <c r="G14" i="18" l="1"/>
  <c r="M11" i="18"/>
  <c r="D13" i="18"/>
  <c r="N13" i="18" s="1"/>
  <c r="D11" i="18"/>
  <c r="N11" i="18" s="1"/>
  <c r="M13" i="18"/>
  <c r="I26" i="14"/>
  <c r="D26" i="14"/>
  <c r="J26" i="14" s="1"/>
  <c r="AC19" i="55"/>
  <c r="D22" i="230" l="1"/>
  <c r="D9" i="230"/>
  <c r="D16" i="230"/>
  <c r="D11" i="230"/>
  <c r="D26" i="230"/>
  <c r="D35" i="230"/>
  <c r="D31" i="230"/>
  <c r="D29" i="230"/>
  <c r="D34" i="230"/>
  <c r="D12" i="230"/>
  <c r="D40" i="230"/>
  <c r="D42" i="230" s="1"/>
  <c r="D51" i="230"/>
  <c r="D14" i="230"/>
  <c r="D10" i="230"/>
  <c r="D17" i="230"/>
  <c r="D30" i="230"/>
  <c r="D13" i="230"/>
  <c r="D47" i="230"/>
  <c r="D36" i="230"/>
  <c r="D5" i="230"/>
  <c r="D7" i="230" s="1"/>
  <c r="D24" i="230"/>
  <c r="D8" i="230"/>
  <c r="D48" i="230"/>
  <c r="D23" i="230"/>
  <c r="D15" i="230"/>
  <c r="D37" i="230"/>
  <c r="D18" i="230"/>
  <c r="D50" i="230"/>
  <c r="D25" i="230"/>
  <c r="D21" i="230"/>
  <c r="L8" i="230"/>
  <c r="D33" i="230" l="1"/>
  <c r="D28" i="230"/>
  <c r="D49" i="230"/>
  <c r="D52" i="230" s="1"/>
  <c r="D20" i="230"/>
  <c r="D39" i="230"/>
  <c r="C49" i="230"/>
  <c r="C52" i="230" s="1"/>
  <c r="M46" i="230"/>
  <c r="M45" i="230"/>
  <c r="M43" i="230"/>
  <c r="C42" i="230"/>
  <c r="M41" i="230"/>
  <c r="C39" i="230"/>
  <c r="M38" i="230"/>
  <c r="C33" i="230"/>
  <c r="M32" i="230"/>
  <c r="C28" i="230"/>
  <c r="M27" i="230"/>
  <c r="C20" i="230"/>
  <c r="M19" i="230"/>
  <c r="C7" i="230"/>
  <c r="M6" i="230"/>
  <c r="D44" i="230" l="1"/>
  <c r="C44" i="230"/>
  <c r="L5" i="230"/>
  <c r="L7" i="230" s="1"/>
  <c r="I7" i="230"/>
  <c r="I20" i="230"/>
  <c r="M15" i="230"/>
  <c r="L23" i="230"/>
  <c r="G33" i="230"/>
  <c r="M29" i="230"/>
  <c r="M36" i="230"/>
  <c r="J49" i="230"/>
  <c r="J52" i="230" s="1"/>
  <c r="J7" i="230"/>
  <c r="J20" i="230"/>
  <c r="M10" i="230"/>
  <c r="L11" i="230"/>
  <c r="M14" i="230"/>
  <c r="L15" i="230"/>
  <c r="M18" i="230"/>
  <c r="G28" i="230"/>
  <c r="L22" i="230"/>
  <c r="M25" i="230"/>
  <c r="L26" i="230"/>
  <c r="L29" i="230"/>
  <c r="I33" i="230"/>
  <c r="K39" i="230"/>
  <c r="M35" i="230"/>
  <c r="L36" i="230"/>
  <c r="J42" i="230"/>
  <c r="K49" i="230"/>
  <c r="K52" i="230" s="1"/>
  <c r="M48" i="230"/>
  <c r="L48" i="230"/>
  <c r="M11" i="230"/>
  <c r="M22" i="230"/>
  <c r="L30" i="230"/>
  <c r="L37" i="230"/>
  <c r="L40" i="230"/>
  <c r="L42" i="230" s="1"/>
  <c r="I42" i="230"/>
  <c r="K7" i="230"/>
  <c r="K20" i="230"/>
  <c r="M9" i="230"/>
  <c r="L10" i="230"/>
  <c r="M13" i="230"/>
  <c r="L14" i="230"/>
  <c r="M17" i="230"/>
  <c r="L18" i="230"/>
  <c r="I28" i="230"/>
  <c r="L21" i="230"/>
  <c r="M24" i="230"/>
  <c r="L25" i="230"/>
  <c r="J33" i="230"/>
  <c r="M31" i="230"/>
  <c r="M34" i="230"/>
  <c r="G39" i="230"/>
  <c r="L35" i="230"/>
  <c r="K42" i="230"/>
  <c r="G49" i="230"/>
  <c r="G52" i="230" s="1"/>
  <c r="L12" i="230"/>
  <c r="L16" i="230"/>
  <c r="K28" i="230"/>
  <c r="M26" i="230"/>
  <c r="J39" i="230"/>
  <c r="L50" i="230"/>
  <c r="M50" i="230"/>
  <c r="G7" i="230"/>
  <c r="G20" i="230"/>
  <c r="M8" i="230"/>
  <c r="L9" i="230"/>
  <c r="M12" i="230"/>
  <c r="L13" i="230"/>
  <c r="M16" i="230"/>
  <c r="L17" i="230"/>
  <c r="J28" i="230"/>
  <c r="M23" i="230"/>
  <c r="L24" i="230"/>
  <c r="K33" i="230"/>
  <c r="M30" i="230"/>
  <c r="L31" i="230"/>
  <c r="L34" i="230"/>
  <c r="I39" i="230"/>
  <c r="M37" i="230"/>
  <c r="G42" i="230"/>
  <c r="L47" i="230"/>
  <c r="I49" i="230"/>
  <c r="M47" i="230"/>
  <c r="L51" i="230"/>
  <c r="M51" i="230"/>
  <c r="M49" i="230" l="1"/>
  <c r="L39" i="230"/>
  <c r="L28" i="230"/>
  <c r="M28" i="230"/>
  <c r="M33" i="230"/>
  <c r="K44" i="230"/>
  <c r="M39" i="230"/>
  <c r="I44" i="230"/>
  <c r="M42" i="230"/>
  <c r="L33" i="230"/>
  <c r="M5" i="230"/>
  <c r="G44" i="230"/>
  <c r="M21" i="230"/>
  <c r="M7" i="230"/>
  <c r="I52" i="230"/>
  <c r="L49" i="230"/>
  <c r="L52" i="230" s="1"/>
  <c r="M20" i="230"/>
  <c r="M40" i="230"/>
  <c r="J44" i="230"/>
  <c r="L20" i="230"/>
  <c r="M52" i="230" l="1"/>
  <c r="L44" i="230"/>
  <c r="M44" i="230"/>
  <c r="N21" i="105" l="1"/>
  <c r="N25" i="105" s="1"/>
  <c r="N28" i="105" s="1"/>
  <c r="O19" i="104"/>
  <c r="O18" i="104"/>
  <c r="O17" i="104"/>
  <c r="O16" i="104"/>
  <c r="O15" i="104"/>
  <c r="O14" i="104"/>
  <c r="N20" i="104"/>
  <c r="N24" i="104" s="1"/>
  <c r="N27" i="104" s="1"/>
  <c r="N8" i="93" l="1"/>
  <c r="J23" i="93" l="1"/>
  <c r="I23" i="93"/>
  <c r="H23" i="93"/>
  <c r="G23" i="93"/>
  <c r="F23" i="93"/>
  <c r="E23" i="93"/>
  <c r="D23" i="93"/>
  <c r="C23" i="93"/>
  <c r="K23" i="18" l="1"/>
  <c r="O13" i="104" l="1"/>
  <c r="C15" i="19" l="1"/>
  <c r="C9" i="19"/>
  <c r="D22" i="18"/>
  <c r="C21" i="18"/>
  <c r="C23" i="18" s="1"/>
  <c r="N19" i="18"/>
  <c r="N18" i="18"/>
  <c r="N17" i="18"/>
  <c r="N15" i="18"/>
  <c r="K16" i="18"/>
  <c r="C16"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3" i="14"/>
  <c r="J57"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30" i="105" l="1"/>
  <c r="D16" i="106"/>
  <c r="D20" i="106" s="1"/>
  <c r="D23" i="106" s="1"/>
  <c r="C20" i="106"/>
  <c r="C24" i="104"/>
  <c r="O20" i="104"/>
  <c r="O21" i="105"/>
  <c r="O25" i="105" s="1"/>
  <c r="O28" i="105" s="1"/>
  <c r="G21" i="18"/>
  <c r="D21" i="18" s="1"/>
  <c r="D23" i="18" s="1"/>
  <c r="D20" i="18"/>
  <c r="N20" i="18" s="1"/>
  <c r="C13" i="14"/>
  <c r="C19" i="14" s="1"/>
  <c r="C62" i="14"/>
  <c r="C30" i="105"/>
  <c r="H9" i="105"/>
  <c r="G30" i="105"/>
  <c r="F9" i="106"/>
  <c r="E16" i="106"/>
  <c r="E20" i="106" s="1"/>
  <c r="E23" i="106" s="1"/>
  <c r="F30" i="105"/>
  <c r="N23" i="93"/>
  <c r="E30" i="105"/>
  <c r="E27" i="104"/>
  <c r="N22" i="18"/>
  <c r="D25" i="106" l="1"/>
  <c r="G23" i="18"/>
  <c r="N23" i="18" s="1"/>
  <c r="E25" i="106"/>
  <c r="C27" i="104"/>
  <c r="C29" i="104" s="1"/>
  <c r="O24" i="104"/>
  <c r="O27" i="104" s="1"/>
  <c r="O29" i="104" s="1"/>
  <c r="O30" i="105"/>
  <c r="C23" i="106"/>
  <c r="C25" i="106" s="1"/>
  <c r="C64" i="14"/>
  <c r="G9" i="106"/>
  <c r="F16" i="106"/>
  <c r="I9" i="105"/>
  <c r="H30" i="105"/>
  <c r="N21" i="18"/>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M30" i="105"/>
  <c r="N9" i="105"/>
  <c r="N30" i="105" s="1"/>
  <c r="L16" i="106" l="1"/>
  <c r="L20" i="106" s="1"/>
  <c r="L23" i="106" s="1"/>
  <c r="M9" i="106"/>
  <c r="K20" i="106"/>
  <c r="N9" i="106" l="1"/>
  <c r="N16" i="106" s="1"/>
  <c r="M16" i="106"/>
  <c r="K23" i="106"/>
  <c r="K25" i="106" s="1"/>
  <c r="L25" i="106"/>
  <c r="N20" i="106" l="1"/>
  <c r="O16" i="106"/>
  <c r="M20" i="106"/>
  <c r="N23" i="106" l="1"/>
  <c r="N25" i="106" s="1"/>
  <c r="O20" i="106"/>
  <c r="O23" i="106" s="1"/>
  <c r="O25" i="106" s="1"/>
  <c r="M23" i="106"/>
  <c r="M25" i="106" s="1"/>
  <c r="D10" i="18" l="1"/>
  <c r="N10" i="18" s="1"/>
  <c r="G16" i="18"/>
  <c r="D8" i="18"/>
  <c r="D9" i="18"/>
  <c r="N9" i="18" s="1"/>
  <c r="N8" i="18" l="1"/>
  <c r="D14" i="18"/>
  <c r="D16" i="18" s="1"/>
  <c r="N16" i="18" s="1"/>
  <c r="L18" i="17" l="1"/>
  <c r="N18" i="17" s="1"/>
  <c r="I60" i="14"/>
  <c r="L35" i="11"/>
  <c r="F28" i="17"/>
  <c r="K32" i="17"/>
  <c r="D39" i="14"/>
  <c r="J39" i="14" s="1"/>
  <c r="D30" i="11"/>
  <c r="M30" i="11" s="1"/>
  <c r="J22" i="55"/>
  <c r="J26" i="55" s="1"/>
  <c r="AC14" i="55"/>
  <c r="L34" i="17"/>
  <c r="N34" i="17" s="1"/>
  <c r="I28" i="11"/>
  <c r="L21" i="11"/>
  <c r="D24" i="11"/>
  <c r="M24" i="11" s="1"/>
  <c r="L30" i="17"/>
  <c r="N30" i="17" s="1"/>
  <c r="L21" i="18"/>
  <c r="L23" i="18" s="1"/>
  <c r="F13" i="14"/>
  <c r="D8" i="14"/>
  <c r="D44" i="14"/>
  <c r="J44" i="14" s="1"/>
  <c r="AC24" i="55"/>
  <c r="H28" i="12"/>
  <c r="Q22" i="55"/>
  <c r="Q26" i="55" s="1"/>
  <c r="F32" i="17"/>
  <c r="H32" i="12"/>
  <c r="I35" i="14"/>
  <c r="D26" i="11"/>
  <c r="M26" i="11" s="1"/>
  <c r="M9" i="12"/>
  <c r="L25" i="12"/>
  <c r="N25" i="12" s="1"/>
  <c r="F62" i="14"/>
  <c r="D58" i="14"/>
  <c r="J14" i="18"/>
  <c r="J16" i="18" s="1"/>
  <c r="AC23" i="55"/>
  <c r="M39" i="12"/>
  <c r="I27" i="14"/>
  <c r="L26" i="11"/>
  <c r="D9" i="17"/>
  <c r="L35" i="12"/>
  <c r="N35" i="12" s="1"/>
  <c r="F21" i="17"/>
  <c r="I52" i="14"/>
  <c r="D9" i="12"/>
  <c r="D37" i="11"/>
  <c r="M37" i="11" s="1"/>
  <c r="M9" i="18"/>
  <c r="J39" i="17"/>
  <c r="L31" i="11"/>
  <c r="D37" i="17"/>
  <c r="L15" i="11"/>
  <c r="L13" i="17"/>
  <c r="N13" i="17" s="1"/>
  <c r="D16" i="11"/>
  <c r="M16" i="11" s="1"/>
  <c r="I49" i="11"/>
  <c r="D47" i="11"/>
  <c r="M47" i="11" s="1"/>
  <c r="L47" i="11"/>
  <c r="L23" i="17"/>
  <c r="N23" i="17" s="1"/>
  <c r="D28" i="14"/>
  <c r="J28" i="14" s="1"/>
  <c r="X22" i="55"/>
  <c r="X26" i="55" s="1"/>
  <c r="M37" i="12"/>
  <c r="I29" i="14"/>
  <c r="D27" i="14"/>
  <c r="J27" i="14" s="1"/>
  <c r="D23" i="14"/>
  <c r="J23" i="14" s="1"/>
  <c r="D34" i="11"/>
  <c r="G39" i="11"/>
  <c r="D9" i="11"/>
  <c r="M9" i="11" s="1"/>
  <c r="M28" i="12"/>
  <c r="I21" i="14"/>
  <c r="G56" i="14"/>
  <c r="I24" i="14"/>
  <c r="K21" i="17"/>
  <c r="D17" i="11"/>
  <c r="M17" i="11" s="1"/>
  <c r="G37" i="17"/>
  <c r="J21" i="18"/>
  <c r="J23" i="18" s="1"/>
  <c r="D21" i="17"/>
  <c r="L14" i="11"/>
  <c r="H28" i="17"/>
  <c r="J28" i="17"/>
  <c r="I50" i="14"/>
  <c r="J9" i="17"/>
  <c r="L17" i="12"/>
  <c r="N17" i="12" s="1"/>
  <c r="K37" i="17"/>
  <c r="P22" i="55"/>
  <c r="P26" i="55" s="1"/>
  <c r="G42" i="11"/>
  <c r="D40" i="11"/>
  <c r="D42" i="11" s="1"/>
  <c r="L27" i="12"/>
  <c r="N27" i="12" s="1"/>
  <c r="I22" i="55"/>
  <c r="I26" i="55" s="1"/>
  <c r="I28" i="14"/>
  <c r="D52" i="14"/>
  <c r="J52" i="14" s="1"/>
  <c r="L20" i="12"/>
  <c r="N20" i="12" s="1"/>
  <c r="K28" i="12"/>
  <c r="I39" i="14"/>
  <c r="J21" i="12"/>
  <c r="F39" i="12"/>
  <c r="O22" i="55"/>
  <c r="O26" i="55" s="1"/>
  <c r="L23" i="11"/>
  <c r="E9" i="12"/>
  <c r="L8" i="12"/>
  <c r="L9" i="12" s="1"/>
  <c r="G37" i="12"/>
  <c r="D50" i="11"/>
  <c r="M50" i="11" s="1"/>
  <c r="L50" i="11"/>
  <c r="L16" i="11"/>
  <c r="L23" i="12"/>
  <c r="N23" i="12" s="1"/>
  <c r="L15" i="17"/>
  <c r="N15" i="17" s="1"/>
  <c r="L26" i="12"/>
  <c r="N26" i="12" s="1"/>
  <c r="F37" i="17"/>
  <c r="K37" i="12"/>
  <c r="D23" i="11"/>
  <c r="M23" i="11" s="1"/>
  <c r="L37" i="11"/>
  <c r="J33" i="11"/>
  <c r="M22" i="18"/>
  <c r="I58" i="14"/>
  <c r="G62" i="14"/>
  <c r="AC6" i="55"/>
  <c r="C37" i="12"/>
  <c r="L9" i="11"/>
  <c r="I10" i="14"/>
  <c r="M22" i="55"/>
  <c r="M26" i="55" s="1"/>
  <c r="U22" i="55"/>
  <c r="U26" i="55" s="1"/>
  <c r="C22" i="55"/>
  <c r="C26" i="55" s="1"/>
  <c r="AC7" i="55"/>
  <c r="D48" i="14"/>
  <c r="J48" i="14" s="1"/>
  <c r="L17" i="11"/>
  <c r="G39" i="17"/>
  <c r="F28" i="12"/>
  <c r="I61" i="14"/>
  <c r="J32" i="12"/>
  <c r="G28" i="11"/>
  <c r="D21" i="11"/>
  <c r="L34" i="12"/>
  <c r="N34" i="12" s="1"/>
  <c r="L40" i="11"/>
  <c r="L42" i="11" s="1"/>
  <c r="I42" i="11"/>
  <c r="M40" i="11"/>
  <c r="L26" i="17"/>
  <c r="N26" i="17" s="1"/>
  <c r="L24" i="12"/>
  <c r="N24" i="12" s="1"/>
  <c r="H32" i="17"/>
  <c r="W22" i="55"/>
  <c r="W26" i="55" s="1"/>
  <c r="D33" i="14"/>
  <c r="J33" i="14" s="1"/>
  <c r="F9" i="17"/>
  <c r="AA22" i="55"/>
  <c r="AA26" i="55" s="1"/>
  <c r="D61" i="14"/>
  <c r="J61" i="14" s="1"/>
  <c r="H37" i="17"/>
  <c r="J9" i="12"/>
  <c r="L11" i="17"/>
  <c r="N11" i="17" s="1"/>
  <c r="AC25" i="55"/>
  <c r="E37" i="12"/>
  <c r="L33" i="12"/>
  <c r="D59" i="14"/>
  <c r="J59" i="14" s="1"/>
  <c r="L14" i="17"/>
  <c r="N14" i="17" s="1"/>
  <c r="L36" i="12"/>
  <c r="N36" i="12" s="1"/>
  <c r="D28" i="12"/>
  <c r="L36" i="11"/>
  <c r="C28" i="12"/>
  <c r="L13" i="12"/>
  <c r="N13" i="12" s="1"/>
  <c r="D10" i="11"/>
  <c r="M10" i="11" s="1"/>
  <c r="H56" i="14"/>
  <c r="I45" i="14"/>
  <c r="D31" i="11"/>
  <c r="M31" i="11" s="1"/>
  <c r="L17" i="17"/>
  <c r="N17" i="17" s="1"/>
  <c r="J49" i="11"/>
  <c r="J52" i="11" s="1"/>
  <c r="J28" i="11"/>
  <c r="G32" i="12"/>
  <c r="D37" i="14"/>
  <c r="J37" i="14" s="1"/>
  <c r="K33" i="11"/>
  <c r="I39" i="17"/>
  <c r="L10" i="17"/>
  <c r="E21" i="17"/>
  <c r="M21" i="12"/>
  <c r="K9" i="12"/>
  <c r="AC18" i="55"/>
  <c r="E28" i="17"/>
  <c r="L22" i="17"/>
  <c r="N22" i="17" s="1"/>
  <c r="D43" i="14"/>
  <c r="J43" i="14" s="1"/>
  <c r="C21" i="17"/>
  <c r="I28" i="12"/>
  <c r="I9" i="17"/>
  <c r="L24" i="17"/>
  <c r="N24" i="17" s="1"/>
  <c r="J20" i="11"/>
  <c r="K49" i="11"/>
  <c r="K52" i="11" s="1"/>
  <c r="I33" i="14"/>
  <c r="V22" i="55"/>
  <c r="V26" i="55" s="1"/>
  <c r="L31" i="12"/>
  <c r="N31" i="12" s="1"/>
  <c r="J21" i="17"/>
  <c r="I48" i="14"/>
  <c r="I22" i="14"/>
  <c r="L25" i="17"/>
  <c r="N25" i="17" s="1"/>
  <c r="AC15" i="55"/>
  <c r="D32" i="12"/>
  <c r="L11" i="12"/>
  <c r="N11" i="12" s="1"/>
  <c r="I32" i="12"/>
  <c r="G33" i="11"/>
  <c r="D29" i="11"/>
  <c r="D33" i="11" s="1"/>
  <c r="F32" i="12"/>
  <c r="I34" i="14"/>
  <c r="I11" i="14"/>
  <c r="G39" i="12"/>
  <c r="D25" i="14"/>
  <c r="J25" i="14" s="1"/>
  <c r="L22" i="11"/>
  <c r="L30" i="12"/>
  <c r="N30" i="12" s="1"/>
  <c r="I9" i="12"/>
  <c r="K39" i="11"/>
  <c r="L11" i="11"/>
  <c r="L18" i="11"/>
  <c r="D51" i="14"/>
  <c r="J51" i="14" s="1"/>
  <c r="G28" i="12"/>
  <c r="L10" i="11"/>
  <c r="H22" i="55"/>
  <c r="H26" i="55" s="1"/>
  <c r="C28" i="17"/>
  <c r="L15" i="12"/>
  <c r="N15" i="12" s="1"/>
  <c r="M37" i="17"/>
  <c r="D24" i="14"/>
  <c r="J24" i="14" s="1"/>
  <c r="I43" i="14"/>
  <c r="L20" i="17"/>
  <c r="N20" i="17" s="1"/>
  <c r="E32" i="12"/>
  <c r="L29" i="12"/>
  <c r="M39" i="17"/>
  <c r="C32" i="17"/>
  <c r="I30" i="14"/>
  <c r="L25" i="11"/>
  <c r="L18" i="12"/>
  <c r="N18" i="12" s="1"/>
  <c r="C21" i="12"/>
  <c r="AC11" i="55"/>
  <c r="H13" i="14"/>
  <c r="I8" i="14"/>
  <c r="G13" i="14"/>
  <c r="K21" i="12"/>
  <c r="Y22" i="55"/>
  <c r="Y26" i="55" s="1"/>
  <c r="M32" i="17"/>
  <c r="F17" i="14"/>
  <c r="D15" i="14"/>
  <c r="D17" i="14" s="1"/>
  <c r="E32" i="17"/>
  <c r="L29" i="17"/>
  <c r="G32" i="17"/>
  <c r="I40" i="14"/>
  <c r="I32" i="17"/>
  <c r="K22" i="55"/>
  <c r="K26" i="55" s="1"/>
  <c r="L36" i="17"/>
  <c r="N36" i="17" s="1"/>
  <c r="D22" i="55"/>
  <c r="D26" i="55" s="1"/>
  <c r="K39" i="12"/>
  <c r="J37" i="17"/>
  <c r="D18" i="11"/>
  <c r="M18" i="11" s="1"/>
  <c r="H21" i="17"/>
  <c r="AC13" i="55"/>
  <c r="D11" i="11"/>
  <c r="M11" i="11" s="1"/>
  <c r="F9" i="12"/>
  <c r="L12" i="17"/>
  <c r="N12" i="17" s="1"/>
  <c r="D60" i="14"/>
  <c r="J60" i="14" s="1"/>
  <c r="D21" i="12"/>
  <c r="I42" i="14"/>
  <c r="D35" i="14"/>
  <c r="J35" i="14" s="1"/>
  <c r="K28" i="17"/>
  <c r="G9" i="12"/>
  <c r="H39" i="12"/>
  <c r="C32" i="12"/>
  <c r="G9" i="17"/>
  <c r="D48" i="11"/>
  <c r="M48" i="11" s="1"/>
  <c r="L48" i="11"/>
  <c r="H37" i="12"/>
  <c r="D32" i="14"/>
  <c r="J32" i="14" s="1"/>
  <c r="F21" i="12"/>
  <c r="G22" i="55"/>
  <c r="G26" i="55" s="1"/>
  <c r="K32" i="12"/>
  <c r="M32" i="12"/>
  <c r="L24" i="11"/>
  <c r="I32" i="14"/>
  <c r="I41" i="14"/>
  <c r="I49" i="14"/>
  <c r="J37" i="12"/>
  <c r="D12" i="11"/>
  <c r="M12" i="11" s="1"/>
  <c r="J32" i="17"/>
  <c r="D5" i="11"/>
  <c r="D7" i="11" s="1"/>
  <c r="G7" i="11"/>
  <c r="D13" i="11"/>
  <c r="M13" i="11" s="1"/>
  <c r="L31" i="17"/>
  <c r="N31" i="17" s="1"/>
  <c r="S22" i="55"/>
  <c r="S26" i="55" s="1"/>
  <c r="H9" i="12"/>
  <c r="I31" i="14"/>
  <c r="I39" i="12"/>
  <c r="I47" i="14"/>
  <c r="D22" i="14"/>
  <c r="J22" i="14" s="1"/>
  <c r="F22" i="55"/>
  <c r="F26" i="55" s="1"/>
  <c r="D30" i="14"/>
  <c r="J30" i="14" s="1"/>
  <c r="D50" i="14"/>
  <c r="J50" i="14" s="1"/>
  <c r="K20" i="11"/>
  <c r="AC8" i="55"/>
  <c r="D39" i="12"/>
  <c r="G28" i="17"/>
  <c r="J28" i="12"/>
  <c r="L35" i="17"/>
  <c r="N35" i="17" s="1"/>
  <c r="I59" i="14"/>
  <c r="E28" i="12"/>
  <c r="L22" i="12"/>
  <c r="J42" i="11"/>
  <c r="M9" i="17"/>
  <c r="L30" i="11"/>
  <c r="D8" i="11"/>
  <c r="G20" i="11"/>
  <c r="F37" i="12"/>
  <c r="D9" i="14"/>
  <c r="J9" i="14" s="1"/>
  <c r="D22" i="11"/>
  <c r="M22" i="11" s="1"/>
  <c r="K7" i="11"/>
  <c r="D46" i="14"/>
  <c r="J46" i="14" s="1"/>
  <c r="C37" i="17"/>
  <c r="K39" i="17"/>
  <c r="L19" i="12"/>
  <c r="N19" i="12" s="1"/>
  <c r="I38" i="14"/>
  <c r="D32" i="17"/>
  <c r="I25" i="14"/>
  <c r="I46" i="14"/>
  <c r="G21" i="12"/>
  <c r="M8" i="18"/>
  <c r="I14" i="18"/>
  <c r="I16" i="18" s="1"/>
  <c r="D35" i="11"/>
  <c r="M35" i="11" s="1"/>
  <c r="E22" i="55"/>
  <c r="E26" i="55" s="1"/>
  <c r="K9" i="17"/>
  <c r="I21" i="17"/>
  <c r="D40" i="14"/>
  <c r="J40" i="14" s="1"/>
  <c r="AC17" i="55"/>
  <c r="C39" i="12"/>
  <c r="L27" i="17"/>
  <c r="N27" i="17" s="1"/>
  <c r="G21" i="17"/>
  <c r="M28" i="17"/>
  <c r="L16" i="12"/>
  <c r="N16" i="12" s="1"/>
  <c r="I36" i="14"/>
  <c r="H21" i="12"/>
  <c r="D51" i="11"/>
  <c r="M51" i="11" s="1"/>
  <c r="L51" i="11"/>
  <c r="I9" i="14"/>
  <c r="D10" i="14"/>
  <c r="J10" i="14" s="1"/>
  <c r="N22" i="55"/>
  <c r="N26" i="55" s="1"/>
  <c r="D41" i="14"/>
  <c r="J41" i="14" s="1"/>
  <c r="H62" i="14"/>
  <c r="D14" i="11"/>
  <c r="M14" i="11" s="1"/>
  <c r="M20" i="18"/>
  <c r="I21" i="18"/>
  <c r="D42" i="14"/>
  <c r="J42" i="14" s="1"/>
  <c r="L34" i="11"/>
  <c r="L39" i="11" s="1"/>
  <c r="I39" i="11"/>
  <c r="C39" i="17"/>
  <c r="E37" i="17"/>
  <c r="L33" i="17"/>
  <c r="L37" i="17" s="1"/>
  <c r="D38" i="14"/>
  <c r="J38" i="14" s="1"/>
  <c r="D36" i="14"/>
  <c r="J36" i="14" s="1"/>
  <c r="D25" i="11"/>
  <c r="M25" i="11" s="1"/>
  <c r="H17" i="14"/>
  <c r="H19" i="14" s="1"/>
  <c r="I37" i="14"/>
  <c r="T22" i="55"/>
  <c r="T26" i="55" s="1"/>
  <c r="I51" i="14"/>
  <c r="G49" i="11"/>
  <c r="G52" i="11" s="1"/>
  <c r="L13" i="11"/>
  <c r="I21" i="12"/>
  <c r="D39" i="17"/>
  <c r="D36" i="11"/>
  <c r="M36" i="11" s="1"/>
  <c r="I23" i="14"/>
  <c r="L29" i="11"/>
  <c r="L33" i="11" s="1"/>
  <c r="I33" i="11"/>
  <c r="M29" i="11"/>
  <c r="M8" i="11"/>
  <c r="I20" i="11"/>
  <c r="L8" i="11"/>
  <c r="D34" i="14"/>
  <c r="J34" i="14" s="1"/>
  <c r="L12" i="11"/>
  <c r="I37" i="17"/>
  <c r="J39" i="12"/>
  <c r="J41" i="12" s="1"/>
  <c r="D47" i="14"/>
  <c r="J47" i="14" s="1"/>
  <c r="L14" i="18"/>
  <c r="L16" i="18" s="1"/>
  <c r="J7" i="11"/>
  <c r="C9" i="12"/>
  <c r="N8" i="12"/>
  <c r="N9" i="12" s="1"/>
  <c r="K28" i="11"/>
  <c r="F39" i="17"/>
  <c r="D28" i="17"/>
  <c r="J39" i="11"/>
  <c r="AC12" i="55"/>
  <c r="I37" i="12"/>
  <c r="H39" i="17"/>
  <c r="C9" i="17"/>
  <c r="D37" i="12"/>
  <c r="M10" i="18"/>
  <c r="L22" i="55"/>
  <c r="L26" i="55" s="1"/>
  <c r="M5" i="11"/>
  <c r="L5" i="11"/>
  <c r="L7" i="11" s="1"/>
  <c r="I7" i="11"/>
  <c r="M7" i="11" s="1"/>
  <c r="AC9" i="55"/>
  <c r="D21" i="14"/>
  <c r="F56" i="14"/>
  <c r="L8" i="17"/>
  <c r="L9" i="17" s="1"/>
  <c r="E9" i="17"/>
  <c r="K42" i="11"/>
  <c r="E39" i="17"/>
  <c r="L38" i="17"/>
  <c r="L39" i="17" s="1"/>
  <c r="L14" i="12"/>
  <c r="N14" i="12" s="1"/>
  <c r="Z22" i="55"/>
  <c r="Z26" i="55" s="1"/>
  <c r="AB22" i="55"/>
  <c r="AB26" i="55" s="1"/>
  <c r="L38" i="12"/>
  <c r="L39" i="12" s="1"/>
  <c r="E39" i="12"/>
  <c r="L12" i="12"/>
  <c r="N12" i="12" s="1"/>
  <c r="I44" i="14"/>
  <c r="D49" i="14"/>
  <c r="J49" i="14" s="1"/>
  <c r="D29" i="14"/>
  <c r="J29" i="14" s="1"/>
  <c r="D31" i="14"/>
  <c r="J31" i="14" s="1"/>
  <c r="AC16" i="55"/>
  <c r="D11" i="14"/>
  <c r="J11" i="14" s="1"/>
  <c r="AC10" i="55"/>
  <c r="I28" i="17"/>
  <c r="H9" i="17"/>
  <c r="E21" i="12"/>
  <c r="L10" i="12"/>
  <c r="L21" i="12" s="1"/>
  <c r="G17" i="14"/>
  <c r="I15" i="14"/>
  <c r="I17" i="14" s="1"/>
  <c r="R22" i="55"/>
  <c r="R26" i="55" s="1"/>
  <c r="L19" i="17"/>
  <c r="N19" i="17" s="1"/>
  <c r="D45" i="14"/>
  <c r="J45" i="14" s="1"/>
  <c r="D15" i="11"/>
  <c r="M15" i="11" s="1"/>
  <c r="M21" i="17"/>
  <c r="L16" i="17"/>
  <c r="N16" i="17" s="1"/>
  <c r="D41" i="12" l="1"/>
  <c r="I41" i="12"/>
  <c r="E41" i="12"/>
  <c r="F41" i="12"/>
  <c r="M41" i="12"/>
  <c r="L28" i="11"/>
  <c r="L44" i="11" s="1"/>
  <c r="J15" i="14"/>
  <c r="L20" i="11"/>
  <c r="J44" i="11"/>
  <c r="H41" i="12"/>
  <c r="F19" i="14"/>
  <c r="N10" i="12"/>
  <c r="N21" i="12" s="1"/>
  <c r="E41" i="17"/>
  <c r="F41" i="17"/>
  <c r="C41" i="17"/>
  <c r="N38" i="12"/>
  <c r="N39" i="12" s="1"/>
  <c r="K41" i="17"/>
  <c r="L28" i="12"/>
  <c r="L37" i="12"/>
  <c r="N33" i="12"/>
  <c r="N37" i="12" s="1"/>
  <c r="G41" i="12"/>
  <c r="K44" i="11"/>
  <c r="N8" i="17"/>
  <c r="N9" i="17" s="1"/>
  <c r="C41" i="12"/>
  <c r="M14" i="18"/>
  <c r="M16" i="18" s="1"/>
  <c r="K41" i="12"/>
  <c r="N22" i="12"/>
  <c r="N28" i="12" s="1"/>
  <c r="J17" i="14"/>
  <c r="G19" i="14"/>
  <c r="G64" i="14" s="1"/>
  <c r="H64" i="14"/>
  <c r="N33" i="17"/>
  <c r="N37" i="17" s="1"/>
  <c r="D20" i="11"/>
  <c r="M20" i="11" s="1"/>
  <c r="L32" i="17"/>
  <c r="I13" i="14"/>
  <c r="I19" i="14" s="1"/>
  <c r="N29" i="17"/>
  <c r="N32" i="17" s="1"/>
  <c r="M42" i="11"/>
  <c r="I44" i="11"/>
  <c r="G41" i="17"/>
  <c r="L49" i="11"/>
  <c r="L52" i="11" s="1"/>
  <c r="I52" i="11"/>
  <c r="H41" i="17"/>
  <c r="D41" i="17"/>
  <c r="N10" i="17"/>
  <c r="N21" i="17" s="1"/>
  <c r="L21" i="17"/>
  <c r="I62" i="14"/>
  <c r="G44" i="11"/>
  <c r="I56" i="14"/>
  <c r="M34" i="11"/>
  <c r="D39" i="11"/>
  <c r="M39" i="11" s="1"/>
  <c r="N38" i="17"/>
  <c r="N39" i="17" s="1"/>
  <c r="M41" i="17"/>
  <c r="N28" i="17"/>
  <c r="I41" i="17"/>
  <c r="J41" i="17"/>
  <c r="D56" i="14"/>
  <c r="J56" i="14" s="1"/>
  <c r="I23" i="18"/>
  <c r="M21" i="18"/>
  <c r="M23" i="18" s="1"/>
  <c r="F64" i="14"/>
  <c r="N29" i="12"/>
  <c r="N32" i="12" s="1"/>
  <c r="L32" i="12"/>
  <c r="M33" i="11"/>
  <c r="L28" i="17"/>
  <c r="M21" i="11"/>
  <c r="D28" i="11"/>
  <c r="M28" i="11" s="1"/>
  <c r="AC22" i="55"/>
  <c r="AC26" i="55" s="1"/>
  <c r="D49" i="11"/>
  <c r="D52" i="11" s="1"/>
  <c r="J58" i="14"/>
  <c r="D62" i="14"/>
  <c r="J62" i="14" s="1"/>
  <c r="J8" i="14"/>
  <c r="D13" i="14"/>
  <c r="J13" i="14" s="1"/>
  <c r="L41" i="12" l="1"/>
  <c r="N41" i="12"/>
  <c r="L41" i="17"/>
  <c r="N41" i="17"/>
  <c r="D19" i="14"/>
  <c r="J19" i="14" s="1"/>
  <c r="M49" i="11"/>
  <c r="M52" i="11"/>
  <c r="I64" i="14"/>
  <c r="D44" i="11"/>
  <c r="M44" i="11" s="1"/>
  <c r="D64" i="14" l="1"/>
  <c r="J64" i="14" s="1"/>
</calcChain>
</file>

<file path=xl/sharedStrings.xml><?xml version="1.0" encoding="utf-8"?>
<sst xmlns="http://schemas.openxmlformats.org/spreadsheetml/2006/main" count="1669" uniqueCount="617">
  <si>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</si>
  <si>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</si>
  <si>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</si>
  <si>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</si>
  <si>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</si>
  <si>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</si>
  <si>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</si>
  <si>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</si>
  <si>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</si>
  <si>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</si>
  <si>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</si>
  <si>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</si>
  <si>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</si>
  <si>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</si>
  <si>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</si>
  <si>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</si>
  <si>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</si>
  <si>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</si>
  <si>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</si>
  <si>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</si>
  <si>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</si>
  <si>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</si>
  <si>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</si>
  <si>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</si>
  <si>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</si>
  <si>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</si>
  <si>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</si>
  <si>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</si>
  <si>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</si>
  <si>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</si>
  <si>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</si>
  <si>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</si>
  <si>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</si>
  <si>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</si>
  <si>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</si>
  <si>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</si>
  <si>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</si>
  <si>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</si>
  <si>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</si>
  <si>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</si>
  <si>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</si>
  <si>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</si>
  <si>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</si>
  <si>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</si>
  <si>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</si>
  <si>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</si>
  <si>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</si>
  <si>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</si>
  <si>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</si>
  <si>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</si>
  <si>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</si>
  <si>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</si>
  <si>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</si>
  <si>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</si>
  <si>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</si>
  <si>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</si>
  <si>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</si>
  <si>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</si>
  <si>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</si>
  <si>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</si>
  <si>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</si>
  <si>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</si>
  <si>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</si>
  <si>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</si>
  <si>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</si>
  <si>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</si>
  <si>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</si>
  <si>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</si>
  <si>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</si>
  <si>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</si>
  <si>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</si>
  <si>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</si>
  <si>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</si>
  <si>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</si>
  <si>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</si>
  <si>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</si>
  <si>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</si>
  <si>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</si>
  <si>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</si>
  <si>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</si>
  <si>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</si>
  <si>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</si>
  <si>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</si>
  <si>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</si>
  <si>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</si>
  <si>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</si>
  <si>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</si>
  <si>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</si>
  <si>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</si>
  <si>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</si>
  <si>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</si>
  <si>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</si>
  <si>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</si>
  <si>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</si>
  <si>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</si>
  <si>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</si>
  <si>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</si>
  <si>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</si>
  <si>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</si>
  <si>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</si>
  <si>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</si>
  <si>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</si>
  <si>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</si>
  <si>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</si>
  <si>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</si>
  <si>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</si>
  <si>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</si>
  <si>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</si>
  <si>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</si>
  <si>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</si>
  <si>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</si>
  <si>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</si>
  <si>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</si>
  <si>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</si>
  <si>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</si>
  <si>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</si>
  <si>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</si>
  <si>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</si>
  <si>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</si>
  <si>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</si>
  <si>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</si>
  <si>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</si>
  <si>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</si>
  <si>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</si>
  <si>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</si>
  <si>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</si>
  <si>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</si>
  <si>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</si>
  <si>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</si>
  <si>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</si>
  <si>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</si>
  <si>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</si>
  <si>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</si>
  <si>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</si>
  <si>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</si>
  <si>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</si>
  <si>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</si>
  <si>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</si>
  <si>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</si>
  <si>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</si>
  <si>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</si>
  <si>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</si>
  <si>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</si>
  <si>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</si>
  <si>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</si>
  <si>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</si>
  <si>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</si>
  <si>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</si>
  <si>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</si>
  <si>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</si>
  <si>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</si>
  <si>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</si>
  <si>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</si>
  <si>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</si>
  <si>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</si>
  <si>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</si>
  <si>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</si>
  <si>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</si>
  <si>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</si>
  <si>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</si>
  <si>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</si>
  <si>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</si>
  <si>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</si>
  <si>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</si>
  <si>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</si>
  <si>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</si>
  <si>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</si>
  <si>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</si>
  <si>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</si>
  <si>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</si>
  <si>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</si>
  <si>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</si>
  <si>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</si>
  <si>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</si>
  <si>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</si>
  <si>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</si>
  <si>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</si>
  <si>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</si>
  <si>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</si>
  <si>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</si>
  <si>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</si>
  <si>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</si>
  <si>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</si>
  <si>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</si>
  <si>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</si>
  <si>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</si>
  <si>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</si>
  <si>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</si>
  <si>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</si>
  <si>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</si>
  <si>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</si>
  <si>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</si>
  <si>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</si>
  <si>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</si>
  <si>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</si>
  <si>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</si>
  <si>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</si>
  <si>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</si>
  <si>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</si>
  <si>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</si>
  <si>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</si>
  <si>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</si>
  <si>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</si>
  <si>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</si>
  <si>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</si>
  <si>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</si>
  <si>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</si>
  <si>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</si>
  <si>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</si>
  <si>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</si>
  <si>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</si>
  <si>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</si>
  <si>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</si>
  <si>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</si>
  <si>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</si>
  <si>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</si>
  <si>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</si>
  <si>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</si>
  <si>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</si>
  <si>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</si>
  <si>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</si>
  <si>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</si>
  <si>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</si>
  <si>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</si>
  <si>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</si>
  <si>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</si>
  <si>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</si>
  <si>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</si>
  <si>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</si>
  <si>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</si>
  <si>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</si>
  <si>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</si>
  <si>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</si>
  <si>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</si>
  <si>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</si>
  <si>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</si>
  <si>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</si>
  <si>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</si>
  <si>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</si>
  <si>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</si>
  <si>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</si>
  <si>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</si>
  <si>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</si>
  <si>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</si>
  <si>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</si>
  <si>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</si>
  <si>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</si>
  <si>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</si>
  <si>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</si>
  <si>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</si>
  <si>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</si>
  <si>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</si>
  <si>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</si>
  <si>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</si>
  <si>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</si>
  <si>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</si>
  <si>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</si>
  <si>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</si>
  <si>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</si>
  <si>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</si>
  <si>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</si>
  <si>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</si>
  <si>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</si>
  <si>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</si>
  <si>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</si>
  <si>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</si>
  <si>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</si>
  <si>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</si>
  <si>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</si>
  <si>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</si>
  <si>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</si>
  <si>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</si>
  <si>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</si>
  <si>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</si>
  <si>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</si>
  <si>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</si>
  <si>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</si>
  <si>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</si>
  <si>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</si>
  <si>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</si>
  <si>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</si>
  <si>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</si>
  <si>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</si>
  <si>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</si>
  <si>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</si>
  <si>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</si>
  <si>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</si>
  <si>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</si>
  <si>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</si>
  <si>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</si>
  <si>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</si>
  <si>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</si>
  <si>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</si>
  <si>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</si>
  <si>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</si>
  <si>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</si>
  <si>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</si>
  <si>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</si>
  <si>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</si>
  <si>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</si>
  <si>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</si>
  <si>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</si>
  <si>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</si>
  <si>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</si>
  <si>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</si>
  <si>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</si>
  <si>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</si>
  <si>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</si>
  <si>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</si>
  <si>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</si>
  <si>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</si>
  <si>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</si>
  <si>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</si>
  <si>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</si>
  <si>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</si>
  <si>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</si>
  <si>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</si>
  <si>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</si>
  <si>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</si>
  <si>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</si>
  <si>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</si>
  <si>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</si>
  <si>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</si>
  <si>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</si>
  <si>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</si>
  <si>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</si>
  <si>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</si>
  <si>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</si>
  <si>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</si>
  <si>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</si>
  <si>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</si>
  <si>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</si>
  <si>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</si>
  <si>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</si>
  <si>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</si>
  <si>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</si>
  <si>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</si>
  <si>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</si>
  <si>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</si>
  <si>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</si>
  <si>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</si>
  <si>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</si>
  <si>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</si>
  <si>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</si>
  <si>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</si>
  <si>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</si>
  <si>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</si>
  <si>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</si>
  <si>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</si>
  <si>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</si>
  <si>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</si>
  <si>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</si>
  <si>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</si>
  <si>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</si>
  <si>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</si>
  <si>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</si>
  <si>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</si>
  <si>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</si>
  <si>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</si>
  <si>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</si>
  <si>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</si>
  <si>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</si>
  <si>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</si>
  <si>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</si>
  <si>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</si>
  <si>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</si>
  <si>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</si>
  <si>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</si>
  <si>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</si>
  <si>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</si>
  <si>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</si>
  <si>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</si>
  <si>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</si>
  <si>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</si>
  <si>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16.575</t>
  </si>
  <si>
    <t>Domestic Violence Initiative</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</si>
  <si>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</si>
  <si>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</si>
  <si>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</si>
  <si>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</si>
  <si>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</si>
  <si>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</si>
  <si>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</si>
  <si>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</si>
  <si>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FY 2020 Monthly Financial Report: Full-Time Equivalent (FTE) Cap and Filled Positions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</si>
  <si>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</si>
  <si>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</si>
  <si>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</si>
  <si>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</si>
  <si>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</si>
  <si>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</si>
  <si>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</si>
  <si>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</si>
  <si>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</si>
  <si>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</si>
  <si>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</si>
  <si>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</si>
  <si>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</si>
  <si>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</si>
  <si>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</si>
  <si>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</si>
  <si>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</si>
  <si>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</si>
  <si>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</si>
  <si>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</si>
  <si>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</si>
  <si>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</si>
  <si>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</si>
  <si>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</si>
  <si>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</si>
  <si>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</si>
  <si>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</si>
  <si>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</si>
  <si>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</si>
  <si>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</si>
  <si>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</si>
  <si>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</si>
  <si>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</si>
  <si>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</si>
  <si>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</si>
  <si>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</si>
  <si>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</si>
  <si>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</si>
  <si>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</si>
  <si>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</si>
  <si>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</si>
  <si>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</si>
  <si>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</si>
  <si>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</si>
  <si>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</si>
  <si>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</si>
  <si>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</si>
  <si>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</si>
  <si>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</si>
  <si>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</si>
  <si>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</si>
  <si>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</si>
  <si>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</si>
  <si>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</si>
  <si>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</si>
  <si>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</si>
  <si>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</si>
  <si>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</si>
  <si>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</si>
  <si>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</si>
  <si>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</si>
  <si>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</si>
  <si>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</si>
  <si>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</si>
  <si>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</si>
  <si>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</si>
  <si>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</si>
  <si>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</si>
  <si>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</si>
  <si>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</si>
  <si>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</si>
  <si>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</si>
  <si>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</si>
  <si>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</si>
  <si>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</si>
  <si>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</si>
  <si>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</si>
  <si>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</si>
  <si>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</si>
  <si>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</si>
  <si>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</si>
  <si>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</si>
  <si>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B,C,D,H,I</t>
  </si>
  <si>
    <t>Art IX, Sec 14.03(h), Limitation on Expenditures - Capital Budget (2020-21 GAA)</t>
  </si>
  <si>
    <t>End of Worksheet.  Select the appropriate worksheet tab to view a specific report.</t>
  </si>
  <si>
    <t>Art IX, Sec 14.03(i), Limitation on Expenditures - Capital Budget UB (2020-21 GAA)</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</si>
  <si>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</si>
  <si>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</si>
  <si>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</si>
  <si>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</si>
  <si>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</si>
  <si>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</si>
  <si>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</si>
  <si>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</si>
  <si>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</si>
  <si>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</si>
  <si>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</si>
  <si>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</si>
  <si>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</si>
  <si>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</si>
  <si>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</si>
  <si>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</si>
  <si>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</si>
  <si>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</si>
  <si>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</si>
  <si>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</si>
  <si>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</si>
  <si>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</si>
  <si>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</si>
  <si>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</si>
  <si>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</si>
  <si>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</si>
  <si>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</si>
  <si>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</si>
  <si>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</si>
  <si>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Post 2020 (Proj)</t>
  </si>
  <si>
    <t>.</t>
  </si>
  <si>
    <t>Art IX, Sec 14.05, Unexpended Balance Authority Between Fiscal Years within the same Biennium</t>
  </si>
  <si>
    <t>B,C,D,I,J,P</t>
  </si>
  <si>
    <t>B,H</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</si>
  <si>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</si>
  <si>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</si>
  <si>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</si>
  <si>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</si>
  <si>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B,C,D,H,I,O,Q</t>
  </si>
  <si>
    <t>C,M</t>
  </si>
  <si>
    <t>B,C,M</t>
  </si>
  <si>
    <t>C,N</t>
  </si>
  <si>
    <t>September 2020 Expense</t>
  </si>
  <si>
    <t>October 2020 Expense</t>
  </si>
  <si>
    <t>November 2020 Expense</t>
  </si>
  <si>
    <t>December 2020 Expense</t>
  </si>
  <si>
    <t>January 2021 Expense</t>
  </si>
  <si>
    <t>March 2021 Expense</t>
  </si>
  <si>
    <t>April 2021 Expense</t>
  </si>
  <si>
    <t>May 2021 Expense</t>
  </si>
  <si>
    <t xml:space="preserve"> 2021 Expense</t>
  </si>
  <si>
    <t>July 2021 Expense</t>
  </si>
  <si>
    <t>August 2021 Expense</t>
  </si>
  <si>
    <t>93.556.005</t>
  </si>
  <si>
    <t>Title IV-B, Part 2 Promoting Safe and Stable Families - FFTA</t>
  </si>
  <si>
    <t>56007</t>
  </si>
  <si>
    <t>Refresh Smart Phones</t>
  </si>
  <si>
    <t>C,F,</t>
  </si>
  <si>
    <t>Sept 2020</t>
  </si>
  <si>
    <t>Sep 2020</t>
  </si>
  <si>
    <t>FY 2021 YTD</t>
  </si>
  <si>
    <t>Oct 2020</t>
  </si>
  <si>
    <t>Nov 2020</t>
  </si>
  <si>
    <t>Dec 2020</t>
  </si>
  <si>
    <t>Jan 2021</t>
  </si>
  <si>
    <t>Feb 2021</t>
  </si>
  <si>
    <t>Mar 2021</t>
  </si>
  <si>
    <t>Apr 2021</t>
  </si>
  <si>
    <t>May 2021</t>
  </si>
  <si>
    <t>Jun 2021</t>
  </si>
  <si>
    <t>Jul 2021</t>
  </si>
  <si>
    <t>Sept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</si>
  <si>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</si>
  <si>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</si>
  <si>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</si>
  <si>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</si>
  <si>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</si>
  <si>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</si>
  <si>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</si>
  <si>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</si>
  <si>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</si>
  <si>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</si>
  <si>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</si>
  <si>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</si>
  <si>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</si>
  <si>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</si>
  <si>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</si>
  <si>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</si>
  <si>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</si>
  <si>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Monthly Financial Report: Strategy Budget and Variance, All Funds</t>
  </si>
  <si>
    <t>Operating Budget Adjustments AY2021</t>
  </si>
  <si>
    <t>FY 2021 Monthly Financial Report: Expense by Object of Expense</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</si>
  <si>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</si>
  <si>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</si>
  <si>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</si>
  <si>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</si>
  <si>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</si>
  <si>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</si>
  <si>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</si>
  <si>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X</t>
  </si>
  <si>
    <t>Art IX, Sec 8.13, Appropriation of Specialty License Plate Receipts (2020-21 GAA)</t>
  </si>
  <si>
    <t>B,C,D,I,J,P,O,X</t>
  </si>
  <si>
    <t>56008</t>
  </si>
  <si>
    <t>IMPACT FFPSA</t>
  </si>
  <si>
    <t>Average Number of Children (FTE) Served in Paid Foster Care per Month</t>
  </si>
  <si>
    <t>Average Number of Children Provided Adoption Subsidy per Month</t>
  </si>
  <si>
    <t>Average Number of STAR Youth Served per Month</t>
  </si>
  <si>
    <t>Average Number of CYD Youth Served per Month</t>
  </si>
  <si>
    <t xml:space="preserve">Request authority to transfer AY20 appropationrs to fund needs in B.1.9 </t>
  </si>
  <si>
    <t>January 28,2021</t>
  </si>
  <si>
    <t>Partial</t>
  </si>
  <si>
    <t>B,C,D,I,K</t>
  </si>
  <si>
    <t>B,M</t>
  </si>
  <si>
    <t>C,E</t>
  </si>
  <si>
    <t>[DFPS-2021-A-001]</t>
  </si>
  <si>
    <t>February 2021 Expense</t>
  </si>
  <si>
    <t>FY 2021 Projected</t>
  </si>
  <si>
    <t>`</t>
  </si>
  <si>
    <t>Data Through April 30, 2021</t>
  </si>
  <si>
    <t>Data Through April 30 2021</t>
  </si>
  <si>
    <t>YTD Expense as of 4/30/2021</t>
  </si>
  <si>
    <t>The data contained in each report is through April 30, 2021</t>
  </si>
  <si>
    <t>93.674.119</t>
  </si>
  <si>
    <t>93.599.119</t>
  </si>
  <si>
    <t>93.556.119</t>
  </si>
  <si>
    <t>IVB Pt 2 - CORONAVIRUS</t>
  </si>
  <si>
    <t>IVE Education &amp; Training Voucher - Coronavirus Relief</t>
  </si>
  <si>
    <t>IVE Ind Liv - Coronavirus Relief</t>
  </si>
  <si>
    <t>B,C,H</t>
  </si>
  <si>
    <t>B,C,D,N,S</t>
  </si>
  <si>
    <t>S,T</t>
  </si>
  <si>
    <t>C,H</t>
  </si>
  <si>
    <t>B,C,I,H,K</t>
  </si>
  <si>
    <t>P,S,T</t>
  </si>
  <si>
    <t>S</t>
  </si>
  <si>
    <t>T</t>
  </si>
  <si>
    <t>Art IX, Sec 13.10, Request to Expend TANF- Federal Funds/Block Grants (2020-21 GAA)</t>
  </si>
  <si>
    <t>Art II, Rider 17, Limitation of Transfers: Relative Caregiver Payments.</t>
  </si>
  <si>
    <t>Actual Expenditures through April 2021, Projections after April 2021</t>
  </si>
  <si>
    <t>FTE Paid # After April 2021 based on Budgeted FTE CAP</t>
  </si>
  <si>
    <t>B,C,H,I,K</t>
  </si>
  <si>
    <t>D,H</t>
  </si>
  <si>
    <t>B,C,I,L</t>
  </si>
  <si>
    <t>as of 04/30/21</t>
  </si>
  <si>
    <t>Data Through April 2021</t>
  </si>
  <si>
    <t>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</si>
</sst>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82">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91">
    <xf numFmtId="0" fontId="0" fillId="0" borderId="0"/>
    <xf numFmtId="43" fontId="91" fillId="0" borderId="0" applyFont="0" applyFill="0" applyBorder="0" applyAlignment="0" applyProtection="0"/>
    <xf numFmtId="44" fontId="91" fillId="0" borderId="0" applyFont="0" applyFill="0" applyBorder="0" applyAlignment="0" applyProtection="0"/>
    <xf numFmtId="0" fontId="95" fillId="0" borderId="0"/>
    <xf numFmtId="0" fontId="96" fillId="0" borderId="0" applyNumberFormat="0" applyFont="0" applyFill="0" applyBorder="0" applyAlignment="0" applyProtection="0">
      <alignment horizontal="left"/>
    </xf>
    <xf numFmtId="15" fontId="96" fillId="0" borderId="0" applyFont="0" applyFill="0" applyBorder="0" applyAlignment="0" applyProtection="0"/>
    <xf numFmtId="4" fontId="96" fillId="0" borderId="0" applyFont="0" applyFill="0" applyBorder="0" applyAlignment="0" applyProtection="0"/>
    <xf numFmtId="0" fontId="97" fillId="0" borderId="1">
      <alignment horizontal="center"/>
    </xf>
    <xf numFmtId="3" fontId="96" fillId="0" borderId="0" applyFont="0" applyFill="0" applyBorder="0" applyAlignment="0" applyProtection="0"/>
    <xf numFmtId="0" fontId="96" fillId="2" borderId="0" applyNumberFormat="0" applyFont="0" applyBorder="0" applyAlignment="0" applyProtection="0"/>
    <xf numFmtId="0" fontId="99" fillId="0" borderId="0"/>
    <xf numFmtId="0" fontId="99" fillId="0" borderId="0"/>
    <xf numFmtId="0" fontId="91" fillId="0" borderId="0"/>
    <xf numFmtId="43" fontId="100" fillId="0" borderId="0" applyFont="0" applyFill="0" applyBorder="0" applyAlignment="0" applyProtection="0"/>
    <xf numFmtId="44" fontId="100" fillId="0" borderId="0" applyFont="0" applyFill="0" applyBorder="0" applyAlignment="0" applyProtection="0"/>
    <xf numFmtId="0" fontId="90" fillId="0" borderId="0"/>
    <xf numFmtId="43" fontId="91" fillId="0" borderId="0" applyFont="0" applyFill="0" applyBorder="0" applyAlignment="0" applyProtection="0"/>
    <xf numFmtId="0" fontId="91" fillId="0" borderId="0"/>
    <xf numFmtId="43" fontId="91" fillId="0" borderId="0" applyFont="0" applyFill="0" applyBorder="0" applyAlignment="0" applyProtection="0"/>
    <xf numFmtId="43" fontId="10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1" fillId="0" borderId="0" applyFont="0" applyFill="0" applyBorder="0" applyAlignment="0" applyProtection="0"/>
    <xf numFmtId="43" fontId="90" fillId="0" borderId="0" applyFont="0" applyFill="0" applyBorder="0" applyAlignment="0" applyProtection="0"/>
    <xf numFmtId="168" fontId="99" fillId="0" borderId="0" applyFont="0" applyFill="0" applyBorder="0" applyAlignment="0" applyProtection="0"/>
    <xf numFmtId="0" fontId="102" fillId="0" borderId="0" applyNumberFormat="0" applyFill="0" applyBorder="0" applyAlignment="0" applyProtection="0"/>
    <xf numFmtId="0" fontId="90" fillId="0" borderId="0"/>
    <xf numFmtId="0" fontId="90" fillId="0" borderId="0"/>
    <xf numFmtId="0" fontId="90" fillId="0" borderId="0"/>
    <xf numFmtId="0" fontId="90" fillId="0" borderId="0"/>
    <xf numFmtId="0" fontId="90" fillId="0" borderId="0"/>
    <xf numFmtId="0" fontId="101" fillId="0" borderId="0"/>
    <xf numFmtId="0" fontId="90" fillId="0" borderId="0"/>
    <xf numFmtId="0" fontId="90" fillId="0" borderId="0"/>
    <xf numFmtId="0" fontId="90" fillId="0" borderId="0"/>
    <xf numFmtId="0" fontId="90" fillId="0" borderId="0"/>
    <xf numFmtId="0" fontId="101" fillId="0" borderId="0"/>
    <xf numFmtId="0" fontId="90" fillId="0" borderId="0"/>
    <xf numFmtId="0" fontId="90" fillId="0" borderId="0"/>
    <xf numFmtId="0" fontId="91" fillId="0" borderId="0"/>
    <xf numFmtId="9" fontId="91" fillId="0" borderId="0" applyFont="0" applyFill="0" applyBorder="0" applyAlignment="0" applyProtection="0"/>
    <xf numFmtId="0" fontId="90" fillId="0" borderId="0"/>
    <xf numFmtId="0" fontId="104" fillId="6" borderId="0" applyNumberFormat="0" applyBorder="0" applyAlignment="0" applyProtection="0"/>
    <xf numFmtId="0" fontId="104" fillId="6" borderId="0" applyNumberFormat="0" applyBorder="0" applyAlignment="0" applyProtection="0"/>
    <xf numFmtId="0" fontId="104" fillId="6" borderId="0" applyNumberFormat="0" applyBorder="0" applyAlignment="0" applyProtection="0"/>
    <xf numFmtId="0" fontId="104" fillId="6" borderId="0" applyNumberFormat="0" applyBorder="0" applyAlignment="0" applyProtection="0"/>
    <xf numFmtId="0" fontId="104" fillId="6" borderId="0" applyNumberFormat="0" applyBorder="0" applyAlignment="0" applyProtection="0"/>
    <xf numFmtId="0" fontId="104" fillId="6" borderId="0" applyNumberFormat="0" applyBorder="0" applyAlignment="0" applyProtection="0"/>
    <xf numFmtId="0" fontId="104" fillId="6" borderId="0" applyNumberFormat="0" applyBorder="0" applyAlignment="0" applyProtection="0"/>
    <xf numFmtId="0" fontId="104" fillId="6" borderId="0" applyNumberFormat="0" applyBorder="0" applyAlignment="0" applyProtection="0"/>
    <xf numFmtId="0" fontId="104" fillId="6"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7" fillId="24" borderId="14" applyNumberFormat="0" applyAlignment="0" applyProtection="0"/>
    <xf numFmtId="0" fontId="108" fillId="25" borderId="15" applyNumberFormat="0" applyAlignment="0" applyProtection="0"/>
    <xf numFmtId="0" fontId="108" fillId="25" borderId="15" applyNumberFormat="0" applyAlignment="0" applyProtection="0"/>
    <xf numFmtId="0" fontId="108" fillId="25" borderId="15" applyNumberFormat="0" applyAlignment="0" applyProtection="0"/>
    <xf numFmtId="0" fontId="108" fillId="25" borderId="15" applyNumberFormat="0" applyAlignment="0" applyProtection="0"/>
    <xf numFmtId="0" fontId="108" fillId="25" borderId="15" applyNumberFormat="0" applyAlignment="0" applyProtection="0"/>
    <xf numFmtId="0" fontId="108" fillId="25" borderId="15" applyNumberFormat="0" applyAlignment="0" applyProtection="0"/>
    <xf numFmtId="0" fontId="108" fillId="25" borderId="15" applyNumberFormat="0" applyAlignment="0" applyProtection="0"/>
    <xf numFmtId="0" fontId="108" fillId="25" borderId="15" applyNumberFormat="0" applyAlignment="0" applyProtection="0"/>
    <xf numFmtId="0" fontId="108" fillId="25" borderId="15" applyNumberFormat="0" applyAlignment="0" applyProtection="0"/>
    <xf numFmtId="0" fontId="108" fillId="25" borderId="15" applyNumberFormat="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1" fillId="0" borderId="0" applyFont="0" applyFill="0" applyBorder="0" applyAlignment="0" applyProtection="0"/>
    <xf numFmtId="43" fontId="10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8" borderId="0" applyNumberFormat="0" applyBorder="0" applyAlignment="0" applyProtection="0"/>
    <xf numFmtId="0" fontId="110" fillId="8" borderId="0" applyNumberFormat="0" applyBorder="0" applyAlignment="0" applyProtection="0"/>
    <xf numFmtId="0" fontId="110" fillId="8" borderId="0" applyNumberFormat="0" applyBorder="0" applyAlignment="0" applyProtection="0"/>
    <xf numFmtId="0" fontId="110" fillId="8" borderId="0" applyNumberFormat="0" applyBorder="0" applyAlignment="0" applyProtection="0"/>
    <xf numFmtId="0" fontId="110" fillId="8" borderId="0" applyNumberFormat="0" applyBorder="0" applyAlignment="0" applyProtection="0"/>
    <xf numFmtId="0" fontId="110" fillId="8" borderId="0" applyNumberFormat="0" applyBorder="0" applyAlignment="0" applyProtection="0"/>
    <xf numFmtId="0" fontId="110" fillId="8" borderId="0" applyNumberFormat="0" applyBorder="0" applyAlignment="0" applyProtection="0"/>
    <xf numFmtId="0" fontId="110" fillId="8" borderId="0" applyNumberFormat="0" applyBorder="0" applyAlignment="0" applyProtection="0"/>
    <xf numFmtId="0" fontId="110" fillId="8" borderId="0" applyNumberFormat="0" applyBorder="0" applyAlignment="0" applyProtection="0"/>
    <xf numFmtId="0" fontId="110" fillId="8" borderId="0" applyNumberFormat="0" applyBorder="0" applyAlignment="0" applyProtection="0"/>
    <xf numFmtId="0" fontId="111" fillId="0" borderId="16" applyNumberFormat="0" applyFill="0" applyAlignment="0" applyProtection="0"/>
    <xf numFmtId="0" fontId="111" fillId="0" borderId="16" applyNumberFormat="0" applyFill="0" applyAlignment="0" applyProtection="0"/>
    <xf numFmtId="0" fontId="111" fillId="0" borderId="16" applyNumberFormat="0" applyFill="0" applyAlignment="0" applyProtection="0"/>
    <xf numFmtId="0" fontId="111" fillId="0" borderId="16" applyNumberFormat="0" applyFill="0" applyAlignment="0" applyProtection="0"/>
    <xf numFmtId="0" fontId="111" fillId="0" borderId="16" applyNumberFormat="0" applyFill="0" applyAlignment="0" applyProtection="0"/>
    <xf numFmtId="0" fontId="111" fillId="0" borderId="16" applyNumberFormat="0" applyFill="0" applyAlignment="0" applyProtection="0"/>
    <xf numFmtId="0" fontId="111" fillId="0" borderId="16" applyNumberFormat="0" applyFill="0" applyAlignment="0" applyProtection="0"/>
    <xf numFmtId="0" fontId="111" fillId="0" borderId="16" applyNumberFormat="0" applyFill="0" applyAlignment="0" applyProtection="0"/>
    <xf numFmtId="0" fontId="111" fillId="0" borderId="16" applyNumberFormat="0" applyFill="0" applyAlignment="0" applyProtection="0"/>
    <xf numFmtId="0" fontId="111" fillId="0" borderId="16" applyNumberFormat="0" applyFill="0" applyAlignment="0" applyProtection="0"/>
    <xf numFmtId="0" fontId="112" fillId="0" borderId="17" applyNumberFormat="0" applyFill="0" applyAlignment="0" applyProtection="0"/>
    <xf numFmtId="0" fontId="112" fillId="0" borderId="17" applyNumberFormat="0" applyFill="0" applyAlignment="0" applyProtection="0"/>
    <xf numFmtId="0" fontId="112" fillId="0" borderId="17" applyNumberFormat="0" applyFill="0" applyAlignment="0" applyProtection="0"/>
    <xf numFmtId="0" fontId="112" fillId="0" borderId="17" applyNumberFormat="0" applyFill="0" applyAlignment="0" applyProtection="0"/>
    <xf numFmtId="0" fontId="112" fillId="0" borderId="17" applyNumberFormat="0" applyFill="0" applyAlignment="0" applyProtection="0"/>
    <xf numFmtId="0" fontId="112" fillId="0" borderId="17" applyNumberFormat="0" applyFill="0" applyAlignment="0" applyProtection="0"/>
    <xf numFmtId="0" fontId="112" fillId="0" borderId="17" applyNumberFormat="0" applyFill="0" applyAlignment="0" applyProtection="0"/>
    <xf numFmtId="0" fontId="112" fillId="0" borderId="17" applyNumberFormat="0" applyFill="0" applyAlignment="0" applyProtection="0"/>
    <xf numFmtId="0" fontId="112" fillId="0" borderId="17" applyNumberFormat="0" applyFill="0" applyAlignment="0" applyProtection="0"/>
    <xf numFmtId="0" fontId="112" fillId="0" borderId="17"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02" fillId="0" borderId="0" applyNumberFormat="0" applyFill="0" applyBorder="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116" fillId="11" borderId="14" applyNumberFormat="0" applyAlignment="0" applyProtection="0"/>
    <xf numFmtId="0" fontId="92" fillId="3" borderId="0"/>
    <xf numFmtId="0" fontId="117" fillId="0" borderId="19"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91"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1"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0" fillId="0" borderId="0"/>
    <xf numFmtId="0" fontId="90" fillId="0" borderId="0"/>
    <xf numFmtId="0" fontId="90"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1"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00" fillId="0" borderId="0"/>
    <xf numFmtId="0" fontId="91" fillId="0" borderId="0"/>
    <xf numFmtId="0" fontId="119"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03" fillId="27" borderId="20" applyNumberFormat="0" applyFon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0" fontId="120" fillId="24" borderId="21" applyNumberFormat="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15" fontId="96" fillId="0" borderId="0" applyFont="0" applyFill="0" applyBorder="0" applyAlignment="0" applyProtection="0"/>
    <xf numFmtId="15"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0" fontId="97" fillId="0" borderId="1">
      <alignment horizontal="center"/>
    </xf>
    <xf numFmtId="0" fontId="97" fillId="0" borderId="1">
      <alignment horizontal="center"/>
    </xf>
    <xf numFmtId="3" fontId="96" fillId="0" borderId="0" applyFont="0" applyFill="0" applyBorder="0" applyAlignment="0" applyProtection="0"/>
    <xf numFmtId="3" fontId="96" fillId="0" borderId="0" applyFont="0" applyFill="0" applyBorder="0" applyAlignment="0" applyProtection="0"/>
    <xf numFmtId="0" fontId="96" fillId="2" borderId="0" applyNumberFormat="0" applyFont="0" applyBorder="0" applyAlignment="0" applyProtection="0"/>
    <xf numFmtId="0" fontId="96" fillId="2" borderId="0" applyNumberFormat="0" applyFont="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02" fillId="0" borderId="0" applyNumberFormat="0" applyFill="0" applyBorder="0" applyAlignment="0" applyProtection="0"/>
    <xf numFmtId="0" fontId="89" fillId="0" borderId="0"/>
    <xf numFmtId="44" fontId="91" fillId="0" borderId="0" applyFont="0" applyFill="0" applyBorder="0" applyAlignment="0" applyProtection="0"/>
    <xf numFmtId="9" fontId="89" fillId="0" borderId="0" applyFont="0" applyFill="0" applyBorder="0" applyAlignment="0" applyProtection="0"/>
    <xf numFmtId="0" fontId="91" fillId="0" borderId="0"/>
    <xf numFmtId="0" fontId="89" fillId="0" borderId="0"/>
    <xf numFmtId="0" fontId="88" fillId="0" borderId="0"/>
    <xf numFmtId="0" fontId="87" fillId="0" borderId="0"/>
    <xf numFmtId="0" fontId="124" fillId="0" borderId="0"/>
    <xf numFmtId="0" fontId="86" fillId="0" borderId="0"/>
    <xf numFmtId="9" fontId="86" fillId="0" borderId="0" applyFont="0" applyFill="0" applyBorder="0" applyAlignment="0" applyProtection="0"/>
    <xf numFmtId="0" fontId="86" fillId="0" borderId="0"/>
    <xf numFmtId="0" fontId="85" fillId="0" borderId="0"/>
    <xf numFmtId="9" fontId="85" fillId="0" borderId="0" applyFont="0" applyFill="0" applyBorder="0" applyAlignment="0" applyProtection="0"/>
    <xf numFmtId="0" fontId="85" fillId="0" borderId="0"/>
    <xf numFmtId="0" fontId="84" fillId="0" borderId="0"/>
    <xf numFmtId="9" fontId="84" fillId="0" borderId="0" applyFont="0" applyFill="0" applyBorder="0" applyAlignment="0" applyProtection="0"/>
    <xf numFmtId="0" fontId="84" fillId="0" borderId="0"/>
    <xf numFmtId="0" fontId="83" fillId="0" borderId="0"/>
    <xf numFmtId="9" fontId="83" fillId="0" borderId="0" applyFont="0" applyFill="0" applyBorder="0" applyAlignment="0" applyProtection="0"/>
    <xf numFmtId="0" fontId="83" fillId="0" borderId="0"/>
    <xf numFmtId="0" fontId="82" fillId="0" borderId="0"/>
    <xf numFmtId="9" fontId="82" fillId="0" borderId="0" applyFont="0" applyFill="0" applyBorder="0" applyAlignment="0" applyProtection="0"/>
    <xf numFmtId="0" fontId="82" fillId="0" borderId="0"/>
    <xf numFmtId="0" fontId="81"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81" fillId="0" borderId="0"/>
    <xf numFmtId="9" fontId="81" fillId="0" borderId="0" applyFont="0" applyFill="0" applyBorder="0" applyAlignment="0" applyProtection="0"/>
    <xf numFmtId="0" fontId="81" fillId="0" borderId="0"/>
    <xf numFmtId="0" fontId="81" fillId="0" borderId="0"/>
    <xf numFmtId="0" fontId="81" fillId="0" borderId="0"/>
    <xf numFmtId="0" fontId="100"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125" fillId="0" borderId="0"/>
    <xf numFmtId="0" fontId="126" fillId="0" borderId="0"/>
    <xf numFmtId="0" fontId="80" fillId="0" borderId="0"/>
    <xf numFmtId="9" fontId="80" fillId="0" borderId="0" applyFont="0" applyFill="0" applyBorder="0" applyAlignment="0" applyProtection="0"/>
    <xf numFmtId="0" fontId="80" fillId="0" borderId="0"/>
    <xf numFmtId="43" fontId="80" fillId="0" borderId="0" applyFont="0" applyFill="0" applyBorder="0" applyAlignment="0" applyProtection="0"/>
    <xf numFmtId="0" fontId="79" fillId="0" borderId="0"/>
    <xf numFmtId="9" fontId="79"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43" fontId="100" fillId="0" borderId="0" applyFont="0" applyFill="0" applyBorder="0" applyAlignment="0" applyProtection="0"/>
    <xf numFmtId="44" fontId="100" fillId="0" borderId="0" applyFont="0" applyFill="0" applyBorder="0" applyAlignment="0" applyProtection="0"/>
    <xf numFmtId="0" fontId="78" fillId="0" borderId="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101" fillId="0" borderId="0"/>
    <xf numFmtId="0" fontId="78" fillId="0" borderId="0"/>
    <xf numFmtId="0" fontId="78" fillId="0" borderId="0"/>
    <xf numFmtId="0" fontId="78" fillId="0" borderId="0"/>
    <xf numFmtId="0" fontId="78" fillId="0" borderId="0"/>
    <xf numFmtId="0" fontId="101" fillId="0" borderId="0"/>
    <xf numFmtId="0" fontId="78" fillId="0" borderId="0"/>
    <xf numFmtId="0" fontId="78" fillId="0" borderId="0"/>
    <xf numFmtId="0" fontId="91" fillId="0" borderId="0"/>
    <xf numFmtId="9" fontId="91" fillId="0" borderId="0" applyFont="0" applyFill="0" applyBorder="0" applyAlignment="0" applyProtection="0"/>
    <xf numFmtId="0" fontId="78" fillId="0" borderId="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19" fillId="0" borderId="0"/>
    <xf numFmtId="0" fontId="9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91" fillId="0" borderId="0" applyFont="0" applyFill="0" applyBorder="0" applyAlignment="0" applyProtection="0"/>
    <xf numFmtId="0" fontId="78" fillId="0" borderId="0"/>
    <xf numFmtId="9" fontId="78" fillId="0" borderId="0" applyFont="0" applyFill="0" applyBorder="0" applyAlignment="0" applyProtection="0"/>
    <xf numFmtId="0" fontId="78" fillId="0" borderId="0"/>
    <xf numFmtId="0" fontId="78" fillId="0" borderId="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xf numFmtId="9" fontId="78" fillId="0" borderId="0" applyFont="0" applyFill="0" applyBorder="0" applyAlignment="0" applyProtection="0"/>
    <xf numFmtId="0" fontId="78" fillId="0" borderId="0"/>
    <xf numFmtId="0" fontId="78" fillId="0" borderId="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100" fillId="0" borderId="0"/>
    <xf numFmtId="0" fontId="100" fillId="0" borderId="0"/>
    <xf numFmtId="0" fontId="78" fillId="0" borderId="0"/>
    <xf numFmtId="0" fontId="77" fillId="0" borderId="0"/>
    <xf numFmtId="9"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9" fontId="77" fillId="0" borderId="0" applyFont="0" applyFill="0" applyBorder="0" applyAlignment="0" applyProtection="0"/>
    <xf numFmtId="0" fontId="77" fillId="0" borderId="0"/>
    <xf numFmtId="9" fontId="77" fillId="0" borderId="0" applyFont="0" applyFill="0" applyBorder="0" applyAlignment="0" applyProtection="0"/>
    <xf numFmtId="0" fontId="77" fillId="0" borderId="0"/>
    <xf numFmtId="0" fontId="77" fillId="0" borderId="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77" fillId="0" borderId="0"/>
    <xf numFmtId="9" fontId="77" fillId="0" borderId="0" applyFont="0" applyFill="0" applyBorder="0" applyAlignment="0" applyProtection="0"/>
    <xf numFmtId="0" fontId="77" fillId="0" borderId="0"/>
    <xf numFmtId="0" fontId="77" fillId="0" borderId="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77" fillId="0" borderId="0"/>
    <xf numFmtId="9" fontId="77" fillId="0" borderId="0" applyFont="0" applyFill="0" applyBorder="0" applyAlignment="0" applyProtection="0"/>
    <xf numFmtId="0" fontId="77" fillId="0" borderId="0"/>
    <xf numFmtId="0" fontId="77" fillId="0" borderId="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0" fontId="76" fillId="0" borderId="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100" fillId="0" borderId="0" applyFont="0" applyFill="0" applyBorder="0" applyAlignment="0" applyProtection="0"/>
    <xf numFmtId="43" fontId="91" fillId="0" borderId="0" applyFont="0" applyFill="0" applyBorder="0" applyAlignment="0" applyProtection="0"/>
    <xf numFmtId="0" fontId="76" fillId="0" borderId="0"/>
    <xf numFmtId="0" fontId="75" fillId="0" borderId="0"/>
    <xf numFmtId="43" fontId="100" fillId="0" borderId="0" applyFont="0" applyFill="0" applyBorder="0" applyAlignment="0" applyProtection="0"/>
    <xf numFmtId="0" fontId="74" fillId="0" borderId="0"/>
    <xf numFmtId="0" fontId="91" fillId="0" borderId="0"/>
    <xf numFmtId="0" fontId="73" fillId="0" borderId="0"/>
    <xf numFmtId="0" fontId="160" fillId="0" borderId="0"/>
    <xf numFmtId="9" fontId="160"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9" fontId="71" fillId="0" borderId="0" applyFont="0" applyFill="0" applyBorder="0" applyAlignment="0" applyProtection="0"/>
    <xf numFmtId="0" fontId="70" fillId="0" borderId="0"/>
    <xf numFmtId="43" fontId="70" fillId="0" borderId="0" applyFont="0" applyFill="0" applyBorder="0" applyAlignment="0" applyProtection="0"/>
    <xf numFmtId="0" fontId="161" fillId="0" borderId="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0" fontId="57" fillId="0" borderId="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0" fontId="166" fillId="0" borderId="0"/>
    <xf numFmtId="0" fontId="53" fillId="0" borderId="0"/>
    <xf numFmtId="43" fontId="54"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0" fontId="47" fillId="0" borderId="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167" fillId="0" borderId="0"/>
    <xf numFmtId="0" fontId="42" fillId="0" borderId="0"/>
    <xf numFmtId="43" fontId="42" fillId="0" borderId="0" applyFont="0" applyFill="0" applyBorder="0" applyAlignment="0" applyProtection="0"/>
    <xf numFmtId="0" fontId="41" fillId="0" borderId="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0" fontId="35" fillId="0" borderId="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102" fillId="0" borderId="0" applyNumberFormat="0" applyFill="0" applyBorder="0" applyAlignment="0" applyProtection="0"/>
    <xf numFmtId="0" fontId="32" fillId="0" borderId="0"/>
    <xf numFmtId="43" fontId="32" fillId="0" borderId="0" applyFont="0" applyFill="0" applyBorder="0" applyAlignment="0" applyProtection="0"/>
    <xf numFmtId="0" fontId="31" fillId="0" borderId="0"/>
    <xf numFmtId="0" fontId="30" fillId="0" borderId="0"/>
    <xf numFmtId="0" fontId="171" fillId="0" borderId="0" applyNumberFormat="0" applyFill="0" applyBorder="0" applyAlignment="0" applyProtection="0"/>
    <xf numFmtId="0" fontId="29" fillId="0" borderId="0"/>
    <xf numFmtId="43" fontId="29" fillId="0" borderId="0" applyFont="0" applyFill="0" applyBorder="0" applyAlignment="0" applyProtection="0"/>
    <xf numFmtId="0" fontId="100" fillId="0" borderId="0"/>
    <xf numFmtId="0" fontId="172"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0" fontId="22" fillId="0" borderId="0"/>
    <xf numFmtId="0" fontId="22" fillId="0" borderId="0"/>
    <xf numFmtId="0" fontId="21" fillId="0" borderId="0"/>
    <xf numFmtId="43" fontId="21" fillId="0" borderId="0" applyFont="0" applyFill="0" applyBorder="0" applyAlignment="0" applyProtection="0"/>
    <xf numFmtId="0" fontId="20" fillId="0" borderId="0"/>
    <xf numFmtId="0" fontId="176" fillId="0" borderId="0"/>
    <xf numFmtId="0" fontId="19" fillId="0" borderId="0"/>
    <xf numFmtId="43" fontId="19" fillId="0" borderId="0" applyFont="0" applyFill="0" applyBorder="0" applyAlignment="0" applyProtection="0"/>
    <xf numFmtId="0" fontId="177" fillId="0" borderId="0"/>
    <xf numFmtId="0" fontId="18" fillId="0" borderId="0"/>
    <xf numFmtId="0" fontId="17" fillId="0" borderId="0"/>
    <xf numFmtId="43" fontId="17" fillId="0" borderId="0" applyFont="0" applyFill="0" applyBorder="0" applyAlignment="0" applyProtection="0"/>
    <xf numFmtId="0" fontId="16" fillId="0" borderId="0"/>
    <xf numFmtId="0" fontId="15" fillId="0" borderId="0"/>
    <xf numFmtId="43" fontId="15" fillId="0" borderId="0" applyFont="0" applyFill="0" applyBorder="0" applyAlignment="0" applyProtection="0"/>
    <xf numFmtId="0" fontId="178"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79" fillId="0" borderId="0"/>
    <xf numFmtId="0" fontId="12" fillId="0" borderId="0"/>
    <xf numFmtId="0" fontId="11" fillId="0" borderId="0"/>
    <xf numFmtId="43" fontId="11"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180" fillId="0" borderId="0"/>
    <xf numFmtId="0" fontId="4" fillId="0" borderId="0"/>
    <xf numFmtId="0" fontId="181"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cellStyleXfs>
  <cellXfs count="664">
    <xf numFmtId="0" fontId="0" fillId="0" borderId="0" xfId="0"/>
    <xf numFmtId="0" fontId="98" fillId="0" borderId="0" xfId="0" applyFont="1" applyFill="1"/>
    <xf numFmtId="0" fontId="94" fillId="0" borderId="0" xfId="0" applyFont="1" applyFill="1" applyAlignment="1">
      <alignment horizontal="center"/>
    </xf>
    <xf numFmtId="0" fontId="91" fillId="0" borderId="0" xfId="0" applyFont="1"/>
    <xf numFmtId="0" fontId="128" fillId="0" borderId="0" xfId="0" applyFont="1" applyFill="1"/>
    <xf numFmtId="0" fontId="91" fillId="0" borderId="0" xfId="0" applyFont="1" applyFill="1"/>
    <xf numFmtId="3" fontId="91" fillId="0" borderId="0" xfId="0" applyNumberFormat="1" applyFont="1" applyFill="1"/>
    <xf numFmtId="0" fontId="98" fillId="0" borderId="0" xfId="0" applyFont="1"/>
    <xf numFmtId="0" fontId="129" fillId="0" borderId="0" xfId="3" applyFont="1" applyFill="1" applyAlignment="1">
      <alignment horizontal="center"/>
    </xf>
    <xf numFmtId="0" fontId="98" fillId="0" borderId="0" xfId="3" applyFont="1" applyFill="1"/>
    <xf numFmtId="0" fontId="128" fillId="0" borderId="0" xfId="3" applyFont="1" applyFill="1"/>
    <xf numFmtId="0" fontId="131" fillId="0" borderId="0" xfId="3" applyFont="1" applyFill="1"/>
    <xf numFmtId="49" fontId="131" fillId="0" borderId="0" xfId="3" applyNumberFormat="1" applyFont="1" applyFill="1" applyAlignment="1">
      <alignment horizontal="left" indent="1"/>
    </xf>
    <xf numFmtId="3" fontId="98" fillId="0" borderId="0" xfId="0" applyNumberFormat="1" applyFont="1" applyFill="1" applyAlignment="1"/>
    <xf numFmtId="3" fontId="98" fillId="0" borderId="0" xfId="0" applyNumberFormat="1" applyFont="1" applyFill="1"/>
    <xf numFmtId="0" fontId="133" fillId="0" borderId="0" xfId="0" applyFont="1" applyFill="1"/>
    <xf numFmtId="3" fontId="133" fillId="0" borderId="0" xfId="0" applyNumberFormat="1" applyFont="1" applyFill="1"/>
    <xf numFmtId="0" fontId="133" fillId="0" borderId="0" xfId="0" applyFont="1"/>
    <xf numFmtId="0" fontId="133" fillId="0" borderId="0" xfId="0" applyFont="1" applyFill="1" applyBorder="1"/>
    <xf numFmtId="0" fontId="132" fillId="5" borderId="24" xfId="3" applyFont="1" applyFill="1" applyBorder="1"/>
    <xf numFmtId="0" fontId="132" fillId="5" borderId="25" xfId="3" applyFont="1" applyFill="1" applyBorder="1" applyAlignment="1">
      <alignment horizontal="center" wrapText="1"/>
    </xf>
    <xf numFmtId="0" fontId="132" fillId="5" borderId="26" xfId="3" applyFont="1" applyFill="1" applyBorder="1" applyAlignment="1">
      <alignment horizontal="center"/>
    </xf>
    <xf numFmtId="38" fontId="133" fillId="0" borderId="28" xfId="1" applyNumberFormat="1" applyFont="1" applyBorder="1" applyAlignment="1">
      <alignment horizontal="right"/>
    </xf>
    <xf numFmtId="38" fontId="133" fillId="0" borderId="28" xfId="0" applyNumberFormat="1" applyFont="1" applyBorder="1"/>
    <xf numFmtId="0" fontId="133" fillId="0" borderId="30" xfId="0" applyFont="1" applyBorder="1"/>
    <xf numFmtId="0" fontId="132" fillId="5" borderId="28" xfId="3" applyFont="1" applyFill="1" applyBorder="1" applyAlignment="1">
      <alignment horizontal="center"/>
    </xf>
    <xf numFmtId="38" fontId="133" fillId="0" borderId="33" xfId="0" applyNumberFormat="1" applyFont="1" applyBorder="1"/>
    <xf numFmtId="0" fontId="133" fillId="0" borderId="0" xfId="3" applyFont="1" applyFill="1" applyAlignment="1">
      <alignment wrapText="1"/>
    </xf>
    <xf numFmtId="0" fontId="133" fillId="0" borderId="0" xfId="3" applyFont="1" applyFill="1"/>
    <xf numFmtId="43" fontId="136" fillId="0" borderId="0" xfId="1" applyFont="1" applyFill="1"/>
    <xf numFmtId="0" fontId="132" fillId="0" borderId="0" xfId="3" applyFont="1" applyFill="1"/>
    <xf numFmtId="0" fontId="132" fillId="0" borderId="0" xfId="3" applyFont="1" applyFill="1" applyBorder="1"/>
    <xf numFmtId="165" fontId="137" fillId="0" borderId="0" xfId="1" applyNumberFormat="1" applyFont="1" applyFill="1"/>
    <xf numFmtId="0" fontId="134" fillId="0" borderId="0" xfId="3" applyFont="1" applyFill="1"/>
    <xf numFmtId="0" fontId="135" fillId="0" borderId="0" xfId="3" applyFont="1" applyFill="1"/>
    <xf numFmtId="49" fontId="135" fillId="0" borderId="0" xfId="3" applyNumberFormat="1" applyFont="1" applyFill="1" applyAlignment="1">
      <alignment horizontal="left" wrapText="1"/>
    </xf>
    <xf numFmtId="49" fontId="133" fillId="0" borderId="0" xfId="3" applyNumberFormat="1" applyFont="1" applyFill="1" applyAlignment="1">
      <alignment horizontal="left" indent="1"/>
    </xf>
    <xf numFmtId="49" fontId="133" fillId="0" borderId="0" xfId="3" applyNumberFormat="1" applyFont="1" applyFill="1"/>
    <xf numFmtId="165" fontId="133" fillId="0" borderId="0" xfId="3" applyNumberFormat="1" applyFont="1" applyFill="1"/>
    <xf numFmtId="0" fontId="133" fillId="0" borderId="0" xfId="0" applyFont="1" applyFill="1" applyAlignment="1">
      <alignment horizontal="center"/>
    </xf>
    <xf numFmtId="3" fontId="133" fillId="0" borderId="0" xfId="0" applyNumberFormat="1" applyFont="1" applyFill="1" applyAlignment="1"/>
    <xf numFmtId="0" fontId="132" fillId="0" borderId="0" xfId="0" applyFont="1" applyFill="1" applyAlignment="1">
      <alignment horizontal="center"/>
    </xf>
    <xf numFmtId="0" fontId="135" fillId="0" borderId="0" xfId="0" applyFont="1"/>
    <xf numFmtId="0" fontId="130" fillId="0" borderId="0" xfId="3" applyFont="1" applyFill="1" applyAlignment="1">
      <alignment horizontal="centerContinuous"/>
    </xf>
    <xf numFmtId="165" fontId="138" fillId="0" borderId="0" xfId="1" applyNumberFormat="1" applyFont="1" applyFill="1" applyAlignment="1">
      <alignment horizontal="center"/>
    </xf>
    <xf numFmtId="0" fontId="138" fillId="0" borderId="0" xfId="3" applyFont="1" applyFill="1" applyAlignment="1">
      <alignment horizontal="center"/>
    </xf>
    <xf numFmtId="0" fontId="139" fillId="0" borderId="0" xfId="3" applyFont="1" applyFill="1"/>
    <xf numFmtId="0" fontId="94" fillId="0" borderId="0" xfId="3" applyFont="1" applyFill="1" applyAlignment="1">
      <alignment horizontal="centerContinuous"/>
    </xf>
    <xf numFmtId="165" fontId="140" fillId="0" borderId="0" xfId="1" applyNumberFormat="1" applyFont="1" applyFill="1" applyAlignment="1">
      <alignment horizontal="center"/>
    </xf>
    <xf numFmtId="0" fontId="140" fillId="0" borderId="0" xfId="3" applyFont="1" applyFill="1" applyAlignment="1">
      <alignment horizontal="center"/>
    </xf>
    <xf numFmtId="0" fontId="127" fillId="0" borderId="0" xfId="3" applyFont="1" applyFill="1"/>
    <xf numFmtId="0" fontId="135" fillId="0" borderId="29" xfId="0" applyFont="1" applyBorder="1"/>
    <xf numFmtId="0" fontId="135" fillId="0" borderId="2" xfId="0" applyFont="1" applyBorder="1"/>
    <xf numFmtId="0" fontId="135" fillId="0" borderId="27" xfId="0" applyFont="1" applyBorder="1"/>
    <xf numFmtId="0" fontId="135" fillId="0" borderId="0" xfId="0" applyFont="1" applyBorder="1"/>
    <xf numFmtId="0" fontId="134" fillId="5" borderId="27" xfId="3" applyFont="1" applyFill="1" applyBorder="1"/>
    <xf numFmtId="0" fontId="134" fillId="5" borderId="2" xfId="3" applyFont="1" applyFill="1" applyBorder="1" applyAlignment="1">
      <alignment horizontal="center" wrapText="1"/>
    </xf>
    <xf numFmtId="0" fontId="135" fillId="0" borderId="31" xfId="0" applyFont="1" applyBorder="1"/>
    <xf numFmtId="0" fontId="135" fillId="0" borderId="32" xfId="0" applyFont="1" applyBorder="1"/>
    <xf numFmtId="49" fontId="135" fillId="0" borderId="0" xfId="3" applyNumberFormat="1" applyFont="1" applyFill="1"/>
    <xf numFmtId="0" fontId="135" fillId="0" borderId="0" xfId="0" applyFont="1" applyFill="1"/>
    <xf numFmtId="5" fontId="133" fillId="0" borderId="0" xfId="0" applyNumberFormat="1" applyFont="1" applyFill="1" applyBorder="1" applyAlignment="1">
      <alignment vertical="center"/>
    </xf>
    <xf numFmtId="37" fontId="133" fillId="0" borderId="0" xfId="0" applyNumberFormat="1" applyFont="1" applyFill="1" applyBorder="1" applyAlignment="1">
      <alignment vertical="center"/>
    </xf>
    <xf numFmtId="0" fontId="128" fillId="0" borderId="0" xfId="0" applyFont="1" applyFill="1" applyAlignment="1">
      <alignment vertical="center"/>
    </xf>
    <xf numFmtId="43" fontId="98" fillId="0" borderId="0" xfId="1" applyFont="1" applyFill="1" applyAlignment="1">
      <alignment vertical="center"/>
    </xf>
    <xf numFmtId="0" fontId="98" fillId="0" borderId="0" xfId="0" applyFont="1" applyFill="1" applyAlignment="1">
      <alignment vertical="center"/>
    </xf>
    <xf numFmtId="43" fontId="91" fillId="0" borderId="0" xfId="1" applyFont="1" applyFill="1" applyAlignment="1">
      <alignment vertical="center"/>
    </xf>
    <xf numFmtId="0" fontId="91" fillId="0" borderId="0" xfId="0" applyFont="1" applyFill="1" applyAlignment="1">
      <alignment vertical="center"/>
    </xf>
    <xf numFmtId="43" fontId="133" fillId="0" borderId="0" xfId="1" applyFont="1" applyFill="1" applyAlignment="1">
      <alignment vertical="center"/>
    </xf>
    <xf numFmtId="0" fontId="133" fillId="0" borderId="0" xfId="0" applyFont="1" applyFill="1" applyAlignment="1">
      <alignment vertical="center"/>
    </xf>
    <xf numFmtId="5" fontId="142" fillId="0" borderId="0" xfId="0" applyNumberFormat="1" applyFont="1" applyFill="1" applyBorder="1" applyAlignment="1">
      <alignment vertical="center"/>
    </xf>
    <xf numFmtId="164" fontId="133" fillId="0" borderId="0" xfId="0" applyNumberFormat="1" applyFont="1" applyFill="1" applyBorder="1" applyAlignment="1">
      <alignment vertical="center"/>
    </xf>
    <xf numFmtId="37" fontId="142" fillId="0" borderId="0" xfId="0" applyNumberFormat="1" applyFont="1" applyFill="1" applyBorder="1" applyAlignment="1">
      <alignment vertical="center"/>
    </xf>
    <xf numFmtId="164" fontId="142" fillId="0" borderId="0" xfId="0" applyNumberFormat="1" applyFont="1" applyFill="1" applyBorder="1" applyAlignment="1">
      <alignment vertical="center"/>
    </xf>
    <xf numFmtId="0" fontId="133" fillId="0" borderId="0" xfId="0" applyFont="1" applyFill="1" applyBorder="1" applyAlignment="1">
      <alignment vertical="center"/>
    </xf>
    <xf numFmtId="3" fontId="133" fillId="0" borderId="0" xfId="0" applyNumberFormat="1" applyFont="1" applyFill="1" applyBorder="1" applyAlignment="1">
      <alignment vertical="center"/>
    </xf>
    <xf numFmtId="3" fontId="133" fillId="0" borderId="0" xfId="0" applyNumberFormat="1" applyFont="1" applyFill="1" applyAlignment="1">
      <alignment vertical="center"/>
    </xf>
    <xf numFmtId="3" fontId="133" fillId="0" borderId="0" xfId="0" applyNumberFormat="1" applyFont="1" applyFill="1" applyAlignment="1">
      <alignment horizontal="left" vertical="center"/>
    </xf>
    <xf numFmtId="3" fontId="91" fillId="0" borderId="0" xfId="0" applyNumberFormat="1" applyFont="1" applyFill="1" applyAlignment="1">
      <alignment vertical="center"/>
    </xf>
    <xf numFmtId="3" fontId="91" fillId="0" borderId="0" xfId="0" applyNumberFormat="1" applyFont="1" applyFill="1" applyAlignment="1">
      <alignment horizontal="left" vertical="center"/>
    </xf>
    <xf numFmtId="0" fontId="141" fillId="4" borderId="13" xfId="0" applyFont="1" applyFill="1" applyBorder="1" applyAlignment="1">
      <alignment vertical="center"/>
    </xf>
    <xf numFmtId="0" fontId="133" fillId="0" borderId="0" xfId="0" applyFont="1" applyFill="1" applyAlignment="1">
      <alignment horizontal="left" vertical="center"/>
    </xf>
    <xf numFmtId="164" fontId="132" fillId="0" borderId="0" xfId="0" applyNumberFormat="1" applyFont="1" applyFill="1" applyAlignment="1">
      <alignment horizontal="left" vertical="center"/>
    </xf>
    <xf numFmtId="167" fontId="145" fillId="0" borderId="0" xfId="13" applyNumberFormat="1" applyFont="1" applyFill="1"/>
    <xf numFmtId="3" fontId="147" fillId="0" borderId="0" xfId="0" applyNumberFormat="1" applyFont="1" applyFill="1"/>
    <xf numFmtId="41" fontId="145" fillId="0" borderId="0" xfId="4300" applyNumberFormat="1" applyFont="1"/>
    <xf numFmtId="41" fontId="145" fillId="0" borderId="0" xfId="50939" applyNumberFormat="1" applyFont="1" applyAlignment="1"/>
    <xf numFmtId="41" fontId="143" fillId="0" borderId="0" xfId="50939" applyNumberFormat="1" applyFont="1" applyFill="1" applyBorder="1" applyAlignment="1"/>
    <xf numFmtId="41" fontId="143" fillId="0" borderId="0" xfId="50939" applyNumberFormat="1" applyFont="1" applyBorder="1" applyAlignment="1"/>
    <xf numFmtId="41" fontId="143" fillId="0" borderId="12" xfId="50939" applyNumberFormat="1" applyFont="1" applyBorder="1" applyAlignment="1"/>
    <xf numFmtId="41" fontId="145" fillId="0" borderId="0" xfId="4300" applyNumberFormat="1" applyFont="1" applyFill="1" applyAlignment="1">
      <alignment horizontal="left"/>
    </xf>
    <xf numFmtId="165" fontId="145" fillId="0" borderId="0" xfId="1" applyNumberFormat="1" applyFont="1" applyAlignment="1"/>
    <xf numFmtId="0" fontId="145" fillId="0" borderId="0" xfId="50939" applyFont="1" applyAlignment="1"/>
    <xf numFmtId="169" fontId="145" fillId="0" borderId="0" xfId="50939" applyNumberFormat="1" applyFont="1" applyAlignment="1"/>
    <xf numFmtId="41" fontId="145" fillId="0" borderId="0" xfId="16" applyNumberFormat="1" applyFont="1"/>
    <xf numFmtId="41" fontId="145" fillId="0" borderId="0" xfId="16" quotePrefix="1" applyNumberFormat="1" applyFont="1" applyAlignment="1">
      <alignment horizontal="center"/>
    </xf>
    <xf numFmtId="0" fontId="145" fillId="0" borderId="0" xfId="50939" applyFont="1" applyAlignment="1">
      <alignment horizontal="left"/>
    </xf>
    <xf numFmtId="165" fontId="145" fillId="0" borderId="0" xfId="2234" applyNumberFormat="1" applyFont="1" applyAlignment="1"/>
    <xf numFmtId="0" fontId="145" fillId="0" borderId="0" xfId="4300" applyFont="1" applyBorder="1"/>
    <xf numFmtId="38" fontId="145" fillId="0" borderId="0" xfId="50939" applyNumberFormat="1" applyFont="1" applyAlignment="1"/>
    <xf numFmtId="41" fontId="145" fillId="0" borderId="0" xfId="16" applyNumberFormat="1" applyFont="1" applyAlignment="1"/>
    <xf numFmtId="0" fontId="143" fillId="0" borderId="0" xfId="50939" applyFont="1" applyAlignment="1"/>
    <xf numFmtId="0" fontId="145" fillId="0" borderId="0" xfId="4300" applyFont="1"/>
    <xf numFmtId="8" fontId="145" fillId="0" borderId="0" xfId="4300" applyNumberFormat="1" applyFont="1"/>
    <xf numFmtId="0" fontId="145" fillId="0" borderId="0" xfId="50939" applyFont="1" applyFill="1" applyAlignment="1"/>
    <xf numFmtId="165" fontId="145" fillId="0" borderId="0" xfId="1" applyNumberFormat="1" applyFont="1" applyFill="1" applyAlignment="1"/>
    <xf numFmtId="165" fontId="145" fillId="0" borderId="0" xfId="2234" applyNumberFormat="1" applyFont="1" applyFill="1" applyAlignment="1"/>
    <xf numFmtId="166" fontId="133" fillId="0" borderId="0" xfId="3" applyNumberFormat="1" applyFont="1" applyFill="1"/>
    <xf numFmtId="43" fontId="149" fillId="0" borderId="0" xfId="1" applyFont="1" applyFill="1" applyAlignment="1">
      <alignment horizontal="center" vertical="center"/>
    </xf>
    <xf numFmtId="43" fontId="145" fillId="0" borderId="0" xfId="1" applyFont="1" applyFill="1" applyAlignment="1">
      <alignment vertical="center"/>
    </xf>
    <xf numFmtId="0" fontId="143" fillId="3" borderId="11" xfId="0" applyFont="1" applyFill="1" applyBorder="1" applyAlignment="1">
      <alignment vertical="center"/>
    </xf>
    <xf numFmtId="0" fontId="143" fillId="3" borderId="34" xfId="0" applyFont="1" applyFill="1" applyBorder="1" applyAlignment="1">
      <alignment horizontal="center" vertical="center"/>
    </xf>
    <xf numFmtId="3" fontId="143" fillId="3" borderId="2" xfId="0" applyNumberFormat="1" applyFont="1" applyFill="1" applyBorder="1" applyAlignment="1">
      <alignment horizontal="center" vertical="center" wrapText="1"/>
    </xf>
    <xf numFmtId="3" fontId="143" fillId="3" borderId="2" xfId="0" applyNumberFormat="1" applyFont="1" applyFill="1" applyBorder="1" applyAlignment="1">
      <alignment horizontal="center" vertical="center"/>
    </xf>
    <xf numFmtId="5" fontId="146" fillId="0" borderId="0" xfId="10" applyNumberFormat="1" applyFont="1" applyFill="1" applyBorder="1" applyAlignment="1">
      <alignment horizontal="left" vertical="center"/>
    </xf>
    <xf numFmtId="5" fontId="146" fillId="0" borderId="0" xfId="10" applyNumberFormat="1" applyFont="1" applyFill="1" applyBorder="1" applyAlignment="1">
      <alignment vertical="center"/>
    </xf>
    <xf numFmtId="42" fontId="145" fillId="0" borderId="0" xfId="1" applyNumberFormat="1" applyFont="1" applyFill="1" applyBorder="1" applyAlignment="1">
      <alignment horizontal="left" vertical="center"/>
    </xf>
    <xf numFmtId="42" fontId="145" fillId="0" borderId="0" xfId="1" applyNumberFormat="1" applyFont="1" applyFill="1" applyBorder="1" applyAlignment="1">
      <alignment horizontal="center" vertical="center"/>
    </xf>
    <xf numFmtId="42" fontId="145" fillId="0" borderId="0" xfId="1" applyNumberFormat="1" applyFont="1" applyBorder="1" applyAlignment="1">
      <alignment horizontal="center" vertical="center"/>
    </xf>
    <xf numFmtId="165" fontId="145" fillId="0" borderId="0" xfId="1" applyNumberFormat="1" applyFont="1" applyFill="1" applyBorder="1" applyAlignment="1">
      <alignment vertical="center"/>
    </xf>
    <xf numFmtId="164" fontId="143" fillId="0" borderId="4" xfId="10" applyNumberFormat="1" applyFont="1" applyFill="1" applyBorder="1" applyAlignment="1">
      <alignment horizontal="left" vertical="center"/>
    </xf>
    <xf numFmtId="0" fontId="145" fillId="0" borderId="9" xfId="10" applyFont="1" applyBorder="1" applyAlignment="1">
      <alignment horizontal="center" vertical="center"/>
    </xf>
    <xf numFmtId="42" fontId="143" fillId="0" borderId="2" xfId="1" applyNumberFormat="1" applyFont="1" applyFill="1" applyBorder="1" applyAlignment="1">
      <alignment horizontal="left" vertical="center"/>
    </xf>
    <xf numFmtId="42" fontId="143" fillId="0" borderId="2" xfId="1" applyNumberFormat="1" applyFont="1" applyFill="1" applyBorder="1" applyAlignment="1">
      <alignment horizontal="center" vertical="center"/>
    </xf>
    <xf numFmtId="37" fontId="146" fillId="0" borderId="0" xfId="10" applyNumberFormat="1" applyFont="1" applyFill="1" applyBorder="1" applyAlignment="1">
      <alignment horizontal="left" vertical="center"/>
    </xf>
    <xf numFmtId="0" fontId="146" fillId="0" borderId="0" xfId="10" applyFont="1" applyFill="1" applyBorder="1" applyAlignment="1">
      <alignment vertical="center"/>
    </xf>
    <xf numFmtId="37" fontId="143" fillId="0" borderId="4" xfId="10" applyNumberFormat="1" applyFont="1" applyFill="1" applyBorder="1" applyAlignment="1">
      <alignment horizontal="left" vertical="center"/>
    </xf>
    <xf numFmtId="37" fontId="146" fillId="0" borderId="0" xfId="10" applyNumberFormat="1" applyFont="1" applyFill="1" applyBorder="1" applyAlignment="1">
      <alignment vertical="center"/>
    </xf>
    <xf numFmtId="0" fontId="146" fillId="0" borderId="0" xfId="10" applyFont="1" applyFill="1" applyBorder="1" applyAlignment="1">
      <alignment horizontal="left" vertical="center"/>
    </xf>
    <xf numFmtId="164" fontId="143" fillId="0" borderId="0" xfId="10" applyNumberFormat="1" applyFont="1" applyFill="1" applyBorder="1" applyAlignment="1">
      <alignment horizontal="left" vertical="center"/>
    </xf>
    <xf numFmtId="0" fontId="145" fillId="0" borderId="0" xfId="10" applyFont="1" applyBorder="1" applyAlignment="1">
      <alignment horizontal="center" vertical="center"/>
    </xf>
    <xf numFmtId="42" fontId="143" fillId="0" borderId="0" xfId="1" applyNumberFormat="1" applyFont="1" applyFill="1" applyBorder="1" applyAlignment="1">
      <alignment horizontal="left" vertical="center"/>
    </xf>
    <xf numFmtId="42" fontId="143" fillId="0" borderId="0" xfId="1" applyNumberFormat="1" applyFont="1" applyFill="1" applyBorder="1" applyAlignment="1">
      <alignment horizontal="center" vertical="center"/>
    </xf>
    <xf numFmtId="164" fontId="143" fillId="0" borderId="35" xfId="10" applyNumberFormat="1" applyFont="1" applyFill="1" applyBorder="1" applyAlignment="1">
      <alignment horizontal="left" vertical="center"/>
    </xf>
    <xf numFmtId="164" fontId="145" fillId="0" borderId="36" xfId="10" applyNumberFormat="1" applyFont="1" applyFill="1" applyBorder="1" applyAlignment="1">
      <alignment vertical="center"/>
    </xf>
    <xf numFmtId="42" fontId="143" fillId="0" borderId="38" xfId="1" applyNumberFormat="1" applyFont="1" applyFill="1" applyBorder="1" applyAlignment="1">
      <alignment horizontal="left" vertical="center"/>
    </xf>
    <xf numFmtId="0" fontId="148" fillId="0" borderId="0" xfId="10" applyFont="1" applyFill="1" applyBorder="1" applyAlignment="1">
      <alignment horizontal="left" vertical="center"/>
    </xf>
    <xf numFmtId="0" fontId="150" fillId="0" borderId="0" xfId="10" applyFont="1" applyFill="1" applyBorder="1" applyAlignment="1">
      <alignment horizontal="left" vertical="center"/>
    </xf>
    <xf numFmtId="164" fontId="146" fillId="0" borderId="0" xfId="10" applyNumberFormat="1" applyFont="1" applyFill="1" applyBorder="1" applyAlignment="1">
      <alignment horizontal="left" vertical="center"/>
    </xf>
    <xf numFmtId="164" fontId="146" fillId="0" borderId="0" xfId="10" applyNumberFormat="1" applyFont="1" applyFill="1" applyBorder="1" applyAlignment="1">
      <alignment horizontal="center" vertical="center"/>
    </xf>
    <xf numFmtId="164" fontId="145" fillId="0" borderId="12" xfId="10" applyNumberFormat="1" applyFont="1" applyFill="1" applyBorder="1" applyAlignment="1">
      <alignment vertical="center"/>
    </xf>
    <xf numFmtId="0" fontId="98" fillId="0" borderId="0" xfId="0" applyFont="1" applyFill="1" applyBorder="1" applyAlignment="1">
      <alignment vertical="center"/>
    </xf>
    <xf numFmtId="3" fontId="98" fillId="0" borderId="0" xfId="0" applyNumberFormat="1" applyFont="1" applyFill="1" applyBorder="1" applyAlignment="1">
      <alignment vertical="center"/>
    </xf>
    <xf numFmtId="3" fontId="98" fillId="0" borderId="0" xfId="0" applyNumberFormat="1" applyFont="1" applyFill="1" applyBorder="1" applyAlignment="1">
      <alignment horizontal="left" vertical="center"/>
    </xf>
    <xf numFmtId="43" fontId="98" fillId="0" borderId="0" xfId="1" applyFont="1" applyFill="1" applyBorder="1" applyAlignment="1">
      <alignment vertical="center"/>
    </xf>
    <xf numFmtId="3" fontId="98" fillId="0" borderId="0" xfId="0" applyNumberFormat="1" applyFont="1" applyFill="1" applyAlignment="1">
      <alignment vertical="center"/>
    </xf>
    <xf numFmtId="3" fontId="98" fillId="0" borderId="0" xfId="0" applyNumberFormat="1" applyFont="1" applyFill="1" applyAlignment="1">
      <alignment horizontal="left" vertical="center"/>
    </xf>
    <xf numFmtId="0" fontId="143" fillId="0" borderId="0" xfId="0" applyFont="1" applyFill="1" applyAlignment="1">
      <alignment vertical="center"/>
    </xf>
    <xf numFmtId="0" fontId="145" fillId="0" borderId="0" xfId="0" applyFont="1" applyFill="1" applyAlignment="1">
      <alignment vertical="center"/>
    </xf>
    <xf numFmtId="3" fontId="145" fillId="0" borderId="0" xfId="0" applyNumberFormat="1" applyFont="1" applyFill="1" applyAlignment="1">
      <alignment vertical="center"/>
    </xf>
    <xf numFmtId="3" fontId="145" fillId="0" borderId="0" xfId="0" applyNumberFormat="1" applyFont="1" applyFill="1" applyAlignment="1">
      <alignment horizontal="left" vertical="center"/>
    </xf>
    <xf numFmtId="0" fontId="145" fillId="0" borderId="0" xfId="0" applyFont="1" applyFill="1" applyAlignment="1">
      <alignment vertical="top" wrapText="1"/>
    </xf>
    <xf numFmtId="0" fontId="148" fillId="0" borderId="0" xfId="0" applyFont="1" applyFill="1" applyBorder="1" applyAlignment="1">
      <alignment horizontal="centerContinuous"/>
    </xf>
    <xf numFmtId="0" fontId="143" fillId="0" borderId="0" xfId="0" applyFont="1" applyFill="1" applyBorder="1" applyAlignment="1">
      <alignment horizontal="centerContinuous"/>
    </xf>
    <xf numFmtId="0" fontId="145" fillId="0" borderId="0" xfId="0" applyFont="1" applyFill="1"/>
    <xf numFmtId="0" fontId="143" fillId="0" borderId="0" xfId="0" applyFont="1" applyFill="1" applyAlignment="1">
      <alignment horizontal="center"/>
    </xf>
    <xf numFmtId="3" fontId="145" fillId="0" borderId="0" xfId="0" applyNumberFormat="1" applyFont="1" applyFill="1" applyAlignment="1"/>
    <xf numFmtId="3" fontId="145" fillId="0" borderId="0" xfId="0" applyNumberFormat="1" applyFont="1" applyFill="1"/>
    <xf numFmtId="0" fontId="143" fillId="3" borderId="8" xfId="0" applyFont="1" applyFill="1" applyBorder="1"/>
    <xf numFmtId="3" fontId="143" fillId="3" borderId="8" xfId="0" applyNumberFormat="1" applyFont="1" applyFill="1" applyBorder="1" applyAlignment="1">
      <alignment horizontal="center"/>
    </xf>
    <xf numFmtId="3" fontId="143" fillId="5" borderId="6" xfId="0" applyNumberFormat="1" applyFont="1" applyFill="1" applyBorder="1" applyAlignment="1">
      <alignment horizontal="center"/>
    </xf>
    <xf numFmtId="3" fontId="143" fillId="3" borderId="6" xfId="0" applyNumberFormat="1" applyFont="1" applyFill="1" applyBorder="1" applyAlignment="1">
      <alignment horizontal="center"/>
    </xf>
    <xf numFmtId="0" fontId="143" fillId="3" borderId="11" xfId="11" applyFont="1" applyFill="1" applyBorder="1" applyAlignment="1">
      <alignment horizontal="center"/>
    </xf>
    <xf numFmtId="3" fontId="143" fillId="3" borderId="11" xfId="11" applyNumberFormat="1" applyFont="1" applyFill="1" applyBorder="1" applyAlignment="1">
      <alignment horizontal="center"/>
    </xf>
    <xf numFmtId="3" fontId="143" fillId="3" borderId="23" xfId="11" applyNumberFormat="1" applyFont="1" applyFill="1" applyBorder="1" applyAlignment="1">
      <alignment horizontal="center"/>
    </xf>
    <xf numFmtId="3" fontId="143" fillId="5" borderId="23" xfId="11" applyNumberFormat="1" applyFont="1" applyFill="1" applyBorder="1" applyAlignment="1">
      <alignment horizontal="center"/>
    </xf>
    <xf numFmtId="3" fontId="143" fillId="3" borderId="23" xfId="0" applyNumberFormat="1" applyFont="1" applyFill="1" applyBorder="1" applyAlignment="1">
      <alignment horizontal="center"/>
    </xf>
    <xf numFmtId="0" fontId="143" fillId="0" borderId="0" xfId="11" applyFont="1" applyFill="1" applyBorder="1" applyAlignment="1">
      <alignment horizontal="center"/>
    </xf>
    <xf numFmtId="3" fontId="143" fillId="0" borderId="0" xfId="11" applyNumberFormat="1" applyFont="1" applyFill="1" applyBorder="1" applyAlignment="1">
      <alignment horizontal="center"/>
    </xf>
    <xf numFmtId="3" fontId="143" fillId="0" borderId="0" xfId="0" applyNumberFormat="1" applyFont="1" applyFill="1" applyBorder="1" applyAlignment="1">
      <alignment horizontal="center"/>
    </xf>
    <xf numFmtId="0" fontId="146" fillId="0" borderId="0" xfId="10" applyFont="1" applyFill="1" applyBorder="1" applyAlignment="1">
      <alignment horizontal="left"/>
    </xf>
    <xf numFmtId="3" fontId="146" fillId="0" borderId="0" xfId="10" quotePrefix="1" applyNumberFormat="1" applyFont="1" applyFill="1" applyBorder="1" applyAlignment="1">
      <alignment horizontal="center"/>
    </xf>
    <xf numFmtId="42" fontId="145" fillId="0" borderId="0" xfId="0" applyNumberFormat="1" applyFont="1" applyFill="1" applyBorder="1" applyAlignment="1"/>
    <xf numFmtId="43" fontId="145" fillId="0" borderId="0" xfId="1" applyFont="1" applyFill="1"/>
    <xf numFmtId="1" fontId="146" fillId="0" borderId="0" xfId="10" quotePrefix="1" applyNumberFormat="1" applyFont="1" applyFill="1" applyBorder="1" applyAlignment="1">
      <alignment horizontal="center"/>
    </xf>
    <xf numFmtId="164" fontId="143" fillId="0" borderId="4" xfId="10" applyNumberFormat="1" applyFont="1" applyFill="1" applyBorder="1" applyAlignment="1">
      <alignment horizontal="left" indent="3"/>
    </xf>
    <xf numFmtId="164" fontId="148" fillId="0" borderId="9" xfId="10" quotePrefix="1" applyNumberFormat="1" applyFont="1" applyFill="1" applyBorder="1" applyAlignment="1">
      <alignment horizontal="center"/>
    </xf>
    <xf numFmtId="42" fontId="143" fillId="0" borderId="2" xfId="0" applyNumberFormat="1" applyFont="1" applyFill="1" applyBorder="1" applyAlignment="1"/>
    <xf numFmtId="164" fontId="148" fillId="0" borderId="0" xfId="10" applyNumberFormat="1" applyFont="1" applyFill="1" applyBorder="1" applyAlignment="1">
      <alignment horizontal="left" indent="3"/>
    </xf>
    <xf numFmtId="164" fontId="148" fillId="0" borderId="0" xfId="10" quotePrefix="1" applyNumberFormat="1" applyFont="1" applyFill="1" applyBorder="1" applyAlignment="1">
      <alignment horizontal="center"/>
    </xf>
    <xf numFmtId="42" fontId="143" fillId="0" borderId="0" xfId="0" applyNumberFormat="1" applyFont="1" applyFill="1" applyBorder="1" applyAlignment="1"/>
    <xf numFmtId="0" fontId="146" fillId="0" borderId="0" xfId="0" applyFont="1" applyFill="1" applyBorder="1" applyAlignment="1">
      <alignment horizontal="left"/>
    </xf>
    <xf numFmtId="3" fontId="146" fillId="0" borderId="0" xfId="0" quotePrefix="1" applyNumberFormat="1" applyFont="1" applyFill="1" applyBorder="1" applyAlignment="1">
      <alignment horizontal="center"/>
    </xf>
    <xf numFmtId="164" fontId="148" fillId="0" borderId="9" xfId="10" applyNumberFormat="1" applyFont="1" applyFill="1" applyBorder="1" applyAlignment="1">
      <alignment horizontal="center"/>
    </xf>
    <xf numFmtId="164" fontId="148" fillId="0" borderId="0" xfId="10" applyNumberFormat="1" applyFont="1" applyFill="1" applyBorder="1" applyAlignment="1">
      <alignment horizontal="center"/>
    </xf>
    <xf numFmtId="0" fontId="146" fillId="0" borderId="0" xfId="10" applyFont="1" applyBorder="1"/>
    <xf numFmtId="0" fontId="146" fillId="0" borderId="0" xfId="10" quotePrefix="1" applyFont="1" applyBorder="1" applyAlignment="1">
      <alignment horizontal="center"/>
    </xf>
    <xf numFmtId="0" fontId="146" fillId="0" borderId="0" xfId="10" applyFont="1" applyBorder="1" applyAlignment="1">
      <alignment horizontal="center"/>
    </xf>
    <xf numFmtId="164" fontId="146" fillId="0" borderId="0" xfId="10" applyNumberFormat="1" applyFont="1" applyFill="1" applyBorder="1" applyAlignment="1">
      <alignment horizontal="left"/>
    </xf>
    <xf numFmtId="164" fontId="146" fillId="0" borderId="0" xfId="10" quotePrefix="1" applyNumberFormat="1" applyFont="1" applyFill="1" applyBorder="1" applyAlignment="1">
      <alignment horizontal="center"/>
    </xf>
    <xf numFmtId="0" fontId="146" fillId="0" borderId="0" xfId="10" applyFont="1" applyFill="1" applyBorder="1"/>
    <xf numFmtId="0" fontId="146" fillId="0" borderId="0" xfId="10" quotePrefix="1" applyFont="1" applyFill="1" applyBorder="1" applyAlignment="1">
      <alignment horizontal="center"/>
    </xf>
    <xf numFmtId="0" fontId="146" fillId="0" borderId="0" xfId="10" applyFont="1" applyBorder="1" applyAlignment="1">
      <alignment horizontal="center" wrapText="1"/>
    </xf>
    <xf numFmtId="42" fontId="143" fillId="0" borderId="9" xfId="0" applyNumberFormat="1" applyFont="1" applyFill="1" applyBorder="1" applyAlignment="1"/>
    <xf numFmtId="0" fontId="146" fillId="0" borderId="0" xfId="10" applyFont="1" applyBorder="1" applyAlignment="1">
      <alignment horizontal="left"/>
    </xf>
    <xf numFmtId="164" fontId="143" fillId="0" borderId="9" xfId="10" applyNumberFormat="1" applyFont="1" applyFill="1" applyBorder="1" applyAlignment="1">
      <alignment horizontal="center"/>
    </xf>
    <xf numFmtId="164" fontId="143" fillId="0" borderId="0" xfId="10" applyNumberFormat="1" applyFont="1" applyFill="1" applyBorder="1" applyAlignment="1">
      <alignment horizontal="left" indent="3"/>
    </xf>
    <xf numFmtId="164" fontId="143" fillId="0" borderId="0" xfId="10" applyNumberFormat="1" applyFont="1" applyFill="1" applyBorder="1" applyAlignment="1">
      <alignment horizontal="center"/>
    </xf>
    <xf numFmtId="164" fontId="143" fillId="0" borderId="35" xfId="10" applyNumberFormat="1" applyFont="1" applyFill="1" applyBorder="1"/>
    <xf numFmtId="164" fontId="143" fillId="0" borderId="36" xfId="10" applyNumberFormat="1" applyFont="1" applyFill="1" applyBorder="1" applyAlignment="1">
      <alignment horizontal="center"/>
    </xf>
    <xf numFmtId="42" fontId="143" fillId="0" borderId="36" xfId="0" applyNumberFormat="1" applyFont="1" applyFill="1" applyBorder="1" applyAlignment="1"/>
    <xf numFmtId="42" fontId="143" fillId="0" borderId="38" xfId="0" applyNumberFormat="1" applyFont="1" applyFill="1" applyBorder="1" applyAlignment="1"/>
    <xf numFmtId="0" fontId="148" fillId="0" borderId="0" xfId="0" applyFont="1" applyFill="1" applyAlignment="1">
      <alignment horizontal="centerContinuous"/>
    </xf>
    <xf numFmtId="0" fontId="143" fillId="0" borderId="0" xfId="0" applyFont="1" applyFill="1" applyAlignment="1">
      <alignment horizontal="centerContinuous"/>
    </xf>
    <xf numFmtId="0" fontId="145" fillId="5" borderId="10" xfId="0" applyFont="1" applyFill="1" applyBorder="1" applyAlignment="1">
      <alignment horizontal="center"/>
    </xf>
    <xf numFmtId="0" fontId="145" fillId="5" borderId="6" xfId="0" applyFont="1" applyFill="1" applyBorder="1" applyAlignment="1"/>
    <xf numFmtId="0" fontId="145" fillId="5" borderId="6" xfId="0" applyFont="1" applyFill="1" applyBorder="1" applyAlignment="1">
      <alignment horizontal="center"/>
    </xf>
    <xf numFmtId="0" fontId="145" fillId="5" borderId="7" xfId="0" applyFont="1" applyFill="1" applyBorder="1" applyAlignment="1">
      <alignment horizontal="center"/>
    </xf>
    <xf numFmtId="0" fontId="148" fillId="3" borderId="11" xfId="0" applyFont="1" applyFill="1" applyBorder="1" applyAlignment="1">
      <alignment horizontal="center" vertical="center"/>
    </xf>
    <xf numFmtId="0" fontId="148" fillId="3" borderId="3" xfId="0" applyFont="1" applyFill="1" applyBorder="1" applyAlignment="1">
      <alignment horizontal="center" vertical="center"/>
    </xf>
    <xf numFmtId="3" fontId="143" fillId="3" borderId="23" xfId="0" applyNumberFormat="1" applyFont="1" applyFill="1" applyBorder="1" applyAlignment="1">
      <alignment horizontal="center" vertical="center"/>
    </xf>
    <xf numFmtId="3" fontId="148" fillId="3" borderId="3" xfId="0" applyNumberFormat="1" applyFont="1" applyFill="1" applyBorder="1" applyAlignment="1">
      <alignment horizontal="center" vertical="center" wrapText="1"/>
    </xf>
    <xf numFmtId="3" fontId="143" fillId="3" borderId="3" xfId="0" applyNumberFormat="1" applyFont="1" applyFill="1" applyBorder="1" applyAlignment="1">
      <alignment horizontal="center" vertical="center" wrapText="1"/>
    </xf>
    <xf numFmtId="3" fontId="143" fillId="3" borderId="12" xfId="0" applyNumberFormat="1" applyFont="1" applyFill="1" applyBorder="1" applyAlignment="1">
      <alignment horizontal="center" vertical="center" wrapText="1"/>
    </xf>
    <xf numFmtId="3" fontId="143" fillId="3" borderId="23" xfId="0" applyNumberFormat="1" applyFont="1" applyFill="1" applyBorder="1" applyAlignment="1">
      <alignment horizontal="center" vertical="center" wrapText="1"/>
    </xf>
    <xf numFmtId="3" fontId="143" fillId="3" borderId="34" xfId="0" applyNumberFormat="1" applyFont="1" applyFill="1" applyBorder="1" applyAlignment="1">
      <alignment horizontal="center" vertical="center" wrapText="1"/>
    </xf>
    <xf numFmtId="0" fontId="148" fillId="0" borderId="0" xfId="0" applyFont="1" applyFill="1" applyBorder="1" applyAlignment="1">
      <alignment horizontal="center" vertical="center"/>
    </xf>
    <xf numFmtId="3" fontId="143" fillId="0" borderId="0" xfId="0" applyNumberFormat="1" applyFont="1" applyFill="1" applyBorder="1" applyAlignment="1">
      <alignment horizontal="center" vertical="center"/>
    </xf>
    <xf numFmtId="3" fontId="148" fillId="0" borderId="0" xfId="0" applyNumberFormat="1" applyFont="1" applyFill="1" applyBorder="1" applyAlignment="1">
      <alignment horizontal="center" vertical="center" wrapText="1"/>
    </xf>
    <xf numFmtId="3" fontId="143" fillId="0" borderId="0" xfId="0" applyNumberFormat="1" applyFont="1" applyFill="1" applyBorder="1" applyAlignment="1">
      <alignment horizontal="center" vertical="center" wrapText="1"/>
    </xf>
    <xf numFmtId="42" fontId="145" fillId="0" borderId="0" xfId="0" applyNumberFormat="1" applyFont="1" applyFill="1" applyBorder="1" applyAlignment="1">
      <alignment horizontal="right" vertical="center"/>
    </xf>
    <xf numFmtId="42" fontId="143" fillId="0" borderId="2" xfId="0" applyNumberFormat="1" applyFont="1" applyFill="1" applyBorder="1" applyAlignment="1">
      <alignment horizontal="right" vertical="center"/>
    </xf>
    <xf numFmtId="5" fontId="143" fillId="0" borderId="0" xfId="0" applyNumberFormat="1" applyFont="1" applyFill="1" applyBorder="1" applyAlignment="1">
      <alignment horizontal="left" vertical="center"/>
    </xf>
    <xf numFmtId="37" fontId="143" fillId="0" borderId="0" xfId="0" applyNumberFormat="1" applyFont="1" applyFill="1" applyBorder="1" applyAlignment="1">
      <alignment horizontal="left" vertical="center"/>
    </xf>
    <xf numFmtId="164" fontId="148" fillId="0" borderId="37" xfId="10" applyNumberFormat="1" applyFont="1" applyFill="1" applyBorder="1" applyAlignment="1">
      <alignment horizontal="left" vertical="center"/>
    </xf>
    <xf numFmtId="42" fontId="143" fillId="0" borderId="37" xfId="0" applyNumberFormat="1" applyFont="1" applyFill="1" applyBorder="1" applyAlignment="1">
      <alignment horizontal="left" vertical="center"/>
    </xf>
    <xf numFmtId="0" fontId="145" fillId="0" borderId="0" xfId="0" applyFont="1" applyFill="1" applyBorder="1" applyAlignment="1">
      <alignment horizontal="center"/>
    </xf>
    <xf numFmtId="0" fontId="145" fillId="5" borderId="8" xfId="0" applyFont="1" applyFill="1" applyBorder="1" applyAlignment="1">
      <alignment horizontal="center"/>
    </xf>
    <xf numFmtId="0" fontId="148" fillId="0" borderId="0" xfId="3" applyFont="1" applyFill="1" applyAlignment="1">
      <alignment horizontal="centerContinuous"/>
    </xf>
    <xf numFmtId="0" fontId="143" fillId="0" borderId="0" xfId="3" applyFont="1" applyFill="1" applyAlignment="1">
      <alignment horizontal="centerContinuous"/>
    </xf>
    <xf numFmtId="0" fontId="151" fillId="0" borderId="0" xfId="3" applyFont="1" applyFill="1" applyAlignment="1">
      <alignment horizontal="center"/>
    </xf>
    <xf numFmtId="49" fontId="151" fillId="0" borderId="0" xfId="3" applyNumberFormat="1" applyFont="1" applyFill="1" applyAlignment="1">
      <alignment horizontal="left" indent="1"/>
    </xf>
    <xf numFmtId="0" fontId="143" fillId="3" borderId="0" xfId="3" applyFont="1" applyFill="1" applyBorder="1" applyAlignment="1">
      <alignment horizontal="center" wrapText="1"/>
    </xf>
    <xf numFmtId="0" fontId="98" fillId="0" borderId="0" xfId="3" applyFont="1" applyFill="1" applyAlignment="1">
      <alignment wrapText="1"/>
    </xf>
    <xf numFmtId="0" fontId="145" fillId="0" borderId="0" xfId="3" applyFont="1" applyFill="1" applyBorder="1"/>
    <xf numFmtId="49" fontId="145" fillId="0" borderId="0" xfId="3" applyNumberFormat="1" applyFont="1" applyFill="1" applyBorder="1" applyAlignment="1">
      <alignment horizontal="left" indent="1"/>
    </xf>
    <xf numFmtId="0" fontId="145" fillId="0" borderId="0" xfId="3" applyFont="1" applyFill="1"/>
    <xf numFmtId="0" fontId="146" fillId="0" borderId="0" xfId="1" quotePrefix="1" applyNumberFormat="1" applyFont="1" applyFill="1" applyBorder="1" applyAlignment="1">
      <alignment vertical="top"/>
    </xf>
    <xf numFmtId="165" fontId="146" fillId="0" borderId="0" xfId="1" applyNumberFormat="1" applyFont="1" applyFill="1" applyBorder="1" applyAlignment="1">
      <alignment vertical="top" wrapText="1"/>
    </xf>
    <xf numFmtId="166" fontId="145" fillId="0" borderId="0" xfId="2" applyNumberFormat="1" applyFont="1" applyFill="1" applyBorder="1"/>
    <xf numFmtId="49" fontId="145" fillId="0" borderId="0" xfId="2" applyNumberFormat="1" applyFont="1" applyFill="1" applyBorder="1" applyAlignment="1">
      <alignment horizontal="center"/>
    </xf>
    <xf numFmtId="43" fontId="152" fillId="0" borderId="0" xfId="1" applyFont="1" applyFill="1"/>
    <xf numFmtId="0" fontId="143" fillId="0" borderId="2" xfId="3" applyFont="1" applyFill="1" applyBorder="1" applyAlignment="1"/>
    <xf numFmtId="0" fontId="148" fillId="0" borderId="2" xfId="3" applyFont="1" applyFill="1" applyBorder="1"/>
    <xf numFmtId="166" fontId="143" fillId="0" borderId="2" xfId="2" applyNumberFormat="1" applyFont="1" applyFill="1" applyBorder="1"/>
    <xf numFmtId="165" fontId="153" fillId="0" borderId="0" xfId="1" applyNumberFormat="1" applyFont="1" applyFill="1" applyBorder="1"/>
    <xf numFmtId="165" fontId="151" fillId="0" borderId="0" xfId="1" applyNumberFormat="1" applyFont="1" applyFill="1" applyBorder="1" applyAlignment="1">
      <alignment horizontal="center"/>
    </xf>
    <xf numFmtId="165" fontId="154" fillId="0" borderId="0" xfId="1" applyNumberFormat="1" applyFont="1" applyFill="1" applyBorder="1"/>
    <xf numFmtId="49" fontId="153" fillId="0" borderId="0" xfId="1" applyNumberFormat="1" applyFont="1" applyFill="1" applyBorder="1" applyAlignment="1">
      <alignment horizontal="center"/>
    </xf>
    <xf numFmtId="43" fontId="153" fillId="0" borderId="0" xfId="1" applyFont="1" applyFill="1" applyBorder="1" applyAlignment="1">
      <alignment horizontal="center"/>
    </xf>
    <xf numFmtId="0" fontId="143" fillId="0" borderId="38" xfId="3" applyFont="1" applyFill="1" applyBorder="1"/>
    <xf numFmtId="0" fontId="148" fillId="0" borderId="38" xfId="3" applyFont="1" applyFill="1" applyBorder="1"/>
    <xf numFmtId="166" fontId="143" fillId="0" borderId="38" xfId="2" applyNumberFormat="1" applyFont="1" applyFill="1" applyBorder="1"/>
    <xf numFmtId="0" fontId="150" fillId="0" borderId="0" xfId="3" applyFont="1" applyFill="1" applyBorder="1"/>
    <xf numFmtId="0" fontId="148" fillId="0" borderId="0" xfId="3" applyFont="1" applyFill="1" applyBorder="1"/>
    <xf numFmtId="166" fontId="143" fillId="0" borderId="0" xfId="2" applyNumberFormat="1" applyFont="1" applyFill="1" applyBorder="1"/>
    <xf numFmtId="49" fontId="143" fillId="0" borderId="0" xfId="2" applyNumberFormat="1" applyFont="1" applyFill="1" applyBorder="1" applyAlignment="1">
      <alignment horizontal="center"/>
    </xf>
    <xf numFmtId="43" fontId="143" fillId="0" borderId="0" xfId="1" applyFont="1" applyFill="1" applyBorder="1" applyAlignment="1">
      <alignment horizontal="center"/>
    </xf>
    <xf numFmtId="0" fontId="146" fillId="0" borderId="0" xfId="3" applyFont="1" applyFill="1" applyBorder="1" applyAlignment="1">
      <alignment horizontal="left" indent="1"/>
    </xf>
    <xf numFmtId="0" fontId="146" fillId="0" borderId="0" xfId="3" applyFont="1" applyFill="1" applyBorder="1"/>
    <xf numFmtId="0" fontId="148" fillId="0" borderId="0" xfId="3" applyFont="1" applyFill="1" applyBorder="1" applyAlignment="1">
      <alignment horizontal="left" indent="1"/>
    </xf>
    <xf numFmtId="166" fontId="146" fillId="0" borderId="0" xfId="2" applyNumberFormat="1" applyFont="1" applyFill="1" applyBorder="1"/>
    <xf numFmtId="49" fontId="146" fillId="0" borderId="0" xfId="2" applyNumberFormat="1" applyFont="1" applyFill="1" applyBorder="1" applyAlignment="1">
      <alignment horizontal="center"/>
    </xf>
    <xf numFmtId="0" fontId="145" fillId="0" borderId="0" xfId="3" applyFont="1" applyFill="1" applyBorder="1" applyAlignment="1">
      <alignment horizontal="left" indent="1"/>
    </xf>
    <xf numFmtId="166" fontId="152" fillId="0" borderId="0" xfId="3" applyNumberFormat="1" applyFont="1" applyFill="1" applyBorder="1"/>
    <xf numFmtId="0" fontId="143" fillId="0" borderId="0" xfId="3" applyFont="1" applyFill="1" applyBorder="1"/>
    <xf numFmtId="0" fontId="146" fillId="0" borderId="0" xfId="3" applyNumberFormat="1" applyFont="1" applyFill="1" applyAlignment="1">
      <alignment horizontal="left"/>
    </xf>
    <xf numFmtId="49" fontId="146" fillId="0" borderId="0" xfId="3" applyNumberFormat="1" applyFont="1" applyFill="1" applyAlignment="1">
      <alignment wrapText="1"/>
    </xf>
    <xf numFmtId="43" fontId="146" fillId="0" borderId="0" xfId="1" applyFont="1" applyFill="1" applyAlignment="1">
      <alignment wrapText="1"/>
    </xf>
    <xf numFmtId="0" fontId="145" fillId="0" borderId="0" xfId="0" applyFont="1"/>
    <xf numFmtId="49" fontId="146" fillId="0" borderId="0" xfId="3" applyNumberFormat="1" applyFont="1" applyFill="1" applyAlignment="1">
      <alignment horizontal="left" wrapText="1"/>
    </xf>
    <xf numFmtId="0" fontId="145" fillId="0" borderId="0" xfId="4300" applyFont="1" applyFill="1"/>
    <xf numFmtId="0" fontId="143" fillId="0" borderId="0" xfId="4300" applyFont="1" applyAlignment="1">
      <alignment horizontal="left"/>
    </xf>
    <xf numFmtId="0" fontId="143" fillId="0" borderId="0" xfId="4300" applyFont="1" applyAlignment="1"/>
    <xf numFmtId="49" fontId="143" fillId="0" borderId="0" xfId="4300" applyNumberFormat="1" applyFont="1" applyAlignment="1">
      <alignment horizontal="left"/>
    </xf>
    <xf numFmtId="0" fontId="143" fillId="0" borderId="0" xfId="4300" applyFont="1" applyAlignment="1">
      <alignment horizontal="center"/>
    </xf>
    <xf numFmtId="41" fontId="143" fillId="0" borderId="0" xfId="4300" applyNumberFormat="1" applyFont="1" applyAlignment="1">
      <alignment horizontal="center"/>
    </xf>
    <xf numFmtId="38" fontId="145" fillId="0" borderId="46" xfId="4300" applyNumberFormat="1" applyFont="1" applyBorder="1" applyAlignment="1">
      <alignment horizontal="center"/>
    </xf>
    <xf numFmtId="38" fontId="145" fillId="0" borderId="39" xfId="4300" applyNumberFormat="1" applyFont="1" applyBorder="1" applyAlignment="1">
      <alignment horizontal="center"/>
    </xf>
    <xf numFmtId="38" fontId="145" fillId="0" borderId="39" xfId="4300" applyNumberFormat="1" applyFont="1" applyFill="1" applyBorder="1" applyAlignment="1">
      <alignment horizontal="center"/>
    </xf>
    <xf numFmtId="38" fontId="145" fillId="0" borderId="40" xfId="4300" applyNumberFormat="1" applyFont="1" applyBorder="1" applyAlignment="1">
      <alignment horizontal="center"/>
    </xf>
    <xf numFmtId="38" fontId="145" fillId="0" borderId="0" xfId="4300" applyNumberFormat="1" applyFont="1" applyBorder="1" applyAlignment="1">
      <alignment horizontal="center" vertical="center" wrapText="1"/>
    </xf>
    <xf numFmtId="38" fontId="145" fillId="0" borderId="51" xfId="4300" applyNumberFormat="1" applyFont="1" applyBorder="1" applyAlignment="1">
      <alignment horizontal="center" vertical="center" wrapText="1"/>
    </xf>
    <xf numFmtId="38" fontId="145" fillId="0" borderId="41" xfId="4300" applyNumberFormat="1" applyFont="1" applyBorder="1" applyAlignment="1">
      <alignment horizontal="center" vertical="center" wrapText="1"/>
    </xf>
    <xf numFmtId="38" fontId="145" fillId="0" borderId="41" xfId="4300" applyNumberFormat="1" applyFont="1" applyFill="1" applyBorder="1" applyAlignment="1">
      <alignment horizontal="center" vertical="center" wrapText="1"/>
    </xf>
    <xf numFmtId="38" fontId="145" fillId="0" borderId="42" xfId="4300" applyNumberFormat="1" applyFont="1" applyBorder="1" applyAlignment="1">
      <alignment horizontal="center" vertical="center"/>
    </xf>
    <xf numFmtId="0" fontId="143" fillId="0" borderId="43" xfId="4300" applyFont="1" applyBorder="1" applyAlignment="1">
      <alignment horizontal="center"/>
    </xf>
    <xf numFmtId="0" fontId="143" fillId="28" borderId="52" xfId="4300" applyFont="1" applyFill="1" applyBorder="1" applyAlignment="1">
      <alignment horizontal="center"/>
    </xf>
    <xf numFmtId="41" fontId="145" fillId="0" borderId="53" xfId="4300" applyNumberFormat="1" applyFont="1" applyBorder="1"/>
    <xf numFmtId="41" fontId="145" fillId="0" borderId="54" xfId="4300" applyNumberFormat="1" applyFont="1" applyBorder="1"/>
    <xf numFmtId="41" fontId="145" fillId="0" borderId="56" xfId="4300" applyNumberFormat="1" applyFont="1" applyFill="1" applyBorder="1"/>
    <xf numFmtId="41" fontId="145" fillId="0" borderId="57" xfId="4300" applyNumberFormat="1" applyFont="1" applyFill="1" applyBorder="1"/>
    <xf numFmtId="0" fontId="145" fillId="0" borderId="2" xfId="4300" applyFont="1" applyFill="1" applyBorder="1" applyAlignment="1">
      <alignment vertical="center" wrapText="1"/>
    </xf>
    <xf numFmtId="0" fontId="143" fillId="28" borderId="45" xfId="4300" applyFont="1" applyFill="1" applyBorder="1" applyAlignment="1">
      <alignment horizontal="center" wrapText="1"/>
    </xf>
    <xf numFmtId="0" fontId="145" fillId="0" borderId="29" xfId="4300" applyFont="1" applyBorder="1"/>
    <xf numFmtId="0" fontId="148" fillId="0" borderId="44" xfId="4300" applyFont="1" applyFill="1" applyBorder="1" applyAlignment="1">
      <alignment horizontal="right" wrapText="1"/>
    </xf>
    <xf numFmtId="0" fontId="148" fillId="0" borderId="0" xfId="4300" applyFont="1" applyFill="1" applyBorder="1" applyAlignment="1">
      <alignment horizontal="right" wrapText="1"/>
    </xf>
    <xf numFmtId="0" fontId="145" fillId="28" borderId="43" xfId="4300" applyFont="1" applyFill="1" applyBorder="1"/>
    <xf numFmtId="0" fontId="145" fillId="0" borderId="0" xfId="4300" applyFont="1" applyAlignment="1">
      <alignment horizontal="center"/>
    </xf>
    <xf numFmtId="0" fontId="145" fillId="0" borderId="0" xfId="4300" applyFont="1" applyFill="1" applyBorder="1"/>
    <xf numFmtId="38" fontId="143" fillId="0" borderId="0" xfId="4300" applyNumberFormat="1" applyFont="1" applyBorder="1"/>
    <xf numFmtId="0" fontId="146" fillId="0" borderId="0" xfId="0" applyFont="1" applyFill="1"/>
    <xf numFmtId="0" fontId="145" fillId="0" borderId="0" xfId="0" applyFont="1" applyBorder="1" applyAlignment="1">
      <alignment horizontal="center"/>
    </xf>
    <xf numFmtId="37" fontId="145" fillId="0" borderId="0" xfId="0" applyNumberFormat="1" applyFont="1" applyBorder="1" applyAlignment="1">
      <alignment horizontal="center"/>
    </xf>
    <xf numFmtId="0" fontId="143" fillId="3" borderId="11" xfId="0" applyFont="1" applyFill="1" applyBorder="1" applyAlignment="1">
      <alignment horizontal="center" vertical="center"/>
    </xf>
    <xf numFmtId="0" fontId="143" fillId="3" borderId="3" xfId="0" applyFont="1" applyFill="1" applyBorder="1" applyAlignment="1">
      <alignment horizontal="center" vertical="center"/>
    </xf>
    <xf numFmtId="3" fontId="143" fillId="3" borderId="34" xfId="0" applyNumberFormat="1" applyFont="1" applyFill="1" applyBorder="1" applyAlignment="1">
      <alignment horizontal="center" vertical="center"/>
    </xf>
    <xf numFmtId="3" fontId="148" fillId="3" borderId="9" xfId="0" applyNumberFormat="1" applyFont="1" applyFill="1" applyBorder="1" applyAlignment="1">
      <alignment horizontal="center" vertical="center" wrapText="1"/>
    </xf>
    <xf numFmtId="3" fontId="148" fillId="3" borderId="2" xfId="0" applyNumberFormat="1" applyFont="1" applyFill="1" applyBorder="1" applyAlignment="1">
      <alignment horizontal="center" vertical="center" wrapText="1"/>
    </xf>
    <xf numFmtId="3" fontId="143" fillId="3" borderId="4" xfId="0" applyNumberFormat="1" applyFont="1" applyFill="1" applyBorder="1" applyAlignment="1">
      <alignment horizontal="center" vertical="center" wrapText="1"/>
    </xf>
    <xf numFmtId="42" fontId="145" fillId="0" borderId="0" xfId="0" applyNumberFormat="1" applyFont="1" applyFill="1" applyBorder="1" applyAlignment="1">
      <alignment vertical="center"/>
    </xf>
    <xf numFmtId="42" fontId="143" fillId="0" borderId="2" xfId="0" applyNumberFormat="1" applyFont="1" applyFill="1" applyBorder="1" applyAlignment="1">
      <alignment vertical="center"/>
    </xf>
    <xf numFmtId="164" fontId="143" fillId="0" borderId="0" xfId="0" applyNumberFormat="1" applyFont="1" applyFill="1" applyAlignment="1">
      <alignment vertical="center"/>
    </xf>
    <xf numFmtId="164" fontId="146" fillId="0" borderId="0" xfId="10" applyNumberFormat="1" applyFont="1" applyFill="1" applyBorder="1" applyAlignment="1">
      <alignment vertical="center"/>
    </xf>
    <xf numFmtId="42" fontId="143" fillId="0" borderId="0" xfId="0" applyNumberFormat="1" applyFont="1" applyFill="1" applyBorder="1" applyAlignment="1">
      <alignment vertical="center"/>
    </xf>
    <xf numFmtId="164" fontId="148" fillId="0" borderId="38" xfId="10" applyNumberFormat="1" applyFont="1" applyFill="1" applyBorder="1" applyAlignment="1">
      <alignment vertical="center"/>
    </xf>
    <xf numFmtId="42" fontId="143" fillId="0" borderId="38" xfId="0" applyNumberFormat="1" applyFont="1" applyFill="1" applyBorder="1" applyAlignment="1">
      <alignment vertical="center"/>
    </xf>
    <xf numFmtId="0" fontId="155" fillId="0" borderId="0" xfId="50935" applyFont="1"/>
    <xf numFmtId="41" fontId="143" fillId="28" borderId="55" xfId="4300" applyNumberFormat="1" applyFont="1" applyFill="1" applyBorder="1"/>
    <xf numFmtId="42" fontId="145" fillId="0" borderId="0" xfId="1" applyNumberFormat="1" applyFont="1" applyFill="1" applyBorder="1" applyAlignment="1">
      <alignment horizontal="center"/>
    </xf>
    <xf numFmtId="42" fontId="143" fillId="0" borderId="2" xfId="1" applyNumberFormat="1" applyFont="1" applyFill="1" applyBorder="1" applyAlignment="1">
      <alignment horizontal="center"/>
    </xf>
    <xf numFmtId="0" fontId="143" fillId="0" borderId="10" xfId="0" applyFont="1" applyFill="1" applyBorder="1" applyAlignment="1">
      <alignment horizontal="center" vertical="center"/>
    </xf>
    <xf numFmtId="3" fontId="143" fillId="0" borderId="10" xfId="0" applyNumberFormat="1" applyFont="1" applyFill="1" applyBorder="1" applyAlignment="1">
      <alignment horizontal="center" vertical="center"/>
    </xf>
    <xf numFmtId="3" fontId="148" fillId="0" borderId="10" xfId="0" applyNumberFormat="1" applyFont="1" applyFill="1" applyBorder="1" applyAlignment="1">
      <alignment horizontal="center" vertical="center" wrapText="1"/>
    </xf>
    <xf numFmtId="3" fontId="143" fillId="0" borderId="10" xfId="0" applyNumberFormat="1" applyFont="1" applyFill="1" applyBorder="1" applyAlignment="1">
      <alignment horizontal="center" vertical="center" wrapText="1"/>
    </xf>
    <xf numFmtId="41" fontId="144" fillId="0" borderId="0" xfId="4300" applyNumberFormat="1" applyFont="1" applyAlignment="1"/>
    <xf numFmtId="41" fontId="144" fillId="0" borderId="0" xfId="4300" applyNumberFormat="1" applyFont="1"/>
    <xf numFmtId="41" fontId="143" fillId="0" borderId="58" xfId="4300" quotePrefix="1" applyNumberFormat="1" applyFont="1" applyBorder="1" applyAlignment="1">
      <alignment horizontal="center"/>
    </xf>
    <xf numFmtId="41" fontId="144" fillId="0" borderId="0" xfId="50939" applyNumberFormat="1" applyFont="1" applyAlignment="1"/>
    <xf numFmtId="41" fontId="91" fillId="0" borderId="0" xfId="4300" applyNumberFormat="1"/>
    <xf numFmtId="0" fontId="144" fillId="0" borderId="0" xfId="4300" applyFont="1" applyAlignment="1"/>
    <xf numFmtId="43" fontId="144" fillId="0" borderId="0" xfId="1" applyFont="1" applyAlignment="1"/>
    <xf numFmtId="15" fontId="144" fillId="0" borderId="0" xfId="50939" applyNumberFormat="1" applyFont="1" applyAlignment="1"/>
    <xf numFmtId="41" fontId="144" fillId="0" borderId="0" xfId="16" applyNumberFormat="1" applyFont="1" applyAlignment="1"/>
    <xf numFmtId="0" fontId="144" fillId="0" borderId="0" xfId="50939" applyFont="1" applyAlignment="1"/>
    <xf numFmtId="41" fontId="144" fillId="0" borderId="0" xfId="16" applyNumberFormat="1" applyFont="1"/>
    <xf numFmtId="0" fontId="144" fillId="0" borderId="0" xfId="4300" applyFont="1"/>
    <xf numFmtId="43" fontId="144" fillId="0" borderId="0" xfId="1" applyFont="1"/>
    <xf numFmtId="169" fontId="144" fillId="0" borderId="0" xfId="4300" applyNumberFormat="1" applyFont="1"/>
    <xf numFmtId="8" fontId="144" fillId="0" borderId="0" xfId="4300" applyNumberFormat="1" applyFont="1"/>
    <xf numFmtId="0" fontId="144" fillId="0" borderId="0" xfId="4300" applyFont="1" applyFill="1"/>
    <xf numFmtId="43" fontId="144" fillId="0" borderId="0" xfId="1" applyFont="1" applyFill="1"/>
    <xf numFmtId="0" fontId="91" fillId="0" borderId="0" xfId="4300" applyAlignment="1"/>
    <xf numFmtId="0" fontId="91" fillId="0" borderId="0" xfId="4300"/>
    <xf numFmtId="169" fontId="91" fillId="0" borderId="0" xfId="4300" applyNumberFormat="1"/>
    <xf numFmtId="0" fontId="145" fillId="0" borderId="59" xfId="4300" applyFont="1" applyFill="1" applyBorder="1" applyAlignment="1">
      <alignment vertical="center" wrapText="1"/>
    </xf>
    <xf numFmtId="42" fontId="133" fillId="0" borderId="0" xfId="0" applyNumberFormat="1" applyFont="1" applyFill="1" applyAlignment="1">
      <alignment vertical="center"/>
    </xf>
    <xf numFmtId="17" fontId="143" fillId="0" borderId="0" xfId="0" applyNumberFormat="1" applyFont="1" applyBorder="1" applyAlignment="1">
      <alignment horizontal="center"/>
    </xf>
    <xf numFmtId="0" fontId="143" fillId="0" borderId="61" xfId="50939" quotePrefix="1" applyFont="1" applyBorder="1" applyAlignment="1">
      <alignment horizontal="left"/>
    </xf>
    <xf numFmtId="41" fontId="133" fillId="0" borderId="0" xfId="0" applyNumberFormat="1" applyFont="1"/>
    <xf numFmtId="0" fontId="133" fillId="0" borderId="0" xfId="0" applyFont="1" applyBorder="1"/>
    <xf numFmtId="167" fontId="157" fillId="0" borderId="62" xfId="14204" applyNumberFormat="1" applyFont="1" applyFill="1" applyBorder="1" applyAlignment="1">
      <alignment horizontal="center"/>
    </xf>
    <xf numFmtId="41" fontId="143" fillId="0" borderId="61" xfId="50939" applyNumberFormat="1" applyFont="1" applyBorder="1" applyAlignment="1"/>
    <xf numFmtId="0" fontId="146" fillId="0" borderId="0" xfId="3" applyFont="1" applyFill="1"/>
    <xf numFmtId="41" fontId="143" fillId="28" borderId="63" xfId="4300" applyNumberFormat="1" applyFont="1" applyFill="1" applyBorder="1"/>
    <xf numFmtId="41" fontId="143" fillId="0" borderId="0" xfId="50939" applyNumberFormat="1" applyFont="1" applyAlignment="1">
      <alignment horizontal="center"/>
    </xf>
    <xf numFmtId="2" fontId="146" fillId="0" borderId="0" xfId="0" applyNumberFormat="1" applyFont="1" applyFill="1"/>
    <xf numFmtId="2" fontId="145" fillId="0" borderId="0" xfId="0" applyNumberFormat="1" applyFont="1" applyFill="1"/>
    <xf numFmtId="0" fontId="143" fillId="0" borderId="0" xfId="0" applyFont="1" applyAlignment="1">
      <alignment horizontal="left"/>
    </xf>
    <xf numFmtId="164" fontId="143" fillId="0" borderId="37" xfId="10" applyNumberFormat="1" applyFont="1" applyFill="1" applyBorder="1"/>
    <xf numFmtId="172" fontId="143" fillId="0" borderId="37" xfId="10" applyNumberFormat="1" applyFont="1" applyFill="1" applyBorder="1"/>
    <xf numFmtId="0" fontId="143" fillId="0" borderId="0" xfId="50939" quotePrefix="1" applyFont="1" applyBorder="1" applyAlignment="1">
      <alignment horizontal="left"/>
    </xf>
    <xf numFmtId="0" fontId="146" fillId="0" borderId="0" xfId="1" quotePrefix="1" applyNumberFormat="1" applyFont="1" applyFill="1" applyBorder="1" applyAlignment="1">
      <alignment horizontal="left" vertical="top"/>
    </xf>
    <xf numFmtId="167" fontId="145" fillId="0" borderId="0" xfId="13" applyNumberFormat="1" applyFont="1" applyFill="1" applyAlignment="1"/>
    <xf numFmtId="0" fontId="145" fillId="0" borderId="0" xfId="3" applyNumberFormat="1" applyFont="1" applyFill="1" applyAlignment="1">
      <alignment horizontal="left"/>
    </xf>
    <xf numFmtId="3" fontId="143" fillId="5" borderId="0" xfId="0" applyNumberFormat="1" applyFont="1" applyFill="1" applyAlignment="1">
      <alignment horizontal="center" vertical="center" wrapText="1"/>
    </xf>
    <xf numFmtId="3" fontId="143" fillId="3" borderId="6" xfId="0" applyNumberFormat="1" applyFont="1" applyFill="1" applyBorder="1" applyAlignment="1"/>
    <xf numFmtId="3" fontId="143" fillId="3" borderId="23" xfId="11" applyNumberFormat="1" applyFont="1" applyFill="1" applyBorder="1" applyAlignment="1">
      <alignment horizontal="center" vertical="top"/>
    </xf>
    <xf numFmtId="0" fontId="145" fillId="0" borderId="6" xfId="4300" applyFont="1" applyFill="1" applyBorder="1" applyAlignment="1">
      <alignment vertical="center" wrapText="1"/>
    </xf>
    <xf numFmtId="0" fontId="143" fillId="28" borderId="64" xfId="4300" applyFont="1" applyFill="1" applyBorder="1" applyAlignment="1">
      <alignment horizontal="center"/>
    </xf>
    <xf numFmtId="0" fontId="143" fillId="28" borderId="65" xfId="4300" applyFont="1" applyFill="1" applyBorder="1" applyAlignment="1">
      <alignment horizontal="center" wrapText="1"/>
    </xf>
    <xf numFmtId="41" fontId="143" fillId="28" borderId="66" xfId="4300" applyNumberFormat="1" applyFont="1" applyFill="1" applyBorder="1"/>
    <xf numFmtId="0" fontId="145" fillId="0" borderId="0" xfId="50939" applyFont="1" applyFill="1" applyAlignment="1">
      <alignment horizontal="center"/>
    </xf>
    <xf numFmtId="167" fontId="143" fillId="0" borderId="62" xfId="16" applyNumberFormat="1" applyFont="1" applyFill="1" applyBorder="1" applyAlignment="1">
      <alignment horizontal="center"/>
    </xf>
    <xf numFmtId="167" fontId="143" fillId="3" borderId="2" xfId="50934" applyNumberFormat="1" applyFont="1" applyFill="1" applyBorder="1" applyAlignment="1">
      <alignment horizontal="center" vertical="center" wrapText="1"/>
    </xf>
    <xf numFmtId="167" fontId="143" fillId="3" borderId="2" xfId="16" applyNumberFormat="1" applyFont="1" applyFill="1" applyBorder="1" applyAlignment="1">
      <alignment horizontal="center" vertical="center" wrapText="1"/>
    </xf>
    <xf numFmtId="41" fontId="143" fillId="0" borderId="58" xfId="50939" quotePrefix="1" applyNumberFormat="1" applyFont="1" applyBorder="1" applyAlignment="1">
      <alignment horizontal="center"/>
    </xf>
    <xf numFmtId="41" fontId="143" fillId="0" borderId="0" xfId="50939" applyNumberFormat="1" applyFont="1" applyAlignment="1"/>
    <xf numFmtId="41" fontId="143" fillId="0" borderId="0" xfId="50939" applyNumberFormat="1" applyFont="1" applyAlignment="1">
      <alignment horizontal="left"/>
    </xf>
    <xf numFmtId="0" fontId="145" fillId="0" borderId="0" xfId="50939" applyFont="1" applyAlignment="1">
      <alignment horizontal="center" vertical="center" wrapText="1"/>
    </xf>
    <xf numFmtId="172" fontId="145" fillId="0" borderId="37" xfId="10" applyNumberFormat="1" applyFont="1" applyFill="1" applyBorder="1"/>
    <xf numFmtId="3" fontId="143" fillId="0" borderId="0" xfId="0" applyNumberFormat="1" applyFont="1" applyFill="1"/>
    <xf numFmtId="165" fontId="145" fillId="0" borderId="0" xfId="16" applyNumberFormat="1" applyFont="1" applyFill="1"/>
    <xf numFmtId="165" fontId="143" fillId="0" borderId="0" xfId="16" applyNumberFormat="1" applyFont="1" applyFill="1"/>
    <xf numFmtId="165" fontId="145" fillId="0" borderId="0" xfId="1" applyNumberFormat="1" applyFont="1"/>
    <xf numFmtId="165" fontId="143" fillId="0" borderId="0" xfId="1" applyNumberFormat="1" applyFont="1"/>
    <xf numFmtId="0" fontId="143" fillId="0" borderId="69" xfId="4300" applyFont="1" applyBorder="1" applyAlignment="1">
      <alignment horizontal="center"/>
    </xf>
    <xf numFmtId="0" fontId="143" fillId="0" borderId="70" xfId="4300" applyFont="1" applyBorder="1" applyAlignment="1">
      <alignment horizontal="center"/>
    </xf>
    <xf numFmtId="0" fontId="143" fillId="0" borderId="27" xfId="4300" applyFont="1" applyBorder="1" applyAlignment="1">
      <alignment horizontal="center"/>
    </xf>
    <xf numFmtId="41" fontId="143" fillId="28" borderId="71" xfId="4300" applyNumberFormat="1" applyFont="1" applyFill="1" applyBorder="1"/>
    <xf numFmtId="172" fontId="145" fillId="0" borderId="0" xfId="0" applyNumberFormat="1" applyFont="1" applyFill="1"/>
    <xf numFmtId="44" fontId="145" fillId="0" borderId="0" xfId="0" applyNumberFormat="1" applyFont="1" applyFill="1"/>
    <xf numFmtId="0" fontId="143" fillId="0" borderId="0" xfId="4300" applyFont="1" applyBorder="1" applyAlignment="1">
      <alignment horizontal="center"/>
    </xf>
    <xf numFmtId="0" fontId="145" fillId="0" borderId="0" xfId="4300" applyFont="1" applyFill="1" applyBorder="1" applyAlignment="1">
      <alignment vertical="center" wrapText="1"/>
    </xf>
    <xf numFmtId="41" fontId="145" fillId="0" borderId="5" xfId="4300" applyNumberFormat="1" applyFont="1" applyFill="1" applyBorder="1"/>
    <xf numFmtId="41" fontId="145" fillId="0" borderId="72" xfId="4300" applyNumberFormat="1" applyFont="1" applyFill="1" applyBorder="1"/>
    <xf numFmtId="165" fontId="145" fillId="0" borderId="0" xfId="16" applyNumberFormat="1" applyFont="1" applyFill="1" applyAlignment="1"/>
    <xf numFmtId="165" fontId="145" fillId="0" borderId="0" xfId="1" applyNumberFormat="1" applyFont="1" applyFill="1" applyBorder="1" applyAlignment="1">
      <alignment horizontal="left" vertical="center"/>
    </xf>
    <xf numFmtId="165" fontId="0" fillId="0" borderId="0" xfId="0" applyNumberFormat="1" applyFont="1"/>
    <xf numFmtId="38" fontId="53" fillId="0" borderId="73" xfId="50983" applyNumberFormat="1" applyBorder="1"/>
    <xf numFmtId="0" fontId="132" fillId="0" borderId="0" xfId="0" applyFont="1" applyFill="1" applyAlignment="1">
      <alignment vertical="center"/>
    </xf>
    <xf numFmtId="42" fontId="133" fillId="0" borderId="0" xfId="0" applyNumberFormat="1" applyFont="1" applyFill="1"/>
    <xf numFmtId="167" fontId="145" fillId="0" borderId="6" xfId="50934" applyNumberFormat="1" applyFont="1" applyFill="1" applyBorder="1"/>
    <xf numFmtId="167" fontId="143" fillId="0" borderId="2" xfId="16" applyNumberFormat="1" applyFont="1" applyFill="1" applyBorder="1"/>
    <xf numFmtId="167" fontId="143" fillId="0" borderId="2" xfId="16" applyNumberFormat="1" applyFont="1" applyFill="1" applyBorder="1" applyAlignment="1"/>
    <xf numFmtId="173" fontId="145" fillId="0" borderId="0" xfId="0" applyNumberFormat="1" applyFont="1" applyFill="1"/>
    <xf numFmtId="167" fontId="143" fillId="3" borderId="2" xfId="50934" applyNumberFormat="1" applyFont="1" applyFill="1" applyBorder="1" applyAlignment="1">
      <alignment horizontal="center" vertical="center"/>
    </xf>
    <xf numFmtId="167" fontId="143" fillId="5" borderId="2" xfId="16" applyNumberFormat="1" applyFont="1" applyFill="1" applyBorder="1" applyAlignment="1">
      <alignment horizontal="center" vertical="center" wrapText="1"/>
    </xf>
    <xf numFmtId="165" fontId="143" fillId="0" borderId="38" xfId="1" applyNumberFormat="1" applyFont="1" applyFill="1" applyBorder="1" applyAlignment="1">
      <alignment horizontal="left" vertical="center"/>
    </xf>
    <xf numFmtId="5" fontId="146" fillId="0" borderId="75" xfId="10" applyNumberFormat="1" applyFont="1" applyFill="1" applyBorder="1" applyAlignment="1">
      <alignment horizontal="left" vertical="center"/>
    </xf>
    <xf numFmtId="37" fontId="146" fillId="0" borderId="75" xfId="10" applyNumberFormat="1" applyFont="1" applyFill="1" applyBorder="1" applyAlignment="1">
      <alignment horizontal="left" vertical="center"/>
    </xf>
    <xf numFmtId="167" fontId="145" fillId="0" borderId="74" xfId="50934" applyNumberFormat="1" applyFont="1" applyFill="1" applyBorder="1"/>
    <xf numFmtId="0" fontId="94" fillId="0" borderId="76" xfId="4300" applyFont="1" applyBorder="1"/>
    <xf numFmtId="0" fontId="98" fillId="0" borderId="77" xfId="4300" applyFont="1" applyBorder="1"/>
    <xf numFmtId="0" fontId="98" fillId="0" borderId="80" xfId="4300" applyNumberFormat="1" applyFont="1" applyFill="1" applyBorder="1" applyAlignment="1">
      <alignment vertical="center"/>
    </xf>
    <xf numFmtId="0" fontId="98" fillId="0" borderId="79" xfId="4300" applyFont="1" applyBorder="1"/>
    <xf numFmtId="0" fontId="98" fillId="0" borderId="81" xfId="4300" applyNumberFormat="1" applyFont="1" applyFill="1" applyBorder="1" applyAlignment="1">
      <alignment vertical="center"/>
    </xf>
    <xf numFmtId="0" fontId="98" fillId="0" borderId="85" xfId="4300" applyFont="1" applyFill="1" applyBorder="1" applyAlignment="1">
      <alignment vertical="center" wrapText="1"/>
    </xf>
    <xf numFmtId="0" fontId="169" fillId="34" borderId="87" xfId="4300" applyFont="1" applyFill="1" applyBorder="1"/>
    <xf numFmtId="0" fontId="170" fillId="34" borderId="88" xfId="4300" applyFont="1" applyFill="1" applyBorder="1"/>
    <xf numFmtId="38" fontId="0" fillId="0" borderId="0" xfId="0" applyNumberFormat="1"/>
    <xf numFmtId="0" fontId="145" fillId="0" borderId="0" xfId="50939" applyFont="1" applyFill="1" applyAlignment="1">
      <alignment vertical="top"/>
    </xf>
    <xf numFmtId="165" fontId="144" fillId="0" borderId="0" xfId="4300" applyNumberFormat="1" applyFont="1" applyFill="1"/>
    <xf numFmtId="166" fontId="175" fillId="0" borderId="0" xfId="14" applyNumberFormat="1" applyFont="1" applyFill="1" applyBorder="1"/>
    <xf numFmtId="166" fontId="143" fillId="0" borderId="0" xfId="14" applyNumberFormat="1" applyFont="1" applyBorder="1"/>
    <xf numFmtId="174" fontId="145" fillId="0" borderId="0" xfId="50939" applyNumberFormat="1" applyFont="1" applyAlignment="1"/>
    <xf numFmtId="0" fontId="94" fillId="35" borderId="82" xfId="4300" applyFont="1" applyFill="1" applyBorder="1" applyAlignment="1">
      <alignment vertical="center"/>
    </xf>
    <xf numFmtId="0" fontId="94" fillId="35" borderId="84" xfId="4300" applyFont="1" applyFill="1" applyBorder="1" applyAlignment="1">
      <alignment vertical="center"/>
    </xf>
    <xf numFmtId="0" fontId="168" fillId="35" borderId="86" xfId="25" applyFont="1" applyFill="1" applyBorder="1"/>
    <xf numFmtId="0" fontId="102" fillId="35" borderId="86" xfId="51023" applyFill="1" applyBorder="1"/>
    <xf numFmtId="0" fontId="94" fillId="35" borderId="83" xfId="4300" applyFont="1" applyFill="1" applyBorder="1" applyAlignment="1">
      <alignment vertical="center" wrapText="1"/>
    </xf>
    <xf numFmtId="0" fontId="146" fillId="0" borderId="0" xfId="10" applyFont="1" applyFill="1" applyBorder="1" applyAlignment="1">
      <alignment horizontal="center"/>
    </xf>
    <xf numFmtId="41" fontId="145" fillId="0" borderId="74" xfId="4300" applyNumberFormat="1" applyFont="1" applyFill="1" applyBorder="1"/>
    <xf numFmtId="0" fontId="143" fillId="0" borderId="12" xfId="4300" applyFont="1" applyBorder="1" applyAlignment="1">
      <alignment horizontal="center"/>
    </xf>
    <xf numFmtId="0" fontId="145" fillId="0" borderId="9" xfId="4300" applyFont="1" applyFill="1" applyBorder="1" applyAlignment="1">
      <alignment vertical="center" wrapText="1"/>
    </xf>
    <xf numFmtId="3" fontId="143" fillId="5" borderId="23" xfId="0" applyNumberFormat="1" applyFont="1" applyFill="1" applyBorder="1" applyAlignment="1">
      <alignment horizontal="center" vertical="center" wrapText="1"/>
    </xf>
    <xf numFmtId="0" fontId="143" fillId="0" borderId="0" xfId="4300" applyFont="1" applyFill="1" applyAlignment="1">
      <alignment horizontal="center" vertical="center"/>
    </xf>
    <xf numFmtId="0" fontId="143" fillId="0" borderId="0" xfId="4300" applyFont="1" applyFill="1" applyAlignment="1">
      <alignment horizontal="center"/>
    </xf>
    <xf numFmtId="0" fontId="143" fillId="0" borderId="0" xfId="4300" applyFont="1" applyFill="1" applyAlignment="1">
      <alignment horizontal="justify" vertical="center"/>
    </xf>
    <xf numFmtId="15" fontId="143" fillId="0" borderId="0" xfId="4300" applyNumberFormat="1" applyFont="1" applyFill="1" applyAlignment="1">
      <alignment horizontal="center" vertical="center"/>
    </xf>
    <xf numFmtId="0" fontId="91" fillId="0" borderId="0" xfId="4300" applyFill="1" applyAlignment="1">
      <alignment horizontal="center"/>
    </xf>
    <xf numFmtId="0" fontId="91" fillId="0" borderId="0" xfId="4300" applyFill="1"/>
    <xf numFmtId="0" fontId="145" fillId="0" borderId="0" xfId="4300" applyFont="1" applyFill="1" applyAlignment="1">
      <alignment horizontal="justify" vertical="center"/>
    </xf>
    <xf numFmtId="0" fontId="145" fillId="0" borderId="0" xfId="4300" applyFont="1" applyFill="1" applyAlignment="1">
      <alignment horizontal="center" vertical="center"/>
    </xf>
    <xf numFmtId="170" fontId="145" fillId="0" borderId="0" xfId="4300" applyNumberFormat="1" applyFont="1" applyFill="1" applyAlignment="1">
      <alignment horizontal="justify" vertical="center"/>
    </xf>
    <xf numFmtId="0" fontId="145" fillId="0" borderId="74" xfId="51031" applyFont="1" applyBorder="1" applyAlignment="1">
      <alignment shrinkToFit="1"/>
    </xf>
    <xf numFmtId="0" fontId="145" fillId="0" borderId="59" xfId="51031" applyFont="1" applyBorder="1" applyAlignment="1">
      <alignment shrinkToFit="1"/>
    </xf>
    <xf numFmtId="0" fontId="145" fillId="0" borderId="0" xfId="4300" applyFont="1" applyFill="1" applyBorder="1" applyAlignment="1">
      <alignment vertical="top"/>
    </xf>
    <xf numFmtId="0" fontId="145" fillId="0" borderId="0" xfId="4300" applyFont="1" applyFill="1" applyBorder="1" applyAlignment="1">
      <alignment horizontal="center"/>
    </xf>
    <xf numFmtId="38" fontId="0" fillId="0" borderId="0" xfId="0" applyNumberFormat="1" applyFont="1"/>
    <xf numFmtId="0" fontId="146" fillId="0" borderId="0" xfId="3" quotePrefix="1" applyFont="1" applyFill="1" applyAlignment="1">
      <alignment vertical="center"/>
    </xf>
    <xf numFmtId="0" fontId="146" fillId="0" borderId="74" xfId="16" applyNumberFormat="1" applyFont="1" applyFill="1" applyBorder="1" applyAlignment="1">
      <alignment horizontal="center"/>
    </xf>
    <xf numFmtId="167" fontId="146" fillId="0" borderId="2" xfId="16" applyNumberFormat="1" applyFont="1" applyFill="1" applyBorder="1"/>
    <xf numFmtId="167" fontId="146" fillId="0" borderId="6" xfId="50934" applyNumberFormat="1" applyFont="1" applyFill="1" applyBorder="1" applyAlignment="1">
      <alignment horizontal="center"/>
    </xf>
    <xf numFmtId="167" fontId="146" fillId="0" borderId="74" xfId="50934" applyNumberFormat="1" applyFont="1" applyFill="1" applyBorder="1" applyAlignment="1">
      <alignment horizontal="center"/>
    </xf>
    <xf numFmtId="167" fontId="146" fillId="0" borderId="74" xfId="50934" applyNumberFormat="1" applyFont="1" applyFill="1" applyBorder="1"/>
    <xf numFmtId="167" fontId="146" fillId="0" borderId="2" xfId="16" applyNumberFormat="1" applyFont="1" applyFill="1" applyBorder="1" applyAlignment="1"/>
    <xf numFmtId="42" fontId="145" fillId="0" borderId="0" xfId="0" applyNumberFormat="1" applyFont="1" applyFill="1" applyAlignment="1">
      <alignment vertical="top" wrapText="1"/>
    </xf>
    <xf numFmtId="0" fontId="180" fillId="0" borderId="0" xfId="51081"/>
    <xf numFmtId="0" fontId="100" fillId="0" borderId="0" xfId="51081" applyFont="1"/>
    <xf numFmtId="0" fontId="180" fillId="0" borderId="0" xfId="51081" applyFill="1"/>
    <xf numFmtId="0" fontId="145" fillId="0" borderId="0" xfId="51081" applyFont="1" applyBorder="1" applyAlignment="1">
      <alignment shrinkToFit="1"/>
    </xf>
    <xf numFmtId="0" fontId="159" fillId="0" borderId="0" xfId="51081" applyFont="1" applyFill="1" applyBorder="1"/>
    <xf numFmtId="0" fontId="146" fillId="0" borderId="0" xfId="51081" applyFont="1" applyBorder="1" applyAlignment="1">
      <alignment horizontal="right"/>
    </xf>
    <xf numFmtId="166" fontId="175" fillId="0" borderId="0" xfId="14" applyNumberFormat="1" applyFont="1" applyBorder="1"/>
    <xf numFmtId="0" fontId="159" fillId="0" borderId="0" xfId="51081" applyFont="1" applyBorder="1"/>
    <xf numFmtId="0" fontId="159" fillId="0" borderId="0" xfId="51081" applyFont="1"/>
    <xf numFmtId="0" fontId="180" fillId="0" borderId="0" xfId="51081" applyBorder="1"/>
    <xf numFmtId="0" fontId="146" fillId="0" borderId="0" xfId="51081" applyFont="1" applyBorder="1"/>
    <xf numFmtId="0" fontId="143" fillId="0" borderId="0" xfId="51081" applyFont="1"/>
    <xf numFmtId="0" fontId="143" fillId="0" borderId="0" xfId="51081" applyFont="1" applyBorder="1"/>
    <xf numFmtId="0" fontId="147" fillId="0" borderId="60" xfId="51081" applyFont="1" applyFill="1" applyBorder="1" applyAlignment="1"/>
    <xf numFmtId="0" fontId="147" fillId="0" borderId="75" xfId="51081" applyFont="1" applyFill="1" applyBorder="1" applyAlignment="1"/>
    <xf numFmtId="0" fontId="147" fillId="0" borderId="74" xfId="51081" applyFont="1" applyBorder="1" applyAlignment="1">
      <alignment shrinkToFit="1"/>
    </xf>
    <xf numFmtId="0" fontId="145" fillId="0" borderId="0" xfId="51081" applyFont="1" applyFill="1"/>
    <xf numFmtId="0" fontId="145" fillId="0" borderId="0" xfId="51081" applyFont="1" applyFill="1" applyBorder="1"/>
    <xf numFmtId="0" fontId="147" fillId="0" borderId="74" xfId="51081" applyFont="1" applyFill="1" applyBorder="1" applyAlignment="1">
      <alignment shrinkToFit="1"/>
    </xf>
    <xf numFmtId="0" fontId="145" fillId="0" borderId="0" xfId="51081" applyFont="1"/>
    <xf numFmtId="0" fontId="145" fillId="0" borderId="0" xfId="51081" applyFont="1" applyBorder="1"/>
    <xf numFmtId="3" fontId="143" fillId="0" borderId="0" xfId="51081" applyNumberFormat="1" applyFont="1" applyBorder="1"/>
    <xf numFmtId="3" fontId="145" fillId="0" borderId="0" xfId="51081" applyNumberFormat="1" applyFont="1" applyBorder="1"/>
    <xf numFmtId="0" fontId="144" fillId="0" borderId="75" xfId="51081" applyFont="1" applyFill="1" applyBorder="1" applyAlignment="1"/>
    <xf numFmtId="0" fontId="147" fillId="0" borderId="74" xfId="51081" applyFont="1" applyBorder="1"/>
    <xf numFmtId="0" fontId="147" fillId="0" borderId="75" xfId="51081" applyFont="1" applyBorder="1"/>
    <xf numFmtId="0" fontId="145" fillId="0" borderId="0" xfId="51081" applyFont="1" applyAlignment="1">
      <alignment wrapText="1"/>
    </xf>
    <xf numFmtId="0" fontId="174" fillId="3" borderId="2" xfId="51081" applyFont="1" applyFill="1" applyBorder="1" applyAlignment="1">
      <alignment horizontal="center" wrapText="1"/>
    </xf>
    <xf numFmtId="0" fontId="174" fillId="3" borderId="4" xfId="51081" applyFont="1" applyFill="1" applyBorder="1" applyAlignment="1">
      <alignment horizontal="center" wrapText="1"/>
    </xf>
    <xf numFmtId="0" fontId="151" fillId="0" borderId="0" xfId="51081" applyFont="1" applyAlignment="1">
      <alignment horizontal="center"/>
    </xf>
    <xf numFmtId="0" fontId="156" fillId="0" borderId="0" xfId="51081" applyFont="1" applyAlignment="1">
      <alignment horizontal="center"/>
    </xf>
    <xf numFmtId="0" fontId="173" fillId="0" borderId="0" xfId="51081" applyFont="1" applyAlignment="1">
      <alignment horizontal="center"/>
    </xf>
    <xf numFmtId="0" fontId="143" fillId="0" borderId="0" xfId="51081" applyFont="1" applyAlignment="1">
      <alignment horizontal="center"/>
    </xf>
    <xf numFmtId="167" fontId="145" fillId="0" borderId="2" xfId="50934" applyNumberFormat="1" applyFont="1" applyFill="1" applyBorder="1"/>
    <xf numFmtId="165" fontId="147" fillId="0" borderId="74" xfId="13" applyNumberFormat="1" applyFont="1" applyFill="1" applyBorder="1"/>
    <xf numFmtId="165" fontId="147" fillId="0" borderId="74" xfId="13" applyNumberFormat="1" applyFont="1" applyBorder="1"/>
    <xf numFmtId="165" fontId="147" fillId="0" borderId="74" xfId="13" applyNumberFormat="1" applyFont="1" applyFill="1" applyBorder="1" applyAlignment="1">
      <alignment horizontal="center"/>
    </xf>
    <xf numFmtId="165" fontId="147" fillId="0" borderId="74" xfId="13" applyNumberFormat="1" applyFont="1" applyFill="1" applyBorder="1" applyAlignment="1">
      <alignment horizontal="right"/>
    </xf>
    <xf numFmtId="165" fontId="147" fillId="0" borderId="59" xfId="13" applyNumberFormat="1" applyFont="1" applyFill="1" applyBorder="1"/>
    <xf numFmtId="165" fontId="147" fillId="0" borderId="59" xfId="13" applyNumberFormat="1" applyFont="1" applyFill="1" applyBorder="1" applyAlignment="1">
      <alignment horizontal="right"/>
    </xf>
    <xf numFmtId="167" fontId="147" fillId="0" borderId="74" xfId="13" applyNumberFormat="1" applyFont="1" applyFill="1" applyBorder="1" applyAlignment="1">
      <alignment horizontal="right"/>
    </xf>
    <xf numFmtId="167" fontId="147" fillId="0" borderId="74" xfId="13" applyNumberFormat="1" applyFont="1" applyFill="1" applyBorder="1"/>
    <xf numFmtId="171" fontId="147" fillId="0" borderId="74" xfId="13" applyNumberFormat="1" applyFont="1" applyFill="1" applyBorder="1"/>
    <xf numFmtId="0" fontId="145" fillId="0" borderId="74" xfId="51031" applyFont="1" applyBorder="1" applyAlignment="1">
      <alignment shrinkToFit="1"/>
    </xf>
    <xf numFmtId="0" fontId="163" fillId="0" borderId="0" xfId="51087" applyFont="1"/>
    <xf numFmtId="0" fontId="1" fillId="0" borderId="0" xfId="51087"/>
    <xf numFmtId="165" fontId="1" fillId="0" borderId="0" xfId="51087" applyNumberFormat="1"/>
    <xf numFmtId="1" fontId="163" fillId="0" borderId="0" xfId="51087" applyNumberFormat="1" applyFont="1"/>
    <xf numFmtId="1" fontId="1" fillId="0" borderId="0" xfId="51087" applyNumberFormat="1"/>
    <xf numFmtId="38" fontId="1" fillId="0" borderId="0" xfId="51087" applyNumberFormat="1" applyFill="1"/>
    <xf numFmtId="43" fontId="0" fillId="0" borderId="0" xfId="51088" applyFont="1"/>
    <xf numFmtId="0" fontId="162" fillId="30" borderId="68" xfId="51087" applyFont="1" applyFill="1" applyBorder="1" applyAlignment="1">
      <alignment horizontal="centerContinuous" wrapText="1"/>
    </xf>
    <xf numFmtId="0" fontId="162" fillId="30" borderId="67" xfId="51087" applyFont="1" applyFill="1" applyBorder="1" applyAlignment="1">
      <alignment horizontal="centerContinuous"/>
    </xf>
    <xf numFmtId="0" fontId="162" fillId="30" borderId="44" xfId="51087" applyFont="1" applyFill="1" applyBorder="1" applyAlignment="1">
      <alignment horizontal="centerContinuous"/>
    </xf>
    <xf numFmtId="0" fontId="162" fillId="30" borderId="68" xfId="51087" applyFont="1" applyFill="1" applyBorder="1" applyAlignment="1">
      <alignment horizontal="centerContinuous"/>
    </xf>
    <xf numFmtId="0" fontId="163" fillId="0" borderId="0" xfId="51087" applyFont="1" applyFill="1" applyBorder="1"/>
    <xf numFmtId="0" fontId="163" fillId="29" borderId="44" xfId="51087" applyFont="1" applyFill="1" applyBorder="1"/>
    <xf numFmtId="0" fontId="163" fillId="29" borderId="68" xfId="51087" applyFont="1" applyFill="1" applyBorder="1"/>
    <xf numFmtId="0" fontId="162" fillId="30" borderId="0" xfId="51087" applyFont="1" applyFill="1" applyBorder="1" applyAlignment="1">
      <alignment horizontal="center"/>
    </xf>
    <xf numFmtId="165" fontId="163" fillId="29" borderId="29" xfId="51088" applyNumberFormat="1" applyFont="1" applyFill="1" applyBorder="1"/>
    <xf numFmtId="165" fontId="163" fillId="29" borderId="0" xfId="51088" applyNumberFormat="1" applyFont="1" applyFill="1" applyBorder="1"/>
    <xf numFmtId="0" fontId="162" fillId="30" borderId="30" xfId="51087" applyFont="1" applyFill="1" applyBorder="1" applyAlignment="1">
      <alignment horizontal="center"/>
    </xf>
    <xf numFmtId="0" fontId="163" fillId="0" borderId="29" xfId="51087" applyFont="1" applyBorder="1"/>
    <xf numFmtId="0" fontId="163" fillId="0" borderId="0" xfId="51087" applyFont="1" applyBorder="1"/>
    <xf numFmtId="0" fontId="163" fillId="0" borderId="30" xfId="51087" applyFont="1" applyBorder="1"/>
    <xf numFmtId="165" fontId="163" fillId="31" borderId="0" xfId="51088" applyNumberFormat="1" applyFont="1" applyFill="1" applyBorder="1"/>
    <xf numFmtId="165" fontId="0" fillId="0" borderId="29" xfId="51088" applyNumberFormat="1" applyFont="1" applyBorder="1"/>
    <xf numFmtId="165" fontId="0" fillId="0" borderId="0" xfId="51088" applyNumberFormat="1" applyFont="1" applyFill="1" applyBorder="1"/>
    <xf numFmtId="165" fontId="0" fillId="0" borderId="0" xfId="51088" applyNumberFormat="1" applyFont="1" applyBorder="1"/>
    <xf numFmtId="165" fontId="163" fillId="31" borderId="30" xfId="51088" applyNumberFormat="1" applyFont="1" applyFill="1" applyBorder="1"/>
    <xf numFmtId="3" fontId="165" fillId="0" borderId="29" xfId="51088" applyNumberFormat="1" applyFont="1" applyBorder="1"/>
    <xf numFmtId="3" fontId="165" fillId="0" borderId="0" xfId="51088" applyNumberFormat="1" applyFont="1" applyBorder="1"/>
    <xf numFmtId="3" fontId="163" fillId="31" borderId="30" xfId="51088" applyNumberFormat="1" applyFont="1" applyFill="1" applyBorder="1"/>
    <xf numFmtId="0" fontId="163" fillId="0" borderId="29" xfId="51087" applyFont="1" applyFill="1" applyBorder="1"/>
    <xf numFmtId="0" fontId="163" fillId="0" borderId="30" xfId="51087" applyFont="1" applyFill="1" applyBorder="1"/>
    <xf numFmtId="165" fontId="0" fillId="0" borderId="29" xfId="51088" applyNumberFormat="1" applyFont="1" applyFill="1" applyBorder="1"/>
    <xf numFmtId="3" fontId="165" fillId="0" borderId="0" xfId="51088" applyNumberFormat="1" applyFont="1" applyFill="1" applyBorder="1"/>
    <xf numFmtId="0" fontId="1" fillId="0" borderId="0" xfId="51087" applyFill="1"/>
    <xf numFmtId="0" fontId="163" fillId="0" borderId="64" xfId="51087" applyFont="1" applyBorder="1"/>
    <xf numFmtId="0" fontId="163" fillId="32" borderId="61" xfId="51087" applyFont="1" applyFill="1" applyBorder="1"/>
    <xf numFmtId="0" fontId="163" fillId="32" borderId="65" xfId="51087" applyFont="1" applyFill="1" applyBorder="1"/>
    <xf numFmtId="165" fontId="163" fillId="32" borderId="61" xfId="51088" applyNumberFormat="1" applyFont="1" applyFill="1" applyBorder="1"/>
    <xf numFmtId="165" fontId="163" fillId="32" borderId="64" xfId="51088" applyNumberFormat="1" applyFont="1" applyFill="1" applyBorder="1"/>
    <xf numFmtId="165" fontId="163" fillId="31" borderId="65" xfId="51088" applyNumberFormat="1" applyFont="1" applyFill="1" applyBorder="1"/>
    <xf numFmtId="3" fontId="164" fillId="32" borderId="64" xfId="51088" applyNumberFormat="1" applyFont="1" applyFill="1" applyBorder="1"/>
    <xf numFmtId="3" fontId="164" fillId="32" borderId="61" xfId="51088" applyNumberFormat="1" applyFont="1" applyFill="1" applyBorder="1"/>
    <xf numFmtId="165" fontId="163" fillId="0" borderId="0" xfId="51088" applyNumberFormat="1" applyFont="1" applyFill="1" applyBorder="1"/>
    <xf numFmtId="165" fontId="163" fillId="0" borderId="44" xfId="51088" applyNumberFormat="1" applyFont="1" applyFill="1" applyBorder="1"/>
    <xf numFmtId="165" fontId="164" fillId="0" borderId="0" xfId="51088" applyNumberFormat="1" applyFont="1" applyFill="1" applyBorder="1"/>
    <xf numFmtId="165" fontId="163" fillId="0" borderId="0" xfId="51087" applyNumberFormat="1" applyFont="1" applyFill="1" applyBorder="1"/>
    <xf numFmtId="165" fontId="163" fillId="0" borderId="30" xfId="51087" applyNumberFormat="1" applyFont="1" applyFill="1" applyBorder="1"/>
    <xf numFmtId="0" fontId="164" fillId="0" borderId="0" xfId="51087" applyFont="1" applyFill="1" applyBorder="1"/>
    <xf numFmtId="0" fontId="162" fillId="30" borderId="44" xfId="51087" applyFont="1" applyFill="1" applyBorder="1" applyAlignment="1">
      <alignment horizontal="centerContinuous" wrapText="1"/>
    </xf>
    <xf numFmtId="0" fontId="164" fillId="30" borderId="44" xfId="51087" applyFont="1" applyFill="1" applyBorder="1" applyAlignment="1">
      <alignment horizontal="centerContinuous"/>
    </xf>
    <xf numFmtId="0" fontId="164" fillId="30" borderId="68" xfId="51087" applyFont="1" applyFill="1" applyBorder="1" applyAlignment="1">
      <alignment horizontal="centerContinuous"/>
    </xf>
    <xf numFmtId="0" fontId="163" fillId="29" borderId="67" xfId="51087" applyFont="1" applyFill="1" applyBorder="1"/>
    <xf numFmtId="165" fontId="164" fillId="29" borderId="29" xfId="51088" applyNumberFormat="1" applyFont="1" applyFill="1" applyBorder="1"/>
    <xf numFmtId="165" fontId="164" fillId="29" borderId="0" xfId="51088" applyNumberFormat="1" applyFont="1" applyFill="1" applyBorder="1"/>
    <xf numFmtId="4" fontId="165" fillId="0" borderId="0" xfId="51088" applyNumberFormat="1" applyFont="1" applyBorder="1"/>
    <xf numFmtId="0" fontId="163" fillId="31" borderId="29" xfId="51087" applyFont="1" applyFill="1" applyBorder="1"/>
    <xf numFmtId="0" fontId="163" fillId="31" borderId="0" xfId="51087" applyFont="1" applyFill="1" applyBorder="1"/>
    <xf numFmtId="0" fontId="163" fillId="31" borderId="30" xfId="51087" applyFont="1" applyFill="1" applyBorder="1"/>
    <xf numFmtId="165" fontId="163" fillId="31" borderId="29" xfId="51088" applyNumberFormat="1" applyFont="1" applyFill="1" applyBorder="1"/>
    <xf numFmtId="165" fontId="164" fillId="31" borderId="29" xfId="51088" applyNumberFormat="1" applyFont="1" applyFill="1" applyBorder="1"/>
    <xf numFmtId="165" fontId="164" fillId="31" borderId="0" xfId="51088" applyNumberFormat="1" applyFont="1" applyFill="1" applyBorder="1"/>
    <xf numFmtId="165" fontId="164" fillId="31" borderId="30" xfId="51088" applyNumberFormat="1" applyFont="1" applyFill="1" applyBorder="1"/>
    <xf numFmtId="0" fontId="1" fillId="0" borderId="0" xfId="51087" applyFont="1"/>
    <xf numFmtId="0" fontId="163" fillId="0" borderId="0" xfId="51087" applyFont="1" applyFill="1" applyBorder="1" applyAlignment="1">
      <alignment horizontal="left"/>
    </xf>
    <xf numFmtId="165" fontId="163" fillId="0" borderId="29" xfId="51088" applyNumberFormat="1" applyFont="1" applyBorder="1"/>
    <xf numFmtId="165" fontId="163" fillId="0" borderId="0" xfId="51088" applyNumberFormat="1" applyFont="1" applyBorder="1"/>
    <xf numFmtId="0" fontId="163" fillId="32" borderId="64" xfId="51087" applyFont="1" applyFill="1" applyBorder="1"/>
    <xf numFmtId="165" fontId="163" fillId="32" borderId="0" xfId="51088" applyNumberFormat="1" applyFont="1" applyFill="1" applyBorder="1"/>
    <xf numFmtId="165" fontId="163" fillId="32" borderId="29" xfId="51088" applyNumberFormat="1" applyFont="1" applyFill="1" applyBorder="1"/>
    <xf numFmtId="165" fontId="163" fillId="32" borderId="30" xfId="51088" applyNumberFormat="1" applyFont="1" applyFill="1" applyBorder="1"/>
    <xf numFmtId="0" fontId="163" fillId="31" borderId="44" xfId="51087" applyFont="1" applyFill="1" applyBorder="1"/>
    <xf numFmtId="0" fontId="1" fillId="0" borderId="67" xfId="51087" applyBorder="1"/>
    <xf numFmtId="0" fontId="1" fillId="0" borderId="44" xfId="51087" applyBorder="1"/>
    <xf numFmtId="0" fontId="1" fillId="0" borderId="44" xfId="51087" applyFill="1" applyBorder="1"/>
    <xf numFmtId="0" fontId="163" fillId="0" borderId="68" xfId="51087" applyFont="1" applyFill="1" applyBorder="1"/>
    <xf numFmtId="0" fontId="163" fillId="31" borderId="68" xfId="51087" applyFont="1" applyFill="1" applyBorder="1"/>
    <xf numFmtId="165" fontId="163" fillId="0" borderId="0" xfId="51088" applyNumberFormat="1" applyFont="1" applyFill="1" applyBorder="1" applyAlignment="1">
      <alignment wrapText="1"/>
    </xf>
    <xf numFmtId="165" fontId="163" fillId="0" borderId="30" xfId="51088" applyNumberFormat="1" applyFont="1" applyFill="1" applyBorder="1"/>
    <xf numFmtId="165" fontId="163" fillId="0" borderId="0" xfId="51088" applyNumberFormat="1" applyFont="1"/>
    <xf numFmtId="166" fontId="163" fillId="0" borderId="29" xfId="51088" applyNumberFormat="1" applyFont="1" applyBorder="1"/>
    <xf numFmtId="166" fontId="163" fillId="31" borderId="0" xfId="51088" applyNumberFormat="1" applyFont="1" applyFill="1" applyBorder="1"/>
    <xf numFmtId="166" fontId="163" fillId="0" borderId="0" xfId="51088" applyNumberFormat="1" applyFont="1" applyBorder="1"/>
    <xf numFmtId="166" fontId="163" fillId="0" borderId="0" xfId="51088" applyNumberFormat="1" applyFont="1" applyFill="1" applyBorder="1"/>
    <xf numFmtId="166" fontId="163" fillId="0" borderId="30" xfId="51088" applyNumberFormat="1" applyFont="1" applyFill="1" applyBorder="1"/>
    <xf numFmtId="166" fontId="163" fillId="31" borderId="30" xfId="51088" applyNumberFormat="1" applyFont="1" applyFill="1" applyBorder="1"/>
    <xf numFmtId="166" fontId="163" fillId="0" borderId="0" xfId="51088" applyNumberFormat="1" applyFont="1"/>
    <xf numFmtId="166" fontId="163" fillId="0" borderId="64" xfId="51088" applyNumberFormat="1" applyFont="1" applyBorder="1"/>
    <xf numFmtId="166" fontId="163" fillId="31" borderId="61" xfId="51088" applyNumberFormat="1" applyFont="1" applyFill="1" applyBorder="1"/>
    <xf numFmtId="166" fontId="163" fillId="0" borderId="61" xfId="51088" applyNumberFormat="1" applyFont="1" applyBorder="1"/>
    <xf numFmtId="166" fontId="163" fillId="0" borderId="61" xfId="51088" applyNumberFormat="1" applyFont="1" applyFill="1" applyBorder="1"/>
    <xf numFmtId="166" fontId="163" fillId="0" borderId="65" xfId="51088" applyNumberFormat="1" applyFont="1" applyFill="1" applyBorder="1"/>
    <xf numFmtId="166" fontId="163" fillId="31" borderId="65" xfId="51088" applyNumberFormat="1" applyFont="1" applyFill="1" applyBorder="1"/>
    <xf numFmtId="165" fontId="163" fillId="0" borderId="0" xfId="51087" applyNumberFormat="1" applyFont="1"/>
    <xf numFmtId="0" fontId="162" fillId="30" borderId="67" xfId="51087" applyFont="1" applyFill="1" applyBorder="1" applyAlignment="1">
      <alignment horizontal="centerContinuous" wrapText="1"/>
    </xf>
    <xf numFmtId="1" fontId="163" fillId="0" borderId="0" xfId="51087" applyNumberFormat="1" applyFont="1" applyFill="1" applyBorder="1"/>
    <xf numFmtId="3" fontId="164" fillId="31" borderId="0" xfId="51088" applyNumberFormat="1" applyFont="1" applyFill="1" applyBorder="1"/>
    <xf numFmtId="165" fontId="1" fillId="0" borderId="0" xfId="51088" applyNumberFormat="1" applyFont="1" applyBorder="1"/>
    <xf numFmtId="3" fontId="163" fillId="0" borderId="0" xfId="51088" applyNumberFormat="1" applyFont="1" applyBorder="1"/>
    <xf numFmtId="3" fontId="163" fillId="32" borderId="0" xfId="51088" applyNumberFormat="1" applyFont="1" applyFill="1" applyBorder="1"/>
    <xf numFmtId="1" fontId="1" fillId="0" borderId="44" xfId="51087" applyNumberFormat="1" applyBorder="1"/>
    <xf numFmtId="165" fontId="163" fillId="33" borderId="0" xfId="51088" applyNumberFormat="1" applyFont="1" applyFill="1" applyBorder="1"/>
    <xf numFmtId="0" fontId="163" fillId="0" borderId="0" xfId="51087" quotePrefix="1" applyFont="1" applyFill="1" applyBorder="1"/>
    <xf numFmtId="0" fontId="143" fillId="0" borderId="62" xfId="51089" applyFont="1" applyFill="1" applyBorder="1" applyAlignment="1">
      <alignment horizontal="center"/>
    </xf>
    <xf numFmtId="0" fontId="143" fillId="0" borderId="62" xfId="51089" applyFont="1" applyBorder="1" applyAlignment="1">
      <alignment horizontal="center"/>
    </xf>
    <xf numFmtId="0" fontId="143" fillId="3" borderId="2" xfId="51090" applyFont="1" applyFill="1" applyBorder="1"/>
    <xf numFmtId="0" fontId="143" fillId="3" borderId="2" xfId="51090" applyFont="1" applyFill="1" applyBorder="1" applyAlignment="1">
      <alignment horizontal="center"/>
    </xf>
    <xf numFmtId="0" fontId="145" fillId="0" borderId="75" xfId="51090" applyFont="1" applyFill="1" applyBorder="1"/>
    <xf numFmtId="43" fontId="1" fillId="0" borderId="0" xfId="51087" applyNumberFormat="1"/>
    <xf numFmtId="164" fontId="143" fillId="0" borderId="4" xfId="51090" applyNumberFormat="1" applyFont="1" applyFill="1" applyBorder="1" applyAlignment="1">
      <alignment horizontal="left" indent="3"/>
    </xf>
    <xf numFmtId="0" fontId="143" fillId="0" borderId="4" xfId="51090" applyFont="1" applyFill="1" applyBorder="1"/>
    <xf numFmtId="0" fontId="145" fillId="0" borderId="8" xfId="51090" applyFont="1" applyFill="1" applyBorder="1"/>
    <xf numFmtId="164" fontId="143" fillId="0" borderId="12" xfId="51090" applyNumberFormat="1" applyFont="1" applyFill="1" applyBorder="1"/>
    <xf numFmtId="164" fontId="143" fillId="0" borderId="4" xfId="51090" applyNumberFormat="1" applyFont="1" applyFill="1" applyBorder="1"/>
    <xf numFmtId="0" fontId="145" fillId="0" borderId="0" xfId="51089" applyFont="1" applyFill="1"/>
    <xf numFmtId="43" fontId="145" fillId="0" borderId="0" xfId="51089" applyNumberFormat="1" applyFont="1" applyFill="1"/>
    <xf numFmtId="0" fontId="148" fillId="0" borderId="0" xfId="51089" applyFont="1" applyAlignment="1">
      <alignment horizontal="center" vertical="center"/>
    </xf>
    <xf numFmtId="0" fontId="148" fillId="0" borderId="0" xfId="51089" applyFont="1" applyAlignment="1">
      <alignment horizontal="center"/>
    </xf>
    <xf numFmtId="0" fontId="148" fillId="0" borderId="0" xfId="51089" applyFont="1"/>
    <xf numFmtId="0" fontId="146" fillId="0" borderId="0" xfId="51089" applyFont="1"/>
    <xf numFmtId="0" fontId="146" fillId="0" borderId="0" xfId="51089" applyFont="1" applyFill="1"/>
    <xf numFmtId="0" fontId="146" fillId="0" borderId="0" xfId="51089" applyFont="1" applyFill="1" applyAlignment="1"/>
    <xf numFmtId="0" fontId="145" fillId="0" borderId="0" xfId="51089" applyFont="1"/>
    <xf numFmtId="0" fontId="98" fillId="0" borderId="78" xfId="4300" applyFont="1" applyBorder="1" applyAlignment="1">
      <alignment horizontal="left" vertical="top" wrapText="1"/>
    </xf>
    <xf numFmtId="0" fontId="98" fillId="0" borderId="79" xfId="4300" applyFont="1" applyBorder="1" applyAlignment="1">
      <alignment horizontal="left" vertical="top" wrapText="1"/>
    </xf>
    <xf numFmtId="0" fontId="148" fillId="0" borderId="0" xfId="0" applyFont="1" applyFill="1" applyAlignment="1">
      <alignment horizontal="center" vertical="center"/>
    </xf>
    <xf numFmtId="0" fontId="143" fillId="0" borderId="0" xfId="0" applyFont="1" applyFill="1" applyAlignment="1">
      <alignment horizontal="center" vertical="center"/>
    </xf>
    <xf numFmtId="0" fontId="143" fillId="0" borderId="0" xfId="0" applyFont="1" applyFill="1" applyBorder="1" applyAlignment="1">
      <alignment horizontal="center" vertical="center"/>
    </xf>
    <xf numFmtId="0" fontId="143" fillId="0" borderId="47" xfId="4300" applyFont="1" applyFill="1" applyBorder="1" applyAlignment="1">
      <alignment horizontal="center"/>
    </xf>
    <xf numFmtId="0" fontId="143" fillId="0" borderId="48" xfId="4300" applyFont="1" applyFill="1" applyBorder="1" applyAlignment="1">
      <alignment horizontal="center"/>
    </xf>
    <xf numFmtId="0" fontId="143" fillId="0" borderId="49" xfId="4300" applyFont="1" applyFill="1" applyBorder="1" applyAlignment="1">
      <alignment horizontal="center" vertical="center"/>
    </xf>
    <xf numFmtId="0" fontId="143" fillId="0" borderId="50" xfId="4300" applyFont="1" applyFill="1" applyBorder="1" applyAlignment="1">
      <alignment horizontal="center" vertical="center"/>
    </xf>
    <xf numFmtId="0" fontId="145" fillId="0" borderId="0" xfId="51089" applyFont="1" applyAlignment="1">
      <alignment vertical="top" wrapText="1"/>
    </xf>
    <xf numFmtId="0" fontId="143" fillId="0" borderId="0" xfId="51089" applyFont="1" applyFill="1" applyAlignment="1">
      <alignment horizontal="center"/>
    </xf>
    <xf numFmtId="0" fontId="143" fillId="0" borderId="0" xfId="51089" applyFont="1" applyFill="1" applyBorder="1" applyAlignment="1">
      <alignment horizontal="center"/>
    </xf>
    <xf numFmtId="0" fontId="143" fillId="0" borderId="4" xfId="51090" applyFont="1" applyBorder="1" applyAlignment="1">
      <alignment horizontal="center"/>
    </xf>
    <xf numFmtId="0" fontId="143" fillId="0" borderId="9" xfId="51090" applyFont="1" applyBorder="1" applyAlignment="1">
      <alignment horizontal="center"/>
    </xf>
    <xf numFmtId="0" fontId="145" fillId="5" borderId="8" xfId="0" applyFont="1" applyFill="1" applyBorder="1" applyAlignment="1">
      <alignment horizontal="center"/>
    </xf>
    <xf numFmtId="0" fontId="145" fillId="5" borderId="10" xfId="0" applyFont="1" applyFill="1" applyBorder="1" applyAlignment="1">
      <alignment horizontal="center"/>
    </xf>
    <xf numFmtId="0" fontId="143" fillId="5" borderId="4" xfId="0" applyFont="1" applyFill="1" applyBorder="1" applyAlignment="1">
      <alignment horizontal="center"/>
    </xf>
    <xf numFmtId="0" fontId="143" fillId="5" borderId="12" xfId="0" applyFont="1" applyFill="1" applyBorder="1" applyAlignment="1">
      <alignment horizontal="center"/>
    </xf>
    <xf numFmtId="0" fontId="143" fillId="0" borderId="4" xfId="10" applyFont="1" applyFill="1" applyBorder="1" applyAlignment="1">
      <alignment horizontal="right" vertical="center"/>
    </xf>
    <xf numFmtId="0" fontId="143" fillId="0" borderId="9" xfId="10" applyFont="1" applyFill="1" applyBorder="1" applyAlignment="1">
      <alignment horizontal="right" vertical="center"/>
    </xf>
    <xf numFmtId="0" fontId="148" fillId="0" borderId="4" xfId="10" applyFont="1" applyFill="1" applyBorder="1" applyAlignment="1">
      <alignment horizontal="right" vertical="center"/>
    </xf>
    <xf numFmtId="0" fontId="148" fillId="0" borderId="9" xfId="10" applyFont="1" applyFill="1" applyBorder="1" applyAlignment="1">
      <alignment horizontal="right" vertical="center"/>
    </xf>
    <xf numFmtId="0" fontId="148" fillId="0" borderId="0" xfId="50939" applyFont="1" applyAlignment="1">
      <alignment horizontal="center"/>
    </xf>
    <xf numFmtId="0" fontId="159" fillId="0" borderId="0" xfId="4300" applyFont="1" applyAlignment="1">
      <alignment horizontal="center"/>
    </xf>
    <xf numFmtId="0" fontId="143" fillId="0" borderId="0" xfId="50939" applyFont="1" applyAlignment="1">
      <alignment horizontal="center"/>
    </xf>
    <xf numFmtId="0" fontId="144" fillId="0" borderId="0" xfId="4300" applyFont="1" applyAlignment="1">
      <alignment horizontal="center"/>
    </xf>
    <xf numFmtId="170" fontId="143" fillId="0" borderId="0" xfId="50939" quotePrefix="1" applyNumberFormat="1" applyFont="1" applyAlignment="1">
      <alignment horizontal="center"/>
    </xf>
    <xf numFmtId="170" fontId="144" fillId="0" borderId="0" xfId="4300" applyNumberFormat="1" applyFont="1" applyAlignment="1">
      <alignment horizontal="center"/>
    </xf>
    <xf numFmtId="0" fontId="148" fillId="0" borderId="0" xfId="3" applyFont="1" applyFill="1" applyBorder="1" applyAlignment="1">
      <alignment horizontal="left"/>
    </xf>
    <xf numFmtId="0" fontId="146" fillId="0" borderId="0" xfId="0" applyFont="1" applyBorder="1"/>
    <xf numFmtId="0" fontId="94" fillId="0" borderId="0" xfId="0" applyFont="1" applyFill="1" applyBorder="1" applyAlignment="1">
      <alignment horizontal="center"/>
    </xf>
    <xf numFmtId="0" fontId="130" fillId="0" borderId="0" xfId="3" applyFont="1" applyFill="1" applyAlignment="1">
      <alignment horizontal="center"/>
    </xf>
    <xf numFmtId="0" fontId="94" fillId="0" borderId="0" xfId="3" applyFont="1" applyFill="1" applyAlignment="1">
      <alignment horizontal="center"/>
    </xf>
    <xf numFmtId="0" fontId="143" fillId="0" borderId="0" xfId="51081" applyFont="1" applyAlignment="1">
      <alignment horizontal="center"/>
    </xf>
    <xf numFmtId="49" fontId="143" fillId="0" borderId="0" xfId="0" applyNumberFormat="1" applyFont="1" applyAlignment="1">
      <alignment horizontal="center"/>
    </xf>
    <xf numFmtId="0" fontId="158" fillId="0" borderId="0" xfId="51081" applyFont="1" applyAlignment="1">
      <alignment horizontal="center"/>
    </xf>
    <xf numFmtId="0" fontId="149" fillId="0" borderId="0" xfId="51081" applyFont="1" applyBorder="1" applyAlignment="1">
      <alignment shrinkToFit="1"/>
    </xf>
    <xf numFmtId="0" fontId="143" fillId="0" borderId="0" xfId="4300" applyFont="1" applyFill="1" applyAlignment="1">
      <alignment horizontal="center"/>
    </xf>
    <xf numFmtId="49" fontId="143" fillId="0" borderId="0" xfId="4300" applyNumberFormat="1" applyFont="1" applyFill="1" applyAlignment="1">
      <alignment horizontal="center"/>
    </xf>
    <xf numFmtId="42" fontId="133" fillId="0" borderId="0" xfId="0" applyNumberFormat="1" applyFont="1" applyFill="1" applyBorder="1" applyAlignment="1">
      <alignment vertical="center"/>
    </xf>
  </cellXfs>
  <cellStyles count="51091">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B6" sqref="B6"/>
    </sheetView>
  </sheetViews>
  <sheetFormatPr defaultColWidth="9.109375" defaultRowHeight="13.2"/>
  <cols>
    <col min="1" max="1" width="33.33203125" style="343" customWidth="1"/>
    <col min="2" max="2" width="117.33203125" style="343" customWidth="1"/>
    <col min="3" max="3" width="9.109375" style="343" customWidth="1"/>
    <col min="4" max="16384" width="9.109375" style="343"/>
  </cols>
  <sheetData>
    <row r="1" spans="1:13" ht="16.2" thickTop="1">
      <c r="A1" s="412" t="s">
        <v>560</v>
      </c>
      <c r="B1" s="413"/>
      <c r="C1" s="102"/>
      <c r="D1" s="102"/>
      <c r="E1" s="102"/>
      <c r="F1" s="102"/>
      <c r="G1" s="102"/>
      <c r="H1" s="102"/>
      <c r="I1" s="102"/>
      <c r="J1" s="102"/>
      <c r="K1" s="102"/>
      <c r="L1" s="102"/>
      <c r="M1" s="102"/>
    </row>
    <row r="2" spans="1:13" ht="136.80000000000001" customHeight="1">
      <c r="A2" s="624" t="s">
        <v>455</v>
      </c>
      <c r="B2" s="625"/>
      <c r="C2" s="102"/>
      <c r="D2" s="102"/>
      <c r="E2" s="102"/>
      <c r="F2" s="102"/>
      <c r="G2" s="102"/>
      <c r="H2" s="102"/>
      <c r="I2" s="102"/>
      <c r="J2" s="102"/>
      <c r="K2" s="102"/>
      <c r="L2" s="102"/>
      <c r="M2" s="102"/>
    </row>
    <row r="3" spans="1:13" ht="18.600000000000001" customHeight="1">
      <c r="A3" s="414" t="s">
        <v>592</v>
      </c>
      <c r="B3" s="415"/>
      <c r="C3" s="102"/>
      <c r="D3" s="102"/>
      <c r="E3" s="102"/>
      <c r="F3" s="102"/>
      <c r="G3" s="102"/>
      <c r="H3" s="102"/>
      <c r="I3" s="102"/>
      <c r="J3" s="102"/>
      <c r="K3" s="102"/>
      <c r="L3" s="102"/>
      <c r="M3" s="102"/>
    </row>
    <row r="4" spans="1:13" ht="15.6">
      <c r="A4" s="416"/>
      <c r="B4" s="415"/>
      <c r="C4" s="102"/>
      <c r="D4" s="102"/>
      <c r="E4" s="102"/>
      <c r="F4" s="102"/>
      <c r="G4" s="102"/>
      <c r="H4" s="102"/>
      <c r="I4" s="102"/>
      <c r="J4" s="102"/>
      <c r="K4" s="102"/>
      <c r="L4" s="102"/>
      <c r="M4" s="102"/>
    </row>
    <row r="5" spans="1:13" ht="15.6">
      <c r="A5" s="426" t="s">
        <v>427</v>
      </c>
      <c r="B5" s="430" t="s">
        <v>311</v>
      </c>
    </row>
    <row r="6" spans="1:13" ht="45">
      <c r="A6" s="427" t="s">
        <v>428</v>
      </c>
      <c r="B6" s="417" t="s">
        <v>461</v>
      </c>
    </row>
    <row r="7" spans="1:13" ht="15">
      <c r="A7" s="428" t="s">
        <v>429</v>
      </c>
      <c r="B7" s="415" t="s">
        <v>430</v>
      </c>
    </row>
    <row r="8" spans="1:13" ht="15">
      <c r="A8" s="428" t="s">
        <v>431</v>
      </c>
      <c r="B8" s="415" t="s">
        <v>199</v>
      </c>
    </row>
    <row r="9" spans="1:13" ht="15">
      <c r="A9" s="428" t="s">
        <v>432</v>
      </c>
      <c r="B9" s="415" t="s">
        <v>430</v>
      </c>
    </row>
    <row r="10" spans="1:13" ht="15">
      <c r="A10" s="428" t="s">
        <v>433</v>
      </c>
      <c r="B10" s="415" t="s">
        <v>434</v>
      </c>
    </row>
    <row r="11" spans="1:13" ht="15">
      <c r="A11" s="428" t="s">
        <v>435</v>
      </c>
      <c r="B11" s="415" t="s">
        <v>436</v>
      </c>
    </row>
    <row r="12" spans="1:13" ht="15">
      <c r="A12" s="428" t="s">
        <v>437</v>
      </c>
      <c r="B12" s="415" t="s">
        <v>438</v>
      </c>
    </row>
    <row r="13" spans="1:13" ht="15">
      <c r="A13" s="428" t="s">
        <v>439</v>
      </c>
      <c r="B13" s="415" t="s">
        <v>440</v>
      </c>
    </row>
    <row r="14" spans="1:13" ht="15">
      <c r="A14" s="428" t="s">
        <v>441</v>
      </c>
      <c r="B14" s="415" t="s">
        <v>442</v>
      </c>
    </row>
    <row r="15" spans="1:13" ht="15">
      <c r="A15" s="428" t="s">
        <v>443</v>
      </c>
      <c r="B15" s="415" t="s">
        <v>444</v>
      </c>
    </row>
    <row r="16" spans="1:13" ht="15">
      <c r="A16" s="428" t="s">
        <v>445</v>
      </c>
      <c r="B16" s="415" t="s">
        <v>446</v>
      </c>
    </row>
    <row r="17" spans="1:2" ht="15">
      <c r="A17" s="428" t="s">
        <v>447</v>
      </c>
      <c r="B17" s="415" t="s">
        <v>216</v>
      </c>
    </row>
    <row r="18" spans="1:2" ht="15">
      <c r="A18" s="428" t="s">
        <v>448</v>
      </c>
      <c r="B18" s="415" t="s">
        <v>449</v>
      </c>
    </row>
    <row r="19" spans="1:2" ht="15">
      <c r="A19" s="428" t="s">
        <v>450</v>
      </c>
      <c r="B19" s="415" t="s">
        <v>451</v>
      </c>
    </row>
    <row r="20" spans="1:2" ht="15">
      <c r="A20" s="428" t="s">
        <v>452</v>
      </c>
      <c r="B20" s="415" t="s">
        <v>453</v>
      </c>
    </row>
    <row r="21" spans="1:2" ht="15">
      <c r="A21" s="429" t="s">
        <v>457</v>
      </c>
      <c r="B21" s="415" t="s">
        <v>459</v>
      </c>
    </row>
    <row r="22" spans="1:2" ht="15">
      <c r="A22" s="429" t="s">
        <v>458</v>
      </c>
      <c r="B22" s="415" t="s">
        <v>454</v>
      </c>
    </row>
    <row r="23" spans="1:2" ht="15">
      <c r="A23" s="429" t="s">
        <v>456</v>
      </c>
      <c r="B23" s="415" t="s">
        <v>460</v>
      </c>
    </row>
    <row r="24" spans="1:2" ht="15.6" thickBot="1">
      <c r="A24" s="418" t="s">
        <v>469</v>
      </c>
      <c r="B24" s="419"/>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Q17" sqref="Q17"/>
    </sheetView>
  </sheetViews>
  <sheetFormatPr defaultRowHeight="13.2"/>
  <cols>
    <col min="1" max="1" width="58.33203125" style="336" bestFit="1" customWidth="1"/>
    <col min="2" max="2" width="17.6640625" style="336" bestFit="1" customWidth="1"/>
    <col min="3" max="8" width="11.88671875" style="326" hidden="1" customWidth="1"/>
    <col min="9" max="9" width="13.44140625" style="326" hidden="1" customWidth="1"/>
    <col min="10" max="10" width="15.109375" style="326" customWidth="1"/>
    <col min="11" max="12" width="11.88671875" style="326" hidden="1" customWidth="1"/>
    <col min="13" max="13" width="12.6640625" style="326" hidden="1" customWidth="1"/>
    <col min="14" max="14" width="11.88671875" style="326" hidden="1" customWidth="1"/>
    <col min="15" max="15" width="16.109375" style="326" bestFit="1" customWidth="1"/>
    <col min="16" max="16" width="22.33203125" style="336" customWidth="1"/>
    <col min="17" max="17" width="22.33203125" style="337" customWidth="1"/>
    <col min="18" max="18" width="10.44140625" style="336" customWidth="1"/>
    <col min="19" max="250" width="8.88671875" style="336"/>
    <col min="251" max="251" width="57.33203125" style="336" bestFit="1" customWidth="1"/>
    <col min="252" max="252" width="10.6640625" style="336" bestFit="1" customWidth="1"/>
    <col min="253" max="263" width="0" style="336" hidden="1" customWidth="1"/>
    <col min="264" max="264" width="14.88671875" style="336" bestFit="1" customWidth="1"/>
    <col min="265" max="273" width="0" style="336" hidden="1" customWidth="1"/>
    <col min="274" max="274" width="10.44140625" style="336" customWidth="1"/>
    <col min="275" max="506" width="8.88671875" style="336"/>
    <col min="507" max="507" width="57.33203125" style="336" bestFit="1" customWidth="1"/>
    <col min="508" max="508" width="10.6640625" style="336" bestFit="1" customWidth="1"/>
    <col min="509" max="519" width="0" style="336" hidden="1" customWidth="1"/>
    <col min="520" max="520" width="14.88671875" style="336" bestFit="1" customWidth="1"/>
    <col min="521" max="529" width="0" style="336" hidden="1" customWidth="1"/>
    <col min="530" max="530" width="10.44140625" style="336" customWidth="1"/>
    <col min="531" max="762" width="8.88671875" style="336"/>
    <col min="763" max="763" width="57.33203125" style="336" bestFit="1" customWidth="1"/>
    <col min="764" max="764" width="10.6640625" style="336" bestFit="1" customWidth="1"/>
    <col min="765" max="775" width="0" style="336" hidden="1" customWidth="1"/>
    <col min="776" max="776" width="14.88671875" style="336" bestFit="1" customWidth="1"/>
    <col min="777" max="785" width="0" style="336" hidden="1" customWidth="1"/>
    <col min="786" max="786" width="10.44140625" style="336" customWidth="1"/>
    <col min="787" max="1018" width="8.88671875" style="336"/>
    <col min="1019" max="1019" width="57.33203125" style="336" bestFit="1" customWidth="1"/>
    <col min="1020" max="1020" width="10.6640625" style="336" bestFit="1" customWidth="1"/>
    <col min="1021" max="1031" width="0" style="336" hidden="1" customWidth="1"/>
    <col min="1032" max="1032" width="14.88671875" style="336" bestFit="1" customWidth="1"/>
    <col min="1033" max="1041" width="0" style="336" hidden="1" customWidth="1"/>
    <col min="1042" max="1042" width="10.44140625" style="336" customWidth="1"/>
    <col min="1043" max="1274" width="8.88671875" style="336"/>
    <col min="1275" max="1275" width="57.33203125" style="336" bestFit="1" customWidth="1"/>
    <col min="1276" max="1276" width="10.6640625" style="336" bestFit="1" customWidth="1"/>
    <col min="1277" max="1287" width="0" style="336" hidden="1" customWidth="1"/>
    <col min="1288" max="1288" width="14.88671875" style="336" bestFit="1" customWidth="1"/>
    <col min="1289" max="1297" width="0" style="336" hidden="1" customWidth="1"/>
    <col min="1298" max="1298" width="10.44140625" style="336" customWidth="1"/>
    <col min="1299" max="1530" width="8.88671875" style="336"/>
    <col min="1531" max="1531" width="57.33203125" style="336" bestFit="1" customWidth="1"/>
    <col min="1532" max="1532" width="10.6640625" style="336" bestFit="1" customWidth="1"/>
    <col min="1533" max="1543" width="0" style="336" hidden="1" customWidth="1"/>
    <col min="1544" max="1544" width="14.88671875" style="336" bestFit="1" customWidth="1"/>
    <col min="1545" max="1553" width="0" style="336" hidden="1" customWidth="1"/>
    <col min="1554" max="1554" width="10.44140625" style="336" customWidth="1"/>
    <col min="1555" max="1786" width="8.88671875" style="336"/>
    <col min="1787" max="1787" width="57.33203125" style="336" bestFit="1" customWidth="1"/>
    <col min="1788" max="1788" width="10.6640625" style="336" bestFit="1" customWidth="1"/>
    <col min="1789" max="1799" width="0" style="336" hidden="1" customWidth="1"/>
    <col min="1800" max="1800" width="14.88671875" style="336" bestFit="1" customWidth="1"/>
    <col min="1801" max="1809" width="0" style="336" hidden="1" customWidth="1"/>
    <col min="1810" max="1810" width="10.44140625" style="336" customWidth="1"/>
    <col min="1811" max="2042" width="8.88671875" style="336"/>
    <col min="2043" max="2043" width="57.33203125" style="336" bestFit="1" customWidth="1"/>
    <col min="2044" max="2044" width="10.6640625" style="336" bestFit="1" customWidth="1"/>
    <col min="2045" max="2055" width="0" style="336" hidden="1" customWidth="1"/>
    <col min="2056" max="2056" width="14.88671875" style="336" bestFit="1" customWidth="1"/>
    <col min="2057" max="2065" width="0" style="336" hidden="1" customWidth="1"/>
    <col min="2066" max="2066" width="10.44140625" style="336" customWidth="1"/>
    <col min="2067" max="2298" width="8.88671875" style="336"/>
    <col min="2299" max="2299" width="57.33203125" style="336" bestFit="1" customWidth="1"/>
    <col min="2300" max="2300" width="10.6640625" style="336" bestFit="1" customWidth="1"/>
    <col min="2301" max="2311" width="0" style="336" hidden="1" customWidth="1"/>
    <col min="2312" max="2312" width="14.88671875" style="336" bestFit="1" customWidth="1"/>
    <col min="2313" max="2321" width="0" style="336" hidden="1" customWidth="1"/>
    <col min="2322" max="2322" width="10.44140625" style="336" customWidth="1"/>
    <col min="2323" max="2554" width="8.88671875" style="336"/>
    <col min="2555" max="2555" width="57.33203125" style="336" bestFit="1" customWidth="1"/>
    <col min="2556" max="2556" width="10.6640625" style="336" bestFit="1" customWidth="1"/>
    <col min="2557" max="2567" width="0" style="336" hidden="1" customWidth="1"/>
    <col min="2568" max="2568" width="14.88671875" style="336" bestFit="1" customWidth="1"/>
    <col min="2569" max="2577" width="0" style="336" hidden="1" customWidth="1"/>
    <col min="2578" max="2578" width="10.44140625" style="336" customWidth="1"/>
    <col min="2579" max="2810" width="8.88671875" style="336"/>
    <col min="2811" max="2811" width="57.33203125" style="336" bestFit="1" customWidth="1"/>
    <col min="2812" max="2812" width="10.6640625" style="336" bestFit="1" customWidth="1"/>
    <col min="2813" max="2823" width="0" style="336" hidden="1" customWidth="1"/>
    <col min="2824" max="2824" width="14.88671875" style="336" bestFit="1" customWidth="1"/>
    <col min="2825" max="2833" width="0" style="336" hidden="1" customWidth="1"/>
    <col min="2834" max="2834" width="10.44140625" style="336" customWidth="1"/>
    <col min="2835" max="3066" width="8.88671875" style="336"/>
    <col min="3067" max="3067" width="57.33203125" style="336" bestFit="1" customWidth="1"/>
    <col min="3068" max="3068" width="10.6640625" style="336" bestFit="1" customWidth="1"/>
    <col min="3069" max="3079" width="0" style="336" hidden="1" customWidth="1"/>
    <col min="3080" max="3080" width="14.88671875" style="336" bestFit="1" customWidth="1"/>
    <col min="3081" max="3089" width="0" style="336" hidden="1" customWidth="1"/>
    <col min="3090" max="3090" width="10.44140625" style="336" customWidth="1"/>
    <col min="3091" max="3322" width="8.88671875" style="336"/>
    <col min="3323" max="3323" width="57.33203125" style="336" bestFit="1" customWidth="1"/>
    <col min="3324" max="3324" width="10.6640625" style="336" bestFit="1" customWidth="1"/>
    <col min="3325" max="3335" width="0" style="336" hidden="1" customWidth="1"/>
    <col min="3336" max="3336" width="14.88671875" style="336" bestFit="1" customWidth="1"/>
    <col min="3337" max="3345" width="0" style="336" hidden="1" customWidth="1"/>
    <col min="3346" max="3346" width="10.44140625" style="336" customWidth="1"/>
    <col min="3347" max="3578" width="8.88671875" style="336"/>
    <col min="3579" max="3579" width="57.33203125" style="336" bestFit="1" customWidth="1"/>
    <col min="3580" max="3580" width="10.6640625" style="336" bestFit="1" customWidth="1"/>
    <col min="3581" max="3591" width="0" style="336" hidden="1" customWidth="1"/>
    <col min="3592" max="3592" width="14.88671875" style="336" bestFit="1" customWidth="1"/>
    <col min="3593" max="3601" width="0" style="336" hidden="1" customWidth="1"/>
    <col min="3602" max="3602" width="10.44140625" style="336" customWidth="1"/>
    <col min="3603" max="3834" width="8.88671875" style="336"/>
    <col min="3835" max="3835" width="57.33203125" style="336" bestFit="1" customWidth="1"/>
    <col min="3836" max="3836" width="10.6640625" style="336" bestFit="1" customWidth="1"/>
    <col min="3837" max="3847" width="0" style="336" hidden="1" customWidth="1"/>
    <col min="3848" max="3848" width="14.88671875" style="336" bestFit="1" customWidth="1"/>
    <col min="3849" max="3857" width="0" style="336" hidden="1" customWidth="1"/>
    <col min="3858" max="3858" width="10.44140625" style="336" customWidth="1"/>
    <col min="3859" max="4090" width="8.88671875" style="336"/>
    <col min="4091" max="4091" width="57.33203125" style="336" bestFit="1" customWidth="1"/>
    <col min="4092" max="4092" width="10.6640625" style="336" bestFit="1" customWidth="1"/>
    <col min="4093" max="4103" width="0" style="336" hidden="1" customWidth="1"/>
    <col min="4104" max="4104" width="14.88671875" style="336" bestFit="1" customWidth="1"/>
    <col min="4105" max="4113" width="0" style="336" hidden="1" customWidth="1"/>
    <col min="4114" max="4114" width="10.44140625" style="336" customWidth="1"/>
    <col min="4115" max="4346" width="8.88671875" style="336"/>
    <col min="4347" max="4347" width="57.33203125" style="336" bestFit="1" customWidth="1"/>
    <col min="4348" max="4348" width="10.6640625" style="336" bestFit="1" customWidth="1"/>
    <col min="4349" max="4359" width="0" style="336" hidden="1" customWidth="1"/>
    <col min="4360" max="4360" width="14.88671875" style="336" bestFit="1" customWidth="1"/>
    <col min="4361" max="4369" width="0" style="336" hidden="1" customWidth="1"/>
    <col min="4370" max="4370" width="10.44140625" style="336" customWidth="1"/>
    <col min="4371" max="4602" width="8.88671875" style="336"/>
    <col min="4603" max="4603" width="57.33203125" style="336" bestFit="1" customWidth="1"/>
    <col min="4604" max="4604" width="10.6640625" style="336" bestFit="1" customWidth="1"/>
    <col min="4605" max="4615" width="0" style="336" hidden="1" customWidth="1"/>
    <col min="4616" max="4616" width="14.88671875" style="336" bestFit="1" customWidth="1"/>
    <col min="4617" max="4625" width="0" style="336" hidden="1" customWidth="1"/>
    <col min="4626" max="4626" width="10.44140625" style="336" customWidth="1"/>
    <col min="4627" max="4858" width="8.88671875" style="336"/>
    <col min="4859" max="4859" width="57.33203125" style="336" bestFit="1" customWidth="1"/>
    <col min="4860" max="4860" width="10.6640625" style="336" bestFit="1" customWidth="1"/>
    <col min="4861" max="4871" width="0" style="336" hidden="1" customWidth="1"/>
    <col min="4872" max="4872" width="14.88671875" style="336" bestFit="1" customWidth="1"/>
    <col min="4873" max="4881" width="0" style="336" hidden="1" customWidth="1"/>
    <col min="4882" max="4882" width="10.44140625" style="336" customWidth="1"/>
    <col min="4883" max="5114" width="8.88671875" style="336"/>
    <col min="5115" max="5115" width="57.33203125" style="336" bestFit="1" customWidth="1"/>
    <col min="5116" max="5116" width="10.6640625" style="336" bestFit="1" customWidth="1"/>
    <col min="5117" max="5127" width="0" style="336" hidden="1" customWidth="1"/>
    <col min="5128" max="5128" width="14.88671875" style="336" bestFit="1" customWidth="1"/>
    <col min="5129" max="5137" width="0" style="336" hidden="1" customWidth="1"/>
    <col min="5138" max="5138" width="10.44140625" style="336" customWidth="1"/>
    <col min="5139" max="5370" width="8.88671875" style="336"/>
    <col min="5371" max="5371" width="57.33203125" style="336" bestFit="1" customWidth="1"/>
    <col min="5372" max="5372" width="10.6640625" style="336" bestFit="1" customWidth="1"/>
    <col min="5373" max="5383" width="0" style="336" hidden="1" customWidth="1"/>
    <col min="5384" max="5384" width="14.88671875" style="336" bestFit="1" customWidth="1"/>
    <col min="5385" max="5393" width="0" style="336" hidden="1" customWidth="1"/>
    <col min="5394" max="5394" width="10.44140625" style="336" customWidth="1"/>
    <col min="5395" max="5626" width="8.88671875" style="336"/>
    <col min="5627" max="5627" width="57.33203125" style="336" bestFit="1" customWidth="1"/>
    <col min="5628" max="5628" width="10.6640625" style="336" bestFit="1" customWidth="1"/>
    <col min="5629" max="5639" width="0" style="336" hidden="1" customWidth="1"/>
    <col min="5640" max="5640" width="14.88671875" style="336" bestFit="1" customWidth="1"/>
    <col min="5641" max="5649" width="0" style="336" hidden="1" customWidth="1"/>
    <col min="5650" max="5650" width="10.44140625" style="336" customWidth="1"/>
    <col min="5651" max="5882" width="8.88671875" style="336"/>
    <col min="5883" max="5883" width="57.33203125" style="336" bestFit="1" customWidth="1"/>
    <col min="5884" max="5884" width="10.6640625" style="336" bestFit="1" customWidth="1"/>
    <col min="5885" max="5895" width="0" style="336" hidden="1" customWidth="1"/>
    <col min="5896" max="5896" width="14.88671875" style="336" bestFit="1" customWidth="1"/>
    <col min="5897" max="5905" width="0" style="336" hidden="1" customWidth="1"/>
    <col min="5906" max="5906" width="10.44140625" style="336" customWidth="1"/>
    <col min="5907" max="6138" width="8.88671875" style="336"/>
    <col min="6139" max="6139" width="57.33203125" style="336" bestFit="1" customWidth="1"/>
    <col min="6140" max="6140" width="10.6640625" style="336" bestFit="1" customWidth="1"/>
    <col min="6141" max="6151" width="0" style="336" hidden="1" customWidth="1"/>
    <col min="6152" max="6152" width="14.88671875" style="336" bestFit="1" customWidth="1"/>
    <col min="6153" max="6161" width="0" style="336" hidden="1" customWidth="1"/>
    <col min="6162" max="6162" width="10.44140625" style="336" customWidth="1"/>
    <col min="6163" max="6394" width="8.88671875" style="336"/>
    <col min="6395" max="6395" width="57.33203125" style="336" bestFit="1" customWidth="1"/>
    <col min="6396" max="6396" width="10.6640625" style="336" bestFit="1" customWidth="1"/>
    <col min="6397" max="6407" width="0" style="336" hidden="1" customWidth="1"/>
    <col min="6408" max="6408" width="14.88671875" style="336" bestFit="1" customWidth="1"/>
    <col min="6409" max="6417" width="0" style="336" hidden="1" customWidth="1"/>
    <col min="6418" max="6418" width="10.44140625" style="336" customWidth="1"/>
    <col min="6419" max="6650" width="8.88671875" style="336"/>
    <col min="6651" max="6651" width="57.33203125" style="336" bestFit="1" customWidth="1"/>
    <col min="6652" max="6652" width="10.6640625" style="336" bestFit="1" customWidth="1"/>
    <col min="6653" max="6663" width="0" style="336" hidden="1" customWidth="1"/>
    <col min="6664" max="6664" width="14.88671875" style="336" bestFit="1" customWidth="1"/>
    <col min="6665" max="6673" width="0" style="336" hidden="1" customWidth="1"/>
    <col min="6674" max="6674" width="10.44140625" style="336" customWidth="1"/>
    <col min="6675" max="6906" width="8.88671875" style="336"/>
    <col min="6907" max="6907" width="57.33203125" style="336" bestFit="1" customWidth="1"/>
    <col min="6908" max="6908" width="10.6640625" style="336" bestFit="1" customWidth="1"/>
    <col min="6909" max="6919" width="0" style="336" hidden="1" customWidth="1"/>
    <col min="6920" max="6920" width="14.88671875" style="336" bestFit="1" customWidth="1"/>
    <col min="6921" max="6929" width="0" style="336" hidden="1" customWidth="1"/>
    <col min="6930" max="6930" width="10.44140625" style="336" customWidth="1"/>
    <col min="6931" max="7162" width="8.88671875" style="336"/>
    <col min="7163" max="7163" width="57.33203125" style="336" bestFit="1" customWidth="1"/>
    <col min="7164" max="7164" width="10.6640625" style="336" bestFit="1" customWidth="1"/>
    <col min="7165" max="7175" width="0" style="336" hidden="1" customWidth="1"/>
    <col min="7176" max="7176" width="14.88671875" style="336" bestFit="1" customWidth="1"/>
    <col min="7177" max="7185" width="0" style="336" hidden="1" customWidth="1"/>
    <col min="7186" max="7186" width="10.44140625" style="336" customWidth="1"/>
    <col min="7187" max="7418" width="8.88671875" style="336"/>
    <col min="7419" max="7419" width="57.33203125" style="336" bestFit="1" customWidth="1"/>
    <col min="7420" max="7420" width="10.6640625" style="336" bestFit="1" customWidth="1"/>
    <col min="7421" max="7431" width="0" style="336" hidden="1" customWidth="1"/>
    <col min="7432" max="7432" width="14.88671875" style="336" bestFit="1" customWidth="1"/>
    <col min="7433" max="7441" width="0" style="336" hidden="1" customWidth="1"/>
    <col min="7442" max="7442" width="10.44140625" style="336" customWidth="1"/>
    <col min="7443" max="7674" width="8.88671875" style="336"/>
    <col min="7675" max="7675" width="57.33203125" style="336" bestFit="1" customWidth="1"/>
    <col min="7676" max="7676" width="10.6640625" style="336" bestFit="1" customWidth="1"/>
    <col min="7677" max="7687" width="0" style="336" hidden="1" customWidth="1"/>
    <col min="7688" max="7688" width="14.88671875" style="336" bestFit="1" customWidth="1"/>
    <col min="7689" max="7697" width="0" style="336" hidden="1" customWidth="1"/>
    <col min="7698" max="7698" width="10.44140625" style="336" customWidth="1"/>
    <col min="7699" max="7930" width="8.88671875" style="336"/>
    <col min="7931" max="7931" width="57.33203125" style="336" bestFit="1" customWidth="1"/>
    <col min="7932" max="7932" width="10.6640625" style="336" bestFit="1" customWidth="1"/>
    <col min="7933" max="7943" width="0" style="336" hidden="1" customWidth="1"/>
    <col min="7944" max="7944" width="14.88671875" style="336" bestFit="1" customWidth="1"/>
    <col min="7945" max="7953" width="0" style="336" hidden="1" customWidth="1"/>
    <col min="7954" max="7954" width="10.44140625" style="336" customWidth="1"/>
    <col min="7955" max="8186" width="8.88671875" style="336"/>
    <col min="8187" max="8187" width="57.33203125" style="336" bestFit="1" customWidth="1"/>
    <col min="8188" max="8188" width="10.6640625" style="336" bestFit="1" customWidth="1"/>
    <col min="8189" max="8199" width="0" style="336" hidden="1" customWidth="1"/>
    <col min="8200" max="8200" width="14.88671875" style="336" bestFit="1" customWidth="1"/>
    <col min="8201" max="8209" width="0" style="336" hidden="1" customWidth="1"/>
    <col min="8210" max="8210" width="10.44140625" style="336" customWidth="1"/>
    <col min="8211" max="8442" width="8.88671875" style="336"/>
    <col min="8443" max="8443" width="57.33203125" style="336" bestFit="1" customWidth="1"/>
    <col min="8444" max="8444" width="10.6640625" style="336" bestFit="1" customWidth="1"/>
    <col min="8445" max="8455" width="0" style="336" hidden="1" customWidth="1"/>
    <col min="8456" max="8456" width="14.88671875" style="336" bestFit="1" customWidth="1"/>
    <col min="8457" max="8465" width="0" style="336" hidden="1" customWidth="1"/>
    <col min="8466" max="8466" width="10.44140625" style="336" customWidth="1"/>
    <col min="8467" max="8698" width="8.88671875" style="336"/>
    <col min="8699" max="8699" width="57.33203125" style="336" bestFit="1" customWidth="1"/>
    <col min="8700" max="8700" width="10.6640625" style="336" bestFit="1" customWidth="1"/>
    <col min="8701" max="8711" width="0" style="336" hidden="1" customWidth="1"/>
    <col min="8712" max="8712" width="14.88671875" style="336" bestFit="1" customWidth="1"/>
    <col min="8713" max="8721" width="0" style="336" hidden="1" customWidth="1"/>
    <col min="8722" max="8722" width="10.44140625" style="336" customWidth="1"/>
    <col min="8723" max="8954" width="8.88671875" style="336"/>
    <col min="8955" max="8955" width="57.33203125" style="336" bestFit="1" customWidth="1"/>
    <col min="8956" max="8956" width="10.6640625" style="336" bestFit="1" customWidth="1"/>
    <col min="8957" max="8967" width="0" style="336" hidden="1" customWidth="1"/>
    <col min="8968" max="8968" width="14.88671875" style="336" bestFit="1" customWidth="1"/>
    <col min="8969" max="8977" width="0" style="336" hidden="1" customWidth="1"/>
    <col min="8978" max="8978" width="10.44140625" style="336" customWidth="1"/>
    <col min="8979" max="9210" width="8.88671875" style="336"/>
    <col min="9211" max="9211" width="57.33203125" style="336" bestFit="1" customWidth="1"/>
    <col min="9212" max="9212" width="10.6640625" style="336" bestFit="1" customWidth="1"/>
    <col min="9213" max="9223" width="0" style="336" hidden="1" customWidth="1"/>
    <col min="9224" max="9224" width="14.88671875" style="336" bestFit="1" customWidth="1"/>
    <col min="9225" max="9233" width="0" style="336" hidden="1" customWidth="1"/>
    <col min="9234" max="9234" width="10.44140625" style="336" customWidth="1"/>
    <col min="9235" max="9466" width="8.88671875" style="336"/>
    <col min="9467" max="9467" width="57.33203125" style="336" bestFit="1" customWidth="1"/>
    <col min="9468" max="9468" width="10.6640625" style="336" bestFit="1" customWidth="1"/>
    <col min="9469" max="9479" width="0" style="336" hidden="1" customWidth="1"/>
    <col min="9480" max="9480" width="14.88671875" style="336" bestFit="1" customWidth="1"/>
    <col min="9481" max="9489" width="0" style="336" hidden="1" customWidth="1"/>
    <col min="9490" max="9490" width="10.44140625" style="336" customWidth="1"/>
    <col min="9491" max="9722" width="8.88671875" style="336"/>
    <col min="9723" max="9723" width="57.33203125" style="336" bestFit="1" customWidth="1"/>
    <col min="9724" max="9724" width="10.6640625" style="336" bestFit="1" customWidth="1"/>
    <col min="9725" max="9735" width="0" style="336" hidden="1" customWidth="1"/>
    <col min="9736" max="9736" width="14.88671875" style="336" bestFit="1" customWidth="1"/>
    <col min="9737" max="9745" width="0" style="336" hidden="1" customWidth="1"/>
    <col min="9746" max="9746" width="10.44140625" style="336" customWidth="1"/>
    <col min="9747" max="9978" width="8.88671875" style="336"/>
    <col min="9979" max="9979" width="57.33203125" style="336" bestFit="1" customWidth="1"/>
    <col min="9980" max="9980" width="10.6640625" style="336" bestFit="1" customWidth="1"/>
    <col min="9981" max="9991" width="0" style="336" hidden="1" customWidth="1"/>
    <col min="9992" max="9992" width="14.88671875" style="336" bestFit="1" customWidth="1"/>
    <col min="9993" max="10001" width="0" style="336" hidden="1" customWidth="1"/>
    <col min="10002" max="10002" width="10.44140625" style="336" customWidth="1"/>
    <col min="10003" max="10234" width="8.88671875" style="336"/>
    <col min="10235" max="10235" width="57.33203125" style="336" bestFit="1" customWidth="1"/>
    <col min="10236" max="10236" width="10.6640625" style="336" bestFit="1" customWidth="1"/>
    <col min="10237" max="10247" width="0" style="336" hidden="1" customWidth="1"/>
    <col min="10248" max="10248" width="14.88671875" style="336" bestFit="1" customWidth="1"/>
    <col min="10249" max="10257" width="0" style="336" hidden="1" customWidth="1"/>
    <col min="10258" max="10258" width="10.44140625" style="336" customWidth="1"/>
    <col min="10259" max="10490" width="8.88671875" style="336"/>
    <col min="10491" max="10491" width="57.33203125" style="336" bestFit="1" customWidth="1"/>
    <col min="10492" max="10492" width="10.6640625" style="336" bestFit="1" customWidth="1"/>
    <col min="10493" max="10503" width="0" style="336" hidden="1" customWidth="1"/>
    <col min="10504" max="10504" width="14.88671875" style="336" bestFit="1" customWidth="1"/>
    <col min="10505" max="10513" width="0" style="336" hidden="1" customWidth="1"/>
    <col min="10514" max="10514" width="10.44140625" style="336" customWidth="1"/>
    <col min="10515" max="10746" width="8.88671875" style="336"/>
    <col min="10747" max="10747" width="57.33203125" style="336" bestFit="1" customWidth="1"/>
    <col min="10748" max="10748" width="10.6640625" style="336" bestFit="1" customWidth="1"/>
    <col min="10749" max="10759" width="0" style="336" hidden="1" customWidth="1"/>
    <col min="10760" max="10760" width="14.88671875" style="336" bestFit="1" customWidth="1"/>
    <col min="10761" max="10769" width="0" style="336" hidden="1" customWidth="1"/>
    <col min="10770" max="10770" width="10.44140625" style="336" customWidth="1"/>
    <col min="10771" max="11002" width="8.88671875" style="336"/>
    <col min="11003" max="11003" width="57.33203125" style="336" bestFit="1" customWidth="1"/>
    <col min="11004" max="11004" width="10.6640625" style="336" bestFit="1" customWidth="1"/>
    <col min="11005" max="11015" width="0" style="336" hidden="1" customWidth="1"/>
    <col min="11016" max="11016" width="14.88671875" style="336" bestFit="1" customWidth="1"/>
    <col min="11017" max="11025" width="0" style="336" hidden="1" customWidth="1"/>
    <col min="11026" max="11026" width="10.44140625" style="336" customWidth="1"/>
    <col min="11027" max="11258" width="8.88671875" style="336"/>
    <col min="11259" max="11259" width="57.33203125" style="336" bestFit="1" customWidth="1"/>
    <col min="11260" max="11260" width="10.6640625" style="336" bestFit="1" customWidth="1"/>
    <col min="11261" max="11271" width="0" style="336" hidden="1" customWidth="1"/>
    <col min="11272" max="11272" width="14.88671875" style="336" bestFit="1" customWidth="1"/>
    <col min="11273" max="11281" width="0" style="336" hidden="1" customWidth="1"/>
    <col min="11282" max="11282" width="10.44140625" style="336" customWidth="1"/>
    <col min="11283" max="11514" width="8.88671875" style="336"/>
    <col min="11515" max="11515" width="57.33203125" style="336" bestFit="1" customWidth="1"/>
    <col min="11516" max="11516" width="10.6640625" style="336" bestFit="1" customWidth="1"/>
    <col min="11517" max="11527" width="0" style="336" hidden="1" customWidth="1"/>
    <col min="11528" max="11528" width="14.88671875" style="336" bestFit="1" customWidth="1"/>
    <col min="11529" max="11537" width="0" style="336" hidden="1" customWidth="1"/>
    <col min="11538" max="11538" width="10.44140625" style="336" customWidth="1"/>
    <col min="11539" max="11770" width="8.88671875" style="336"/>
    <col min="11771" max="11771" width="57.33203125" style="336" bestFit="1" customWidth="1"/>
    <col min="11772" max="11772" width="10.6640625" style="336" bestFit="1" customWidth="1"/>
    <col min="11773" max="11783" width="0" style="336" hidden="1" customWidth="1"/>
    <col min="11784" max="11784" width="14.88671875" style="336" bestFit="1" customWidth="1"/>
    <col min="11785" max="11793" width="0" style="336" hidden="1" customWidth="1"/>
    <col min="11794" max="11794" width="10.44140625" style="336" customWidth="1"/>
    <col min="11795" max="12026" width="8.88671875" style="336"/>
    <col min="12027" max="12027" width="57.33203125" style="336" bestFit="1" customWidth="1"/>
    <col min="12028" max="12028" width="10.6640625" style="336" bestFit="1" customWidth="1"/>
    <col min="12029" max="12039" width="0" style="336" hidden="1" customWidth="1"/>
    <col min="12040" max="12040" width="14.88671875" style="336" bestFit="1" customWidth="1"/>
    <col min="12041" max="12049" width="0" style="336" hidden="1" customWidth="1"/>
    <col min="12050" max="12050" width="10.44140625" style="336" customWidth="1"/>
    <col min="12051" max="12282" width="8.88671875" style="336"/>
    <col min="12283" max="12283" width="57.33203125" style="336" bestFit="1" customWidth="1"/>
    <col min="12284" max="12284" width="10.6640625" style="336" bestFit="1" customWidth="1"/>
    <col min="12285" max="12295" width="0" style="336" hidden="1" customWidth="1"/>
    <col min="12296" max="12296" width="14.88671875" style="336" bestFit="1" customWidth="1"/>
    <col min="12297" max="12305" width="0" style="336" hidden="1" customWidth="1"/>
    <col min="12306" max="12306" width="10.44140625" style="336" customWidth="1"/>
    <col min="12307" max="12538" width="8.88671875" style="336"/>
    <col min="12539" max="12539" width="57.33203125" style="336" bestFit="1" customWidth="1"/>
    <col min="12540" max="12540" width="10.6640625" style="336" bestFit="1" customWidth="1"/>
    <col min="12541" max="12551" width="0" style="336" hidden="1" customWidth="1"/>
    <col min="12552" max="12552" width="14.88671875" style="336" bestFit="1" customWidth="1"/>
    <col min="12553" max="12561" width="0" style="336" hidden="1" customWidth="1"/>
    <col min="12562" max="12562" width="10.44140625" style="336" customWidth="1"/>
    <col min="12563" max="12794" width="8.88671875" style="336"/>
    <col min="12795" max="12795" width="57.33203125" style="336" bestFit="1" customWidth="1"/>
    <col min="12796" max="12796" width="10.6640625" style="336" bestFit="1" customWidth="1"/>
    <col min="12797" max="12807" width="0" style="336" hidden="1" customWidth="1"/>
    <col min="12808" max="12808" width="14.88671875" style="336" bestFit="1" customWidth="1"/>
    <col min="12809" max="12817" width="0" style="336" hidden="1" customWidth="1"/>
    <col min="12818" max="12818" width="10.44140625" style="336" customWidth="1"/>
    <col min="12819" max="13050" width="8.88671875" style="336"/>
    <col min="13051" max="13051" width="57.33203125" style="336" bestFit="1" customWidth="1"/>
    <col min="13052" max="13052" width="10.6640625" style="336" bestFit="1" customWidth="1"/>
    <col min="13053" max="13063" width="0" style="336" hidden="1" customWidth="1"/>
    <col min="13064" max="13064" width="14.88671875" style="336" bestFit="1" customWidth="1"/>
    <col min="13065" max="13073" width="0" style="336" hidden="1" customWidth="1"/>
    <col min="13074" max="13074" width="10.44140625" style="336" customWidth="1"/>
    <col min="13075" max="13306" width="8.88671875" style="336"/>
    <col min="13307" max="13307" width="57.33203125" style="336" bestFit="1" customWidth="1"/>
    <col min="13308" max="13308" width="10.6640625" style="336" bestFit="1" customWidth="1"/>
    <col min="13309" max="13319" width="0" style="336" hidden="1" customWidth="1"/>
    <col min="13320" max="13320" width="14.88671875" style="336" bestFit="1" customWidth="1"/>
    <col min="13321" max="13329" width="0" style="336" hidden="1" customWidth="1"/>
    <col min="13330" max="13330" width="10.44140625" style="336" customWidth="1"/>
    <col min="13331" max="13562" width="8.88671875" style="336"/>
    <col min="13563" max="13563" width="57.33203125" style="336" bestFit="1" customWidth="1"/>
    <col min="13564" max="13564" width="10.6640625" style="336" bestFit="1" customWidth="1"/>
    <col min="13565" max="13575" width="0" style="336" hidden="1" customWidth="1"/>
    <col min="13576" max="13576" width="14.88671875" style="336" bestFit="1" customWidth="1"/>
    <col min="13577" max="13585" width="0" style="336" hidden="1" customWidth="1"/>
    <col min="13586" max="13586" width="10.44140625" style="336" customWidth="1"/>
    <col min="13587" max="13818" width="8.88671875" style="336"/>
    <col min="13819" max="13819" width="57.33203125" style="336" bestFit="1" customWidth="1"/>
    <col min="13820" max="13820" width="10.6640625" style="336" bestFit="1" customWidth="1"/>
    <col min="13821" max="13831" width="0" style="336" hidden="1" customWidth="1"/>
    <col min="13832" max="13832" width="14.88671875" style="336" bestFit="1" customWidth="1"/>
    <col min="13833" max="13841" width="0" style="336" hidden="1" customWidth="1"/>
    <col min="13842" max="13842" width="10.44140625" style="336" customWidth="1"/>
    <col min="13843" max="14074" width="8.88671875" style="336"/>
    <col min="14075" max="14075" width="57.33203125" style="336" bestFit="1" customWidth="1"/>
    <col min="14076" max="14076" width="10.6640625" style="336" bestFit="1" customWidth="1"/>
    <col min="14077" max="14087" width="0" style="336" hidden="1" customWidth="1"/>
    <col min="14088" max="14088" width="14.88671875" style="336" bestFit="1" customWidth="1"/>
    <col min="14089" max="14097" width="0" style="336" hidden="1" customWidth="1"/>
    <col min="14098" max="14098" width="10.44140625" style="336" customWidth="1"/>
    <col min="14099" max="14330" width="8.88671875" style="336"/>
    <col min="14331" max="14331" width="57.33203125" style="336" bestFit="1" customWidth="1"/>
    <col min="14332" max="14332" width="10.6640625" style="336" bestFit="1" customWidth="1"/>
    <col min="14333" max="14343" width="0" style="336" hidden="1" customWidth="1"/>
    <col min="14344" max="14344" width="14.88671875" style="336" bestFit="1" customWidth="1"/>
    <col min="14345" max="14353" width="0" style="336" hidden="1" customWidth="1"/>
    <col min="14354" max="14354" width="10.44140625" style="336" customWidth="1"/>
    <col min="14355" max="14586" width="8.88671875" style="336"/>
    <col min="14587" max="14587" width="57.33203125" style="336" bestFit="1" customWidth="1"/>
    <col min="14588" max="14588" width="10.6640625" style="336" bestFit="1" customWidth="1"/>
    <col min="14589" max="14599" width="0" style="336" hidden="1" customWidth="1"/>
    <col min="14600" max="14600" width="14.88671875" style="336" bestFit="1" customWidth="1"/>
    <col min="14601" max="14609" width="0" style="336" hidden="1" customWidth="1"/>
    <col min="14610" max="14610" width="10.44140625" style="336" customWidth="1"/>
    <col min="14611" max="14842" width="8.88671875" style="336"/>
    <col min="14843" max="14843" width="57.33203125" style="336" bestFit="1" customWidth="1"/>
    <col min="14844" max="14844" width="10.6640625" style="336" bestFit="1" customWidth="1"/>
    <col min="14845" max="14855" width="0" style="336" hidden="1" customWidth="1"/>
    <col min="14856" max="14856" width="14.88671875" style="336" bestFit="1" customWidth="1"/>
    <col min="14857" max="14865" width="0" style="336" hidden="1" customWidth="1"/>
    <col min="14866" max="14866" width="10.44140625" style="336" customWidth="1"/>
    <col min="14867" max="15098" width="8.88671875" style="336"/>
    <col min="15099" max="15099" width="57.33203125" style="336" bestFit="1" customWidth="1"/>
    <col min="15100" max="15100" width="10.6640625" style="336" bestFit="1" customWidth="1"/>
    <col min="15101" max="15111" width="0" style="336" hidden="1" customWidth="1"/>
    <col min="15112" max="15112" width="14.88671875" style="336" bestFit="1" customWidth="1"/>
    <col min="15113" max="15121" width="0" style="336" hidden="1" customWidth="1"/>
    <col min="15122" max="15122" width="10.44140625" style="336" customWidth="1"/>
    <col min="15123" max="15354" width="8.88671875" style="336"/>
    <col min="15355" max="15355" width="57.33203125" style="336" bestFit="1" customWidth="1"/>
    <col min="15356" max="15356" width="10.6640625" style="336" bestFit="1" customWidth="1"/>
    <col min="15357" max="15367" width="0" style="336" hidden="1" customWidth="1"/>
    <col min="15368" max="15368" width="14.88671875" style="336" bestFit="1" customWidth="1"/>
    <col min="15369" max="15377" width="0" style="336" hidden="1" customWidth="1"/>
    <col min="15378" max="15378" width="10.44140625" style="336" customWidth="1"/>
    <col min="15379" max="15610" width="8.88671875" style="336"/>
    <col min="15611" max="15611" width="57.33203125" style="336" bestFit="1" customWidth="1"/>
    <col min="15612" max="15612" width="10.6640625" style="336" bestFit="1" customWidth="1"/>
    <col min="15613" max="15623" width="0" style="336" hidden="1" customWidth="1"/>
    <col min="15624" max="15624" width="14.88671875" style="336" bestFit="1" customWidth="1"/>
    <col min="15625" max="15633" width="0" style="336" hidden="1" customWidth="1"/>
    <col min="15634" max="15634" width="10.44140625" style="336" customWidth="1"/>
    <col min="15635" max="15866" width="8.88671875" style="336"/>
    <col min="15867" max="15867" width="57.33203125" style="336" bestFit="1" customWidth="1"/>
    <col min="15868" max="15868" width="10.6640625" style="336" bestFit="1" customWidth="1"/>
    <col min="15869" max="15879" width="0" style="336" hidden="1" customWidth="1"/>
    <col min="15880" max="15880" width="14.88671875" style="336" bestFit="1" customWidth="1"/>
    <col min="15881" max="15889" width="0" style="336" hidden="1" customWidth="1"/>
    <col min="15890" max="15890" width="10.44140625" style="336" customWidth="1"/>
    <col min="15891" max="16122" width="8.88671875" style="336"/>
    <col min="16123" max="16123" width="57.33203125" style="336" bestFit="1" customWidth="1"/>
    <col min="16124" max="16124" width="10.6640625" style="336" bestFit="1" customWidth="1"/>
    <col min="16125" max="16135" width="0" style="336" hidden="1" customWidth="1"/>
    <col min="16136" max="16136" width="14.88671875" style="336" bestFit="1" customWidth="1"/>
    <col min="16137" max="16145" width="0" style="336" hidden="1" customWidth="1"/>
    <col min="16146" max="16146" width="10.44140625" style="336" customWidth="1"/>
    <col min="16147" max="16378" width="8.88671875" style="336"/>
    <col min="16379" max="16384" width="12.6640625" style="336" customWidth="1"/>
  </cols>
  <sheetData>
    <row r="1" spans="1:17" s="330" customFormat="1" ht="16.2">
      <c r="A1" s="646" t="s">
        <v>209</v>
      </c>
      <c r="B1" s="646"/>
      <c r="C1" s="647"/>
      <c r="D1" s="647"/>
      <c r="E1" s="647"/>
      <c r="F1" s="647"/>
      <c r="G1" s="647"/>
      <c r="H1" s="647"/>
      <c r="I1" s="647"/>
      <c r="J1" s="647"/>
      <c r="K1" s="647"/>
      <c r="L1" s="647"/>
      <c r="M1" s="647"/>
      <c r="N1" s="647"/>
      <c r="O1" s="647"/>
      <c r="Q1" s="331"/>
    </row>
    <row r="2" spans="1:17" s="330" customFormat="1" ht="15.6">
      <c r="A2" s="648" t="s">
        <v>211</v>
      </c>
      <c r="B2" s="648"/>
      <c r="C2" s="649"/>
      <c r="D2" s="649"/>
      <c r="E2" s="649"/>
      <c r="F2" s="649"/>
      <c r="G2" s="649"/>
      <c r="H2" s="649"/>
      <c r="I2" s="649"/>
      <c r="J2" s="649"/>
      <c r="K2" s="649"/>
      <c r="L2" s="649"/>
      <c r="M2" s="649"/>
      <c r="N2" s="649"/>
      <c r="O2" s="649"/>
      <c r="Q2" s="331"/>
    </row>
    <row r="3" spans="1:17" s="330" customFormat="1" ht="15.6">
      <c r="A3" s="650" t="s">
        <v>589</v>
      </c>
      <c r="B3" s="650"/>
      <c r="C3" s="651"/>
      <c r="D3" s="651"/>
      <c r="E3" s="651"/>
      <c r="F3" s="651"/>
      <c r="G3" s="651"/>
      <c r="H3" s="651"/>
      <c r="I3" s="651"/>
      <c r="J3" s="651"/>
      <c r="K3" s="651"/>
      <c r="L3" s="651"/>
      <c r="M3" s="651"/>
      <c r="N3" s="651"/>
      <c r="O3" s="651"/>
      <c r="Q3" s="331"/>
    </row>
    <row r="4" spans="1:17" s="330" customFormat="1">
      <c r="A4" s="332"/>
      <c r="B4" s="332"/>
      <c r="C4" s="328"/>
      <c r="D4" s="328"/>
      <c r="E4" s="328"/>
      <c r="F4" s="328"/>
      <c r="G4" s="328"/>
      <c r="H4" s="328"/>
      <c r="I4" s="328"/>
      <c r="J4" s="328"/>
      <c r="K4" s="328"/>
      <c r="L4" s="328"/>
      <c r="M4" s="328"/>
      <c r="N4" s="328"/>
      <c r="O4" s="325"/>
      <c r="Q4" s="331"/>
    </row>
    <row r="5" spans="1:17">
      <c r="A5" s="334"/>
      <c r="B5" s="334"/>
      <c r="C5" s="328"/>
      <c r="D5" s="328"/>
      <c r="E5" s="328"/>
      <c r="F5" s="328"/>
      <c r="G5" s="328"/>
      <c r="H5" s="328"/>
      <c r="I5" s="328"/>
      <c r="J5" s="328"/>
      <c r="K5" s="328"/>
      <c r="L5" s="328"/>
      <c r="M5" s="328"/>
      <c r="N5" s="328"/>
      <c r="O5" s="328"/>
    </row>
    <row r="6" spans="1:17" ht="15.6">
      <c r="A6" s="92"/>
      <c r="B6" s="92"/>
      <c r="C6" s="355"/>
      <c r="D6" s="355"/>
      <c r="E6" s="355"/>
      <c r="F6" s="355"/>
      <c r="G6" s="355"/>
      <c r="H6" s="355"/>
      <c r="I6" s="355"/>
      <c r="J6" s="355"/>
      <c r="K6" s="355"/>
      <c r="L6" s="355"/>
      <c r="M6" s="355"/>
      <c r="N6" s="355"/>
      <c r="O6" s="355" t="s">
        <v>531</v>
      </c>
    </row>
    <row r="7" spans="1:17" s="338" customFormat="1" ht="16.2" thickBot="1">
      <c r="A7" s="93"/>
      <c r="B7" s="93"/>
      <c r="C7" s="327" t="s">
        <v>530</v>
      </c>
      <c r="D7" s="327" t="s">
        <v>532</v>
      </c>
      <c r="E7" s="327" t="s">
        <v>533</v>
      </c>
      <c r="F7" s="327" t="s">
        <v>534</v>
      </c>
      <c r="G7" s="327" t="s">
        <v>535</v>
      </c>
      <c r="H7" s="327" t="s">
        <v>536</v>
      </c>
      <c r="I7" s="327" t="s">
        <v>537</v>
      </c>
      <c r="J7" s="327" t="s">
        <v>538</v>
      </c>
      <c r="K7" s="327" t="s">
        <v>539</v>
      </c>
      <c r="L7" s="327" t="s">
        <v>540</v>
      </c>
      <c r="M7" s="327" t="s">
        <v>541</v>
      </c>
      <c r="N7" s="327" t="s">
        <v>542</v>
      </c>
      <c r="O7" s="376" t="s">
        <v>614</v>
      </c>
      <c r="Q7" s="337"/>
    </row>
    <row r="8" spans="1:17" ht="16.2" thickTop="1">
      <c r="A8" s="92"/>
      <c r="B8" s="92"/>
      <c r="C8" s="86"/>
      <c r="D8" s="86"/>
      <c r="E8" s="86"/>
      <c r="F8" s="86"/>
      <c r="G8" s="86"/>
      <c r="H8" s="86"/>
      <c r="I8" s="86"/>
      <c r="J8" s="86"/>
      <c r="K8" s="86"/>
      <c r="L8" s="86"/>
      <c r="M8" s="86"/>
      <c r="N8" s="86"/>
      <c r="O8" s="86"/>
    </row>
    <row r="9" spans="1:17" ht="16.2" thickBot="1">
      <c r="A9" s="348" t="s">
        <v>212</v>
      </c>
      <c r="B9" s="361"/>
      <c r="C9" s="87">
        <v>0</v>
      </c>
      <c r="D9" s="87"/>
      <c r="E9" s="87"/>
      <c r="F9" s="87"/>
      <c r="G9" s="87"/>
      <c r="H9" s="87"/>
      <c r="I9" s="87"/>
      <c r="J9" s="87"/>
      <c r="K9" s="87"/>
      <c r="L9" s="87"/>
      <c r="M9" s="87"/>
      <c r="N9" s="87"/>
      <c r="O9" s="88">
        <f>C9</f>
        <v>0</v>
      </c>
    </row>
    <row r="10" spans="1:17" ht="15.6">
      <c r="A10" s="92"/>
      <c r="B10" s="92"/>
      <c r="C10" s="86"/>
      <c r="D10" s="86"/>
      <c r="E10" s="86"/>
      <c r="F10" s="86"/>
      <c r="G10" s="86"/>
      <c r="H10" s="86"/>
      <c r="I10" s="86"/>
      <c r="J10" s="86"/>
      <c r="K10" s="86"/>
      <c r="L10" s="86"/>
      <c r="M10" s="86"/>
      <c r="N10" s="86"/>
      <c r="O10" s="86"/>
    </row>
    <row r="11" spans="1:17" ht="15.6">
      <c r="A11" s="377" t="s">
        <v>208</v>
      </c>
      <c r="B11" s="377" t="s">
        <v>257</v>
      </c>
      <c r="C11" s="86"/>
      <c r="D11" s="86"/>
      <c r="E11" s="86"/>
      <c r="F11" s="86"/>
      <c r="G11" s="86"/>
      <c r="H11" s="86"/>
      <c r="I11" s="86"/>
      <c r="J11" s="86"/>
      <c r="K11" s="86"/>
      <c r="L11" s="86"/>
      <c r="M11" s="86"/>
      <c r="N11" s="86"/>
      <c r="O11" s="86"/>
    </row>
    <row r="12" spans="1:17" ht="15.6">
      <c r="A12" s="92"/>
      <c r="B12" s="92"/>
      <c r="C12" s="86"/>
      <c r="D12" s="86"/>
      <c r="E12" s="86"/>
      <c r="F12" s="86"/>
      <c r="G12" s="86"/>
      <c r="H12" s="86"/>
      <c r="I12" s="425"/>
      <c r="J12" s="425"/>
      <c r="K12" s="86"/>
      <c r="L12" s="86"/>
      <c r="M12" s="86"/>
      <c r="N12" s="86"/>
      <c r="O12" s="86"/>
    </row>
    <row r="13" spans="1:17" s="340" customFormat="1" ht="15.6">
      <c r="A13" s="421" t="s">
        <v>359</v>
      </c>
      <c r="B13" s="372" t="s">
        <v>23</v>
      </c>
      <c r="C13" s="105">
        <v>580.49</v>
      </c>
      <c r="D13" s="105">
        <v>1977.09</v>
      </c>
      <c r="E13" s="105">
        <v>617.61</v>
      </c>
      <c r="F13" s="105">
        <v>882.56</v>
      </c>
      <c r="G13" s="105">
        <v>995.14</v>
      </c>
      <c r="H13" s="105">
        <v>381.54</v>
      </c>
      <c r="I13" s="105">
        <v>36491.43</v>
      </c>
      <c r="J13" s="105">
        <v>400893.74000000011</v>
      </c>
      <c r="K13" s="105"/>
      <c r="L13" s="105"/>
      <c r="M13" s="105"/>
      <c r="N13" s="105"/>
      <c r="O13" s="105">
        <f t="shared" ref="O13:O20" si="0">ROUND(SUM(C13:N13),0)</f>
        <v>442820</v>
      </c>
      <c r="P13" s="422"/>
      <c r="Q13" s="341"/>
    </row>
    <row r="14" spans="1:17" s="340" customFormat="1" ht="15.6">
      <c r="A14" s="421" t="s">
        <v>360</v>
      </c>
      <c r="B14" s="372" t="s">
        <v>379</v>
      </c>
      <c r="C14" s="105">
        <v>4696.1099999999997</v>
      </c>
      <c r="D14" s="105">
        <v>2897.47</v>
      </c>
      <c r="E14" s="105">
        <v>1543.11</v>
      </c>
      <c r="F14" s="105">
        <v>1811.67</v>
      </c>
      <c r="G14" s="105">
        <v>2465.02</v>
      </c>
      <c r="H14" s="105">
        <v>1712.57</v>
      </c>
      <c r="I14" s="105">
        <v>1061.78</v>
      </c>
      <c r="J14" s="105">
        <v>4965.33</v>
      </c>
      <c r="K14" s="105"/>
      <c r="L14" s="105"/>
      <c r="M14" s="105"/>
      <c r="N14" s="105"/>
      <c r="O14" s="105">
        <f t="shared" si="0"/>
        <v>21153</v>
      </c>
      <c r="P14" s="422"/>
      <c r="Q14" s="341"/>
    </row>
    <row r="15" spans="1:17" s="340" customFormat="1" ht="15.6">
      <c r="A15" s="447" t="s">
        <v>361</v>
      </c>
      <c r="B15" s="448" t="s">
        <v>23</v>
      </c>
      <c r="C15" s="105"/>
      <c r="D15" s="105"/>
      <c r="E15" s="105"/>
      <c r="F15" s="105"/>
      <c r="G15" s="105"/>
      <c r="H15" s="105">
        <v>18432.43</v>
      </c>
      <c r="I15" s="105">
        <v>1351613.33</v>
      </c>
      <c r="J15" s="105">
        <v>5305</v>
      </c>
      <c r="K15" s="105"/>
      <c r="L15" s="105"/>
      <c r="M15" s="105"/>
      <c r="N15" s="105"/>
      <c r="O15" s="105">
        <f t="shared" si="0"/>
        <v>1375351</v>
      </c>
      <c r="P15" s="422"/>
      <c r="Q15" s="341"/>
    </row>
    <row r="16" spans="1:17" s="340" customFormat="1" ht="15.6">
      <c r="A16" s="421" t="s">
        <v>362</v>
      </c>
      <c r="B16" s="372" t="s">
        <v>254</v>
      </c>
      <c r="C16" s="105">
        <v>4178.5</v>
      </c>
      <c r="D16" s="105">
        <v>1354.71</v>
      </c>
      <c r="E16" s="105">
        <v>651.26</v>
      </c>
      <c r="F16" s="105">
        <v>948.16</v>
      </c>
      <c r="G16" s="105">
        <v>653.53</v>
      </c>
      <c r="H16" s="105">
        <v>1684.64</v>
      </c>
      <c r="I16" s="105">
        <v>355.91</v>
      </c>
      <c r="J16" s="105">
        <v>3606.1399999999994</v>
      </c>
      <c r="K16" s="105"/>
      <c r="L16" s="105"/>
      <c r="M16" s="105"/>
      <c r="N16" s="105"/>
      <c r="O16" s="105">
        <f t="shared" si="0"/>
        <v>13433</v>
      </c>
      <c r="P16" s="422"/>
      <c r="Q16" s="341"/>
    </row>
    <row r="17" spans="1:17" s="340" customFormat="1" ht="15.6">
      <c r="A17" s="421" t="s">
        <v>363</v>
      </c>
      <c r="B17" s="372" t="s">
        <v>478</v>
      </c>
      <c r="C17" s="105"/>
      <c r="D17" s="105"/>
      <c r="E17" s="105"/>
      <c r="F17" s="105"/>
      <c r="G17" s="105">
        <v>6321.07</v>
      </c>
      <c r="H17" s="105">
        <v>6321.08</v>
      </c>
      <c r="I17" s="105">
        <v>12665.6</v>
      </c>
      <c r="J17" s="105">
        <v>6344.5</v>
      </c>
      <c r="K17" s="105"/>
      <c r="L17" s="105"/>
      <c r="M17" s="105"/>
      <c r="N17" s="105"/>
      <c r="O17" s="105">
        <f t="shared" si="0"/>
        <v>31652</v>
      </c>
      <c r="Q17" s="341"/>
    </row>
    <row r="18" spans="1:17" s="340" customFormat="1" ht="15.6">
      <c r="A18" s="447" t="s">
        <v>364</v>
      </c>
      <c r="B18" s="448" t="s">
        <v>367</v>
      </c>
      <c r="C18" s="105"/>
      <c r="D18" s="105"/>
      <c r="E18" s="105"/>
      <c r="F18" s="105"/>
      <c r="G18" s="105"/>
      <c r="H18" s="105"/>
      <c r="I18" s="105"/>
      <c r="J18" s="105"/>
      <c r="K18" s="105"/>
      <c r="L18" s="105"/>
      <c r="M18" s="105"/>
      <c r="N18" s="105"/>
      <c r="O18" s="105">
        <f t="shared" si="0"/>
        <v>0</v>
      </c>
      <c r="Q18" s="341"/>
    </row>
    <row r="19" spans="1:17" s="340" customFormat="1" ht="15.6">
      <c r="A19" s="104" t="s">
        <v>409</v>
      </c>
      <c r="B19" s="372" t="s">
        <v>408</v>
      </c>
      <c r="C19" s="105">
        <v>0</v>
      </c>
      <c r="D19" s="105"/>
      <c r="E19" s="105"/>
      <c r="F19" s="105"/>
      <c r="G19" s="105"/>
      <c r="H19" s="105">
        <v>750</v>
      </c>
      <c r="I19" s="105">
        <v>33000</v>
      </c>
      <c r="J19" s="105">
        <v>15500</v>
      </c>
      <c r="K19" s="105"/>
      <c r="L19" s="105"/>
      <c r="M19" s="105"/>
      <c r="N19" s="105"/>
      <c r="O19" s="105">
        <f t="shared" si="0"/>
        <v>49250</v>
      </c>
      <c r="Q19" s="341"/>
    </row>
    <row r="20" spans="1:17" ht="15.6">
      <c r="A20" s="378" t="s">
        <v>207</v>
      </c>
      <c r="B20" s="378"/>
      <c r="C20" s="89">
        <f t="shared" ref="C20:M20" si="1">SUM(C13:C19)</f>
        <v>9455.0999999999985</v>
      </c>
      <c r="D20" s="89">
        <f t="shared" si="1"/>
        <v>6229.2699999999995</v>
      </c>
      <c r="E20" s="89">
        <f t="shared" si="1"/>
        <v>2811.9799999999996</v>
      </c>
      <c r="F20" s="89">
        <f t="shared" si="1"/>
        <v>3642.39</v>
      </c>
      <c r="G20" s="89">
        <f t="shared" si="1"/>
        <v>10434.759999999998</v>
      </c>
      <c r="H20" s="89">
        <f t="shared" si="1"/>
        <v>29282.260000000002</v>
      </c>
      <c r="I20" s="89">
        <f t="shared" si="1"/>
        <v>1435188.05</v>
      </c>
      <c r="J20" s="89">
        <f t="shared" si="1"/>
        <v>436614.71000000014</v>
      </c>
      <c r="K20" s="89">
        <f t="shared" si="1"/>
        <v>0</v>
      </c>
      <c r="L20" s="89">
        <f t="shared" si="1"/>
        <v>0</v>
      </c>
      <c r="M20" s="89">
        <f t="shared" si="1"/>
        <v>0</v>
      </c>
      <c r="N20" s="89">
        <f>SUM(N13:N19)</f>
        <v>0</v>
      </c>
      <c r="O20" s="89">
        <f t="shared" si="0"/>
        <v>1933659</v>
      </c>
    </row>
    <row r="21" spans="1:17" ht="15.6">
      <c r="A21" s="92"/>
      <c r="B21" s="92"/>
      <c r="C21" s="86"/>
      <c r="D21" s="86"/>
      <c r="E21" s="86"/>
      <c r="F21" s="86"/>
      <c r="G21" s="86"/>
      <c r="H21" s="86"/>
      <c r="I21" s="86"/>
      <c r="J21" s="86"/>
      <c r="K21" s="86"/>
      <c r="L21" s="86"/>
      <c r="M21" s="86"/>
      <c r="N21" s="86"/>
      <c r="O21" s="86"/>
    </row>
    <row r="22" spans="1:17" ht="15.6">
      <c r="A22" s="377" t="s">
        <v>206</v>
      </c>
      <c r="B22" s="377"/>
      <c r="C22" s="86"/>
      <c r="D22" s="86"/>
      <c r="E22" s="86"/>
      <c r="F22" s="86"/>
      <c r="G22" s="86"/>
      <c r="H22" s="86"/>
      <c r="I22" s="86"/>
      <c r="J22" s="86"/>
      <c r="K22" s="86"/>
      <c r="L22" s="86"/>
      <c r="M22" s="86"/>
      <c r="N22" s="86"/>
      <c r="O22" s="86"/>
    </row>
    <row r="23" spans="1:17" ht="15.6">
      <c r="A23" s="101"/>
      <c r="B23" s="101"/>
      <c r="C23" s="86"/>
      <c r="D23" s="86"/>
      <c r="E23" s="86"/>
      <c r="F23" s="86"/>
      <c r="G23" s="86"/>
      <c r="H23" s="86"/>
      <c r="I23" s="86"/>
      <c r="J23" s="86"/>
      <c r="K23" s="86"/>
      <c r="L23" s="86"/>
      <c r="M23" s="86"/>
      <c r="N23" s="86"/>
      <c r="O23" s="86"/>
    </row>
    <row r="24" spans="1:17" ht="15.6">
      <c r="A24" s="90" t="s">
        <v>210</v>
      </c>
      <c r="B24" s="90"/>
      <c r="C24" s="86">
        <f>-C20</f>
        <v>-9455.0999999999985</v>
      </c>
      <c r="D24" s="86">
        <f>-D20</f>
        <v>-6229.2699999999995</v>
      </c>
      <c r="E24" s="86">
        <f t="shared" ref="E24:M24" si="2">-E20</f>
        <v>-2811.9799999999996</v>
      </c>
      <c r="F24" s="86">
        <f t="shared" si="2"/>
        <v>-3642.39</v>
      </c>
      <c r="G24" s="86">
        <f t="shared" si="2"/>
        <v>-10434.759999999998</v>
      </c>
      <c r="H24" s="86">
        <f t="shared" si="2"/>
        <v>-29282.260000000002</v>
      </c>
      <c r="I24" s="86">
        <f t="shared" si="2"/>
        <v>-1435188.05</v>
      </c>
      <c r="J24" s="86">
        <f t="shared" si="2"/>
        <v>-436614.71000000014</v>
      </c>
      <c r="K24" s="86">
        <f t="shared" si="2"/>
        <v>0</v>
      </c>
      <c r="L24" s="86">
        <f t="shared" si="2"/>
        <v>0</v>
      </c>
      <c r="M24" s="86">
        <f t="shared" si="2"/>
        <v>0</v>
      </c>
      <c r="N24" s="86">
        <f>-N20</f>
        <v>0</v>
      </c>
      <c r="O24" s="91">
        <f>ROUND(SUM(C24:N24),0)</f>
        <v>-1933659</v>
      </c>
    </row>
    <row r="25" spans="1:17" ht="15.6">
      <c r="A25" s="101"/>
      <c r="B25" s="101"/>
      <c r="C25" s="86"/>
      <c r="D25" s="86"/>
      <c r="E25" s="86"/>
      <c r="F25" s="86"/>
      <c r="G25" s="86"/>
      <c r="H25" s="86"/>
      <c r="I25" s="86"/>
      <c r="J25" s="86"/>
      <c r="K25" s="86"/>
      <c r="L25" s="86"/>
      <c r="M25" s="86"/>
      <c r="N25" s="86"/>
      <c r="O25" s="86"/>
    </row>
    <row r="26" spans="1:17" ht="15.6">
      <c r="A26" s="101"/>
      <c r="B26" s="101"/>
      <c r="C26" s="86"/>
      <c r="D26" s="86"/>
      <c r="E26" s="86"/>
      <c r="F26" s="86"/>
      <c r="G26" s="86"/>
      <c r="H26" s="86"/>
      <c r="I26" s="86"/>
      <c r="J26" s="86"/>
      <c r="K26" s="86"/>
      <c r="L26" s="86"/>
      <c r="M26" s="86"/>
      <c r="N26" s="86"/>
      <c r="O26" s="86"/>
    </row>
    <row r="27" spans="1:17" ht="15.6">
      <c r="A27" s="377" t="s">
        <v>205</v>
      </c>
      <c r="B27" s="377"/>
      <c r="C27" s="89">
        <f>ROUND(SUM(C23:C26),0)</f>
        <v>-9455</v>
      </c>
      <c r="D27" s="89">
        <f>ROUND(SUM(D23:D26),0)</f>
        <v>-6229</v>
      </c>
      <c r="E27" s="89">
        <f t="shared" ref="E27:L27" si="3">ROUND(SUM(E23:E26),0)</f>
        <v>-2812</v>
      </c>
      <c r="F27" s="89">
        <f t="shared" si="3"/>
        <v>-3642</v>
      </c>
      <c r="G27" s="89">
        <f t="shared" si="3"/>
        <v>-10435</v>
      </c>
      <c r="H27" s="89">
        <f t="shared" si="3"/>
        <v>-29282</v>
      </c>
      <c r="I27" s="89">
        <f t="shared" si="3"/>
        <v>-1435188</v>
      </c>
      <c r="J27" s="89">
        <f t="shared" si="3"/>
        <v>-436615</v>
      </c>
      <c r="K27" s="89">
        <f t="shared" si="3"/>
        <v>0</v>
      </c>
      <c r="L27" s="89">
        <f t="shared" si="3"/>
        <v>0</v>
      </c>
      <c r="M27" s="89">
        <f>ROUND(SUM(M23:M26),0)</f>
        <v>0</v>
      </c>
      <c r="N27" s="89">
        <f>ROUND(SUM(N23:N26),0)</f>
        <v>0</v>
      </c>
      <c r="O27" s="89">
        <f>SUM(O23:O26)</f>
        <v>-1933659</v>
      </c>
    </row>
    <row r="28" spans="1:17" ht="15.6">
      <c r="A28" s="92"/>
      <c r="B28" s="92"/>
      <c r="C28" s="86"/>
      <c r="D28" s="86"/>
      <c r="E28" s="86"/>
      <c r="F28" s="86"/>
      <c r="G28" s="86"/>
      <c r="H28" s="86"/>
      <c r="I28" s="86"/>
      <c r="J28" s="86"/>
      <c r="K28" s="86"/>
      <c r="L28" s="86"/>
      <c r="M28" s="86"/>
      <c r="N28" s="86"/>
      <c r="O28" s="86"/>
    </row>
    <row r="29" spans="1:17" ht="16.2" thickBot="1">
      <c r="A29" s="348" t="s">
        <v>204</v>
      </c>
      <c r="B29" s="348"/>
      <c r="C29" s="352">
        <f>ROUND(+C9+C20+C27,0)</f>
        <v>0</v>
      </c>
      <c r="D29" s="352"/>
      <c r="E29" s="352"/>
      <c r="F29" s="352"/>
      <c r="G29" s="352"/>
      <c r="H29" s="352"/>
      <c r="I29" s="352"/>
      <c r="J29" s="352"/>
      <c r="K29" s="352"/>
      <c r="L29" s="352"/>
      <c r="M29" s="352"/>
      <c r="N29" s="352"/>
      <c r="O29" s="352">
        <f>ROUND(+O9+O20+O27,0)</f>
        <v>0</v>
      </c>
    </row>
    <row r="30" spans="1:17" ht="15.6">
      <c r="A30" s="102"/>
      <c r="B30" s="102"/>
      <c r="C30" s="85"/>
      <c r="D30" s="85"/>
      <c r="E30" s="85"/>
      <c r="F30" s="85"/>
      <c r="G30" s="85"/>
      <c r="H30" s="85"/>
      <c r="I30" s="85"/>
      <c r="J30" s="85"/>
      <c r="K30" s="85"/>
      <c r="L30" s="85"/>
      <c r="M30" s="85"/>
      <c r="N30" s="85"/>
      <c r="O30" s="85"/>
    </row>
    <row r="31" spans="1:17" ht="15.6">
      <c r="A31" s="102"/>
      <c r="B31" s="102"/>
      <c r="C31" s="85"/>
      <c r="D31" s="85"/>
      <c r="E31" s="85"/>
      <c r="F31" s="85"/>
      <c r="G31" s="85"/>
      <c r="H31" s="85"/>
      <c r="I31" s="85"/>
      <c r="J31" s="85"/>
      <c r="K31" s="85"/>
      <c r="L31" s="85"/>
      <c r="M31" s="85"/>
      <c r="N31" s="85"/>
      <c r="O31" s="85"/>
    </row>
    <row r="32" spans="1:17" ht="15.6">
      <c r="A32" s="102"/>
      <c r="B32" s="102"/>
      <c r="C32" s="85"/>
      <c r="D32" s="85"/>
      <c r="E32" s="85"/>
      <c r="F32" s="85"/>
      <c r="G32" s="85"/>
      <c r="H32" s="85"/>
      <c r="I32" s="85"/>
      <c r="J32" s="85"/>
      <c r="K32" s="85"/>
      <c r="L32" s="85"/>
      <c r="M32" s="85"/>
      <c r="N32" s="85"/>
      <c r="O32" s="85"/>
    </row>
    <row r="33" spans="1:15" ht="15.6">
      <c r="A33" s="102"/>
      <c r="B33" s="102"/>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85"/>
      <c r="E37" s="85"/>
      <c r="F37" s="85"/>
      <c r="G37" s="85"/>
      <c r="H37" s="85"/>
      <c r="I37" s="85"/>
      <c r="J37" s="85"/>
      <c r="K37" s="85"/>
      <c r="L37" s="85"/>
      <c r="M37" s="85"/>
      <c r="N37" s="85"/>
      <c r="O37" s="85"/>
    </row>
    <row r="38" spans="1:15" ht="15.6">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P26" sqref="P26"/>
    </sheetView>
  </sheetViews>
  <sheetFormatPr defaultRowHeight="13.2"/>
  <cols>
    <col min="1" max="1" width="47" style="343" bestFit="1" customWidth="1"/>
    <col min="2" max="2" width="17.109375" style="343" bestFit="1" customWidth="1"/>
    <col min="3" max="3" width="11.33203125" style="329" hidden="1" customWidth="1"/>
    <col min="4" max="4" width="11.44140625" style="329" hidden="1" customWidth="1"/>
    <col min="5" max="6" width="11.6640625" style="329" hidden="1" customWidth="1"/>
    <col min="7" max="7" width="11.33203125" style="329" hidden="1" customWidth="1"/>
    <col min="8" max="8" width="11.6640625" style="329" hidden="1" customWidth="1"/>
    <col min="9" max="9" width="12.109375" style="329" hidden="1" customWidth="1"/>
    <col min="10" max="10" width="11.6640625" style="329" customWidth="1"/>
    <col min="11" max="11" width="12.109375" style="329" hidden="1" customWidth="1"/>
    <col min="12" max="12" width="11.44140625" style="329" hidden="1" customWidth="1"/>
    <col min="13" max="13" width="11.109375" style="329" hidden="1" customWidth="1"/>
    <col min="14" max="14" width="11.6640625" style="329" hidden="1" customWidth="1"/>
    <col min="15" max="15" width="16.109375" style="329" bestFit="1" customWidth="1"/>
    <col min="16" max="19" width="22.33203125" style="343" customWidth="1"/>
    <col min="20" max="21" width="12.6640625" style="343" customWidth="1"/>
    <col min="22" max="22" width="13.33203125" style="343" customWidth="1"/>
    <col min="23" max="254" width="8.88671875" style="343"/>
    <col min="255" max="255" width="46.33203125" style="343" bestFit="1" customWidth="1"/>
    <col min="256" max="256" width="9.6640625" style="343" bestFit="1" customWidth="1"/>
    <col min="257" max="267" width="0" style="343" hidden="1" customWidth="1"/>
    <col min="268" max="268" width="17.44140625" style="343" customWidth="1"/>
    <col min="269" max="277" width="0" style="343" hidden="1" customWidth="1"/>
    <col min="278" max="510" width="8.88671875" style="343"/>
    <col min="511" max="511" width="46.33203125" style="343" bestFit="1" customWidth="1"/>
    <col min="512" max="512" width="9.6640625" style="343" bestFit="1" customWidth="1"/>
    <col min="513" max="523" width="0" style="343" hidden="1" customWidth="1"/>
    <col min="524" max="524" width="17.44140625" style="343" customWidth="1"/>
    <col min="525" max="533" width="0" style="343" hidden="1" customWidth="1"/>
    <col min="534" max="766" width="8.88671875" style="343"/>
    <col min="767" max="767" width="46.33203125" style="343" bestFit="1" customWidth="1"/>
    <col min="768" max="768" width="9.6640625" style="343" bestFit="1" customWidth="1"/>
    <col min="769" max="779" width="0" style="343" hidden="1" customWidth="1"/>
    <col min="780" max="780" width="17.44140625" style="343" customWidth="1"/>
    <col min="781" max="789" width="0" style="343" hidden="1" customWidth="1"/>
    <col min="790" max="1022" width="8.88671875" style="343"/>
    <col min="1023" max="1023" width="46.33203125" style="343" bestFit="1" customWidth="1"/>
    <col min="1024" max="1024" width="9.6640625" style="343" bestFit="1" customWidth="1"/>
    <col min="1025" max="1035" width="0" style="343" hidden="1" customWidth="1"/>
    <col min="1036" max="1036" width="17.44140625" style="343" customWidth="1"/>
    <col min="1037" max="1045" width="0" style="343" hidden="1" customWidth="1"/>
    <col min="1046" max="1278" width="8.88671875" style="343"/>
    <col min="1279" max="1279" width="46.33203125" style="343" bestFit="1" customWidth="1"/>
    <col min="1280" max="1280" width="9.6640625" style="343" bestFit="1" customWidth="1"/>
    <col min="1281" max="1291" width="0" style="343" hidden="1" customWidth="1"/>
    <col min="1292" max="1292" width="17.44140625" style="343" customWidth="1"/>
    <col min="1293" max="1301" width="0" style="343" hidden="1" customWidth="1"/>
    <col min="1302" max="1534" width="8.88671875" style="343"/>
    <col min="1535" max="1535" width="46.33203125" style="343" bestFit="1" customWidth="1"/>
    <col min="1536" max="1536" width="9.6640625" style="343" bestFit="1" customWidth="1"/>
    <col min="1537" max="1547" width="0" style="343" hidden="1" customWidth="1"/>
    <col min="1548" max="1548" width="17.44140625" style="343" customWidth="1"/>
    <col min="1549" max="1557" width="0" style="343" hidden="1" customWidth="1"/>
    <col min="1558" max="1790" width="8.88671875" style="343"/>
    <col min="1791" max="1791" width="46.33203125" style="343" bestFit="1" customWidth="1"/>
    <col min="1792" max="1792" width="9.6640625" style="343" bestFit="1" customWidth="1"/>
    <col min="1793" max="1803" width="0" style="343" hidden="1" customWidth="1"/>
    <col min="1804" max="1804" width="17.44140625" style="343" customWidth="1"/>
    <col min="1805" max="1813" width="0" style="343" hidden="1" customWidth="1"/>
    <col min="1814" max="2046" width="8.88671875" style="343"/>
    <col min="2047" max="2047" width="46.33203125" style="343" bestFit="1" customWidth="1"/>
    <col min="2048" max="2048" width="9.6640625" style="343" bestFit="1" customWidth="1"/>
    <col min="2049" max="2059" width="0" style="343" hidden="1" customWidth="1"/>
    <col min="2060" max="2060" width="17.44140625" style="343" customWidth="1"/>
    <col min="2061" max="2069" width="0" style="343" hidden="1" customWidth="1"/>
    <col min="2070" max="2302" width="8.88671875" style="343"/>
    <col min="2303" max="2303" width="46.33203125" style="343" bestFit="1" customWidth="1"/>
    <col min="2304" max="2304" width="9.6640625" style="343" bestFit="1" customWidth="1"/>
    <col min="2305" max="2315" width="0" style="343" hidden="1" customWidth="1"/>
    <col min="2316" max="2316" width="17.44140625" style="343" customWidth="1"/>
    <col min="2317" max="2325" width="0" style="343" hidden="1" customWidth="1"/>
    <col min="2326" max="2558" width="8.88671875" style="343"/>
    <col min="2559" max="2559" width="46.33203125" style="343" bestFit="1" customWidth="1"/>
    <col min="2560" max="2560" width="9.6640625" style="343" bestFit="1" customWidth="1"/>
    <col min="2561" max="2571" width="0" style="343" hidden="1" customWidth="1"/>
    <col min="2572" max="2572" width="17.44140625" style="343" customWidth="1"/>
    <col min="2573" max="2581" width="0" style="343" hidden="1" customWidth="1"/>
    <col min="2582" max="2814" width="8.88671875" style="343"/>
    <col min="2815" max="2815" width="46.33203125" style="343" bestFit="1" customWidth="1"/>
    <col min="2816" max="2816" width="9.6640625" style="343" bestFit="1" customWidth="1"/>
    <col min="2817" max="2827" width="0" style="343" hidden="1" customWidth="1"/>
    <col min="2828" max="2828" width="17.44140625" style="343" customWidth="1"/>
    <col min="2829" max="2837" width="0" style="343" hidden="1" customWidth="1"/>
    <col min="2838" max="3070" width="8.88671875" style="343"/>
    <col min="3071" max="3071" width="46.33203125" style="343" bestFit="1" customWidth="1"/>
    <col min="3072" max="3072" width="9.6640625" style="343" bestFit="1" customWidth="1"/>
    <col min="3073" max="3083" width="0" style="343" hidden="1" customWidth="1"/>
    <col min="3084" max="3084" width="17.44140625" style="343" customWidth="1"/>
    <col min="3085" max="3093" width="0" style="343" hidden="1" customWidth="1"/>
    <col min="3094" max="3326" width="8.88671875" style="343"/>
    <col min="3327" max="3327" width="46.33203125" style="343" bestFit="1" customWidth="1"/>
    <col min="3328" max="3328" width="9.6640625" style="343" bestFit="1" customWidth="1"/>
    <col min="3329" max="3339" width="0" style="343" hidden="1" customWidth="1"/>
    <col min="3340" max="3340" width="17.44140625" style="343" customWidth="1"/>
    <col min="3341" max="3349" width="0" style="343" hidden="1" customWidth="1"/>
    <col min="3350" max="3582" width="8.88671875" style="343"/>
    <col min="3583" max="3583" width="46.33203125" style="343" bestFit="1" customWidth="1"/>
    <col min="3584" max="3584" width="9.6640625" style="343" bestFit="1" customWidth="1"/>
    <col min="3585" max="3595" width="0" style="343" hidden="1" customWidth="1"/>
    <col min="3596" max="3596" width="17.44140625" style="343" customWidth="1"/>
    <col min="3597" max="3605" width="0" style="343" hidden="1" customWidth="1"/>
    <col min="3606" max="3838" width="8.88671875" style="343"/>
    <col min="3839" max="3839" width="46.33203125" style="343" bestFit="1" customWidth="1"/>
    <col min="3840" max="3840" width="9.6640625" style="343" bestFit="1" customWidth="1"/>
    <col min="3841" max="3851" width="0" style="343" hidden="1" customWidth="1"/>
    <col min="3852" max="3852" width="17.44140625" style="343" customWidth="1"/>
    <col min="3853" max="3861" width="0" style="343" hidden="1" customWidth="1"/>
    <col min="3862" max="4094" width="8.88671875" style="343"/>
    <col min="4095" max="4095" width="46.33203125" style="343" bestFit="1" customWidth="1"/>
    <col min="4096" max="4096" width="9.6640625" style="343" bestFit="1" customWidth="1"/>
    <col min="4097" max="4107" width="0" style="343" hidden="1" customWidth="1"/>
    <col min="4108" max="4108" width="17.44140625" style="343" customWidth="1"/>
    <col min="4109" max="4117" width="0" style="343" hidden="1" customWidth="1"/>
    <col min="4118" max="4350" width="8.88671875" style="343"/>
    <col min="4351" max="4351" width="46.33203125" style="343" bestFit="1" customWidth="1"/>
    <col min="4352" max="4352" width="9.6640625" style="343" bestFit="1" customWidth="1"/>
    <col min="4353" max="4363" width="0" style="343" hidden="1" customWidth="1"/>
    <col min="4364" max="4364" width="17.44140625" style="343" customWidth="1"/>
    <col min="4365" max="4373" width="0" style="343" hidden="1" customWidth="1"/>
    <col min="4374" max="4606" width="8.88671875" style="343"/>
    <col min="4607" max="4607" width="46.33203125" style="343" bestFit="1" customWidth="1"/>
    <col min="4608" max="4608" width="9.6640625" style="343" bestFit="1" customWidth="1"/>
    <col min="4609" max="4619" width="0" style="343" hidden="1" customWidth="1"/>
    <col min="4620" max="4620" width="17.44140625" style="343" customWidth="1"/>
    <col min="4621" max="4629" width="0" style="343" hidden="1" customWidth="1"/>
    <col min="4630" max="4862" width="8.88671875" style="343"/>
    <col min="4863" max="4863" width="46.33203125" style="343" bestFit="1" customWidth="1"/>
    <col min="4864" max="4864" width="9.6640625" style="343" bestFit="1" customWidth="1"/>
    <col min="4865" max="4875" width="0" style="343" hidden="1" customWidth="1"/>
    <col min="4876" max="4876" width="17.44140625" style="343" customWidth="1"/>
    <col min="4877" max="4885" width="0" style="343" hidden="1" customWidth="1"/>
    <col min="4886" max="5118" width="8.88671875" style="343"/>
    <col min="5119" max="5119" width="46.33203125" style="343" bestFit="1" customWidth="1"/>
    <col min="5120" max="5120" width="9.6640625" style="343" bestFit="1" customWidth="1"/>
    <col min="5121" max="5131" width="0" style="343" hidden="1" customWidth="1"/>
    <col min="5132" max="5132" width="17.44140625" style="343" customWidth="1"/>
    <col min="5133" max="5141" width="0" style="343" hidden="1" customWidth="1"/>
    <col min="5142" max="5374" width="8.88671875" style="343"/>
    <col min="5375" max="5375" width="46.33203125" style="343" bestFit="1" customWidth="1"/>
    <col min="5376" max="5376" width="9.6640625" style="343" bestFit="1" customWidth="1"/>
    <col min="5377" max="5387" width="0" style="343" hidden="1" customWidth="1"/>
    <col min="5388" max="5388" width="17.44140625" style="343" customWidth="1"/>
    <col min="5389" max="5397" width="0" style="343" hidden="1" customWidth="1"/>
    <col min="5398" max="5630" width="8.88671875" style="343"/>
    <col min="5631" max="5631" width="46.33203125" style="343" bestFit="1" customWidth="1"/>
    <col min="5632" max="5632" width="9.6640625" style="343" bestFit="1" customWidth="1"/>
    <col min="5633" max="5643" width="0" style="343" hidden="1" customWidth="1"/>
    <col min="5644" max="5644" width="17.44140625" style="343" customWidth="1"/>
    <col min="5645" max="5653" width="0" style="343" hidden="1" customWidth="1"/>
    <col min="5654" max="5886" width="8.88671875" style="343"/>
    <col min="5887" max="5887" width="46.33203125" style="343" bestFit="1" customWidth="1"/>
    <col min="5888" max="5888" width="9.6640625" style="343" bestFit="1" customWidth="1"/>
    <col min="5889" max="5899" width="0" style="343" hidden="1" customWidth="1"/>
    <col min="5900" max="5900" width="17.44140625" style="343" customWidth="1"/>
    <col min="5901" max="5909" width="0" style="343" hidden="1" customWidth="1"/>
    <col min="5910" max="6142" width="8.88671875" style="343"/>
    <col min="6143" max="6143" width="46.33203125" style="343" bestFit="1" customWidth="1"/>
    <col min="6144" max="6144" width="9.6640625" style="343" bestFit="1" customWidth="1"/>
    <col min="6145" max="6155" width="0" style="343" hidden="1" customWidth="1"/>
    <col min="6156" max="6156" width="17.44140625" style="343" customWidth="1"/>
    <col min="6157" max="6165" width="0" style="343" hidden="1" customWidth="1"/>
    <col min="6166" max="6398" width="8.88671875" style="343"/>
    <col min="6399" max="6399" width="46.33203125" style="343" bestFit="1" customWidth="1"/>
    <col min="6400" max="6400" width="9.6640625" style="343" bestFit="1" customWidth="1"/>
    <col min="6401" max="6411" width="0" style="343" hidden="1" customWidth="1"/>
    <col min="6412" max="6412" width="17.44140625" style="343" customWidth="1"/>
    <col min="6413" max="6421" width="0" style="343" hidden="1" customWidth="1"/>
    <col min="6422" max="6654" width="8.88671875" style="343"/>
    <col min="6655" max="6655" width="46.33203125" style="343" bestFit="1" customWidth="1"/>
    <col min="6656" max="6656" width="9.6640625" style="343" bestFit="1" customWidth="1"/>
    <col min="6657" max="6667" width="0" style="343" hidden="1" customWidth="1"/>
    <col min="6668" max="6668" width="17.44140625" style="343" customWidth="1"/>
    <col min="6669" max="6677" width="0" style="343" hidden="1" customWidth="1"/>
    <col min="6678" max="6910" width="8.88671875" style="343"/>
    <col min="6911" max="6911" width="46.33203125" style="343" bestFit="1" customWidth="1"/>
    <col min="6912" max="6912" width="9.6640625" style="343" bestFit="1" customWidth="1"/>
    <col min="6913" max="6923" width="0" style="343" hidden="1" customWidth="1"/>
    <col min="6924" max="6924" width="17.44140625" style="343" customWidth="1"/>
    <col min="6925" max="6933" width="0" style="343" hidden="1" customWidth="1"/>
    <col min="6934" max="7166" width="8.88671875" style="343"/>
    <col min="7167" max="7167" width="46.33203125" style="343" bestFit="1" customWidth="1"/>
    <col min="7168" max="7168" width="9.6640625" style="343" bestFit="1" customWidth="1"/>
    <col min="7169" max="7179" width="0" style="343" hidden="1" customWidth="1"/>
    <col min="7180" max="7180" width="17.44140625" style="343" customWidth="1"/>
    <col min="7181" max="7189" width="0" style="343" hidden="1" customWidth="1"/>
    <col min="7190" max="7422" width="8.88671875" style="343"/>
    <col min="7423" max="7423" width="46.33203125" style="343" bestFit="1" customWidth="1"/>
    <col min="7424" max="7424" width="9.6640625" style="343" bestFit="1" customWidth="1"/>
    <col min="7425" max="7435" width="0" style="343" hidden="1" customWidth="1"/>
    <col min="7436" max="7436" width="17.44140625" style="343" customWidth="1"/>
    <col min="7437" max="7445" width="0" style="343" hidden="1" customWidth="1"/>
    <col min="7446" max="7678" width="8.88671875" style="343"/>
    <col min="7679" max="7679" width="46.33203125" style="343" bestFit="1" customWidth="1"/>
    <col min="7680" max="7680" width="9.6640625" style="343" bestFit="1" customWidth="1"/>
    <col min="7681" max="7691" width="0" style="343" hidden="1" customWidth="1"/>
    <col min="7692" max="7692" width="17.44140625" style="343" customWidth="1"/>
    <col min="7693" max="7701" width="0" style="343" hidden="1" customWidth="1"/>
    <col min="7702" max="7934" width="8.88671875" style="343"/>
    <col min="7935" max="7935" width="46.33203125" style="343" bestFit="1" customWidth="1"/>
    <col min="7936" max="7936" width="9.6640625" style="343" bestFit="1" customWidth="1"/>
    <col min="7937" max="7947" width="0" style="343" hidden="1" customWidth="1"/>
    <col min="7948" max="7948" width="17.44140625" style="343" customWidth="1"/>
    <col min="7949" max="7957" width="0" style="343" hidden="1" customWidth="1"/>
    <col min="7958" max="8190" width="8.88671875" style="343"/>
    <col min="8191" max="8191" width="46.33203125" style="343" bestFit="1" customWidth="1"/>
    <col min="8192" max="8192" width="9.6640625" style="343" bestFit="1" customWidth="1"/>
    <col min="8193" max="8203" width="0" style="343" hidden="1" customWidth="1"/>
    <col min="8204" max="8204" width="17.44140625" style="343" customWidth="1"/>
    <col min="8205" max="8213" width="0" style="343" hidden="1" customWidth="1"/>
    <col min="8214" max="8446" width="8.88671875" style="343"/>
    <col min="8447" max="8447" width="46.33203125" style="343" bestFit="1" customWidth="1"/>
    <col min="8448" max="8448" width="9.6640625" style="343" bestFit="1" customWidth="1"/>
    <col min="8449" max="8459" width="0" style="343" hidden="1" customWidth="1"/>
    <col min="8460" max="8460" width="17.44140625" style="343" customWidth="1"/>
    <col min="8461" max="8469" width="0" style="343" hidden="1" customWidth="1"/>
    <col min="8470" max="8702" width="8.88671875" style="343"/>
    <col min="8703" max="8703" width="46.33203125" style="343" bestFit="1" customWidth="1"/>
    <col min="8704" max="8704" width="9.6640625" style="343" bestFit="1" customWidth="1"/>
    <col min="8705" max="8715" width="0" style="343" hidden="1" customWidth="1"/>
    <col min="8716" max="8716" width="17.44140625" style="343" customWidth="1"/>
    <col min="8717" max="8725" width="0" style="343" hidden="1" customWidth="1"/>
    <col min="8726" max="8958" width="8.88671875" style="343"/>
    <col min="8959" max="8959" width="46.33203125" style="343" bestFit="1" customWidth="1"/>
    <col min="8960" max="8960" width="9.6640625" style="343" bestFit="1" customWidth="1"/>
    <col min="8961" max="8971" width="0" style="343" hidden="1" customWidth="1"/>
    <col min="8972" max="8972" width="17.44140625" style="343" customWidth="1"/>
    <col min="8973" max="8981" width="0" style="343" hidden="1" customWidth="1"/>
    <col min="8982" max="9214" width="8.88671875" style="343"/>
    <col min="9215" max="9215" width="46.33203125" style="343" bestFit="1" customWidth="1"/>
    <col min="9216" max="9216" width="9.6640625" style="343" bestFit="1" customWidth="1"/>
    <col min="9217" max="9227" width="0" style="343" hidden="1" customWidth="1"/>
    <col min="9228" max="9228" width="17.44140625" style="343" customWidth="1"/>
    <col min="9229" max="9237" width="0" style="343" hidden="1" customWidth="1"/>
    <col min="9238" max="9470" width="8.88671875" style="343"/>
    <col min="9471" max="9471" width="46.33203125" style="343" bestFit="1" customWidth="1"/>
    <col min="9472" max="9472" width="9.6640625" style="343" bestFit="1" customWidth="1"/>
    <col min="9473" max="9483" width="0" style="343" hidden="1" customWidth="1"/>
    <col min="9484" max="9484" width="17.44140625" style="343" customWidth="1"/>
    <col min="9485" max="9493" width="0" style="343" hidden="1" customWidth="1"/>
    <col min="9494" max="9726" width="8.88671875" style="343"/>
    <col min="9727" max="9727" width="46.33203125" style="343" bestFit="1" customWidth="1"/>
    <col min="9728" max="9728" width="9.6640625" style="343" bestFit="1" customWidth="1"/>
    <col min="9729" max="9739" width="0" style="343" hidden="1" customWidth="1"/>
    <col min="9740" max="9740" width="17.44140625" style="343" customWidth="1"/>
    <col min="9741" max="9749" width="0" style="343" hidden="1" customWidth="1"/>
    <col min="9750" max="9982" width="8.88671875" style="343"/>
    <col min="9983" max="9983" width="46.33203125" style="343" bestFit="1" customWidth="1"/>
    <col min="9984" max="9984" width="9.6640625" style="343" bestFit="1" customWidth="1"/>
    <col min="9985" max="9995" width="0" style="343" hidden="1" customWidth="1"/>
    <col min="9996" max="9996" width="17.44140625" style="343" customWidth="1"/>
    <col min="9997" max="10005" width="0" style="343" hidden="1" customWidth="1"/>
    <col min="10006" max="10238" width="8.88671875" style="343"/>
    <col min="10239" max="10239" width="46.33203125" style="343" bestFit="1" customWidth="1"/>
    <col min="10240" max="10240" width="9.6640625" style="343" bestFit="1" customWidth="1"/>
    <col min="10241" max="10251" width="0" style="343" hidden="1" customWidth="1"/>
    <col min="10252" max="10252" width="17.44140625" style="343" customWidth="1"/>
    <col min="10253" max="10261" width="0" style="343" hidden="1" customWidth="1"/>
    <col min="10262" max="10494" width="8.88671875" style="343"/>
    <col min="10495" max="10495" width="46.33203125" style="343" bestFit="1" customWidth="1"/>
    <col min="10496" max="10496" width="9.6640625" style="343" bestFit="1" customWidth="1"/>
    <col min="10497" max="10507" width="0" style="343" hidden="1" customWidth="1"/>
    <col min="10508" max="10508" width="17.44140625" style="343" customWidth="1"/>
    <col min="10509" max="10517" width="0" style="343" hidden="1" customWidth="1"/>
    <col min="10518" max="10750" width="8.88671875" style="343"/>
    <col min="10751" max="10751" width="46.33203125" style="343" bestFit="1" customWidth="1"/>
    <col min="10752" max="10752" width="9.6640625" style="343" bestFit="1" customWidth="1"/>
    <col min="10753" max="10763" width="0" style="343" hidden="1" customWidth="1"/>
    <col min="10764" max="10764" width="17.44140625" style="343" customWidth="1"/>
    <col min="10765" max="10773" width="0" style="343" hidden="1" customWidth="1"/>
    <col min="10774" max="11006" width="8.88671875" style="343"/>
    <col min="11007" max="11007" width="46.33203125" style="343" bestFit="1" customWidth="1"/>
    <col min="11008" max="11008" width="9.6640625" style="343" bestFit="1" customWidth="1"/>
    <col min="11009" max="11019" width="0" style="343" hidden="1" customWidth="1"/>
    <col min="11020" max="11020" width="17.44140625" style="343" customWidth="1"/>
    <col min="11021" max="11029" width="0" style="343" hidden="1" customWidth="1"/>
    <col min="11030" max="11262" width="8.88671875" style="343"/>
    <col min="11263" max="11263" width="46.33203125" style="343" bestFit="1" customWidth="1"/>
    <col min="11264" max="11264" width="9.6640625" style="343" bestFit="1" customWidth="1"/>
    <col min="11265" max="11275" width="0" style="343" hidden="1" customWidth="1"/>
    <col min="11276" max="11276" width="17.44140625" style="343" customWidth="1"/>
    <col min="11277" max="11285" width="0" style="343" hidden="1" customWidth="1"/>
    <col min="11286" max="11518" width="8.88671875" style="343"/>
    <col min="11519" max="11519" width="46.33203125" style="343" bestFit="1" customWidth="1"/>
    <col min="11520" max="11520" width="9.6640625" style="343" bestFit="1" customWidth="1"/>
    <col min="11521" max="11531" width="0" style="343" hidden="1" customWidth="1"/>
    <col min="11532" max="11532" width="17.44140625" style="343" customWidth="1"/>
    <col min="11533" max="11541" width="0" style="343" hidden="1" customWidth="1"/>
    <col min="11542" max="11774" width="8.88671875" style="343"/>
    <col min="11775" max="11775" width="46.33203125" style="343" bestFit="1" customWidth="1"/>
    <col min="11776" max="11776" width="9.6640625" style="343" bestFit="1" customWidth="1"/>
    <col min="11777" max="11787" width="0" style="343" hidden="1" customWidth="1"/>
    <col min="11788" max="11788" width="17.44140625" style="343" customWidth="1"/>
    <col min="11789" max="11797" width="0" style="343" hidden="1" customWidth="1"/>
    <col min="11798" max="12030" width="8.88671875" style="343"/>
    <col min="12031" max="12031" width="46.33203125" style="343" bestFit="1" customWidth="1"/>
    <col min="12032" max="12032" width="9.6640625" style="343" bestFit="1" customWidth="1"/>
    <col min="12033" max="12043" width="0" style="343" hidden="1" customWidth="1"/>
    <col min="12044" max="12044" width="17.44140625" style="343" customWidth="1"/>
    <col min="12045" max="12053" width="0" style="343" hidden="1" customWidth="1"/>
    <col min="12054" max="12286" width="8.88671875" style="343"/>
    <col min="12287" max="12287" width="46.33203125" style="343" bestFit="1" customWidth="1"/>
    <col min="12288" max="12288" width="9.6640625" style="343" bestFit="1" customWidth="1"/>
    <col min="12289" max="12299" width="0" style="343" hidden="1" customWidth="1"/>
    <col min="12300" max="12300" width="17.44140625" style="343" customWidth="1"/>
    <col min="12301" max="12309" width="0" style="343" hidden="1" customWidth="1"/>
    <col min="12310" max="12542" width="8.88671875" style="343"/>
    <col min="12543" max="12543" width="46.33203125" style="343" bestFit="1" customWidth="1"/>
    <col min="12544" max="12544" width="9.6640625" style="343" bestFit="1" customWidth="1"/>
    <col min="12545" max="12555" width="0" style="343" hidden="1" customWidth="1"/>
    <col min="12556" max="12556" width="17.44140625" style="343" customWidth="1"/>
    <col min="12557" max="12565" width="0" style="343" hidden="1" customWidth="1"/>
    <col min="12566" max="12798" width="8.88671875" style="343"/>
    <col min="12799" max="12799" width="46.33203125" style="343" bestFit="1" customWidth="1"/>
    <col min="12800" max="12800" width="9.6640625" style="343" bestFit="1" customWidth="1"/>
    <col min="12801" max="12811" width="0" style="343" hidden="1" customWidth="1"/>
    <col min="12812" max="12812" width="17.44140625" style="343" customWidth="1"/>
    <col min="12813" max="12821" width="0" style="343" hidden="1" customWidth="1"/>
    <col min="12822" max="13054" width="8.88671875" style="343"/>
    <col min="13055" max="13055" width="46.33203125" style="343" bestFit="1" customWidth="1"/>
    <col min="13056" max="13056" width="9.6640625" style="343" bestFit="1" customWidth="1"/>
    <col min="13057" max="13067" width="0" style="343" hidden="1" customWidth="1"/>
    <col min="13068" max="13068" width="17.44140625" style="343" customWidth="1"/>
    <col min="13069" max="13077" width="0" style="343" hidden="1" customWidth="1"/>
    <col min="13078" max="13310" width="8.88671875" style="343"/>
    <col min="13311" max="13311" width="46.33203125" style="343" bestFit="1" customWidth="1"/>
    <col min="13312" max="13312" width="9.6640625" style="343" bestFit="1" customWidth="1"/>
    <col min="13313" max="13323" width="0" style="343" hidden="1" customWidth="1"/>
    <col min="13324" max="13324" width="17.44140625" style="343" customWidth="1"/>
    <col min="13325" max="13333" width="0" style="343" hidden="1" customWidth="1"/>
    <col min="13334" max="13566" width="8.88671875" style="343"/>
    <col min="13567" max="13567" width="46.33203125" style="343" bestFit="1" customWidth="1"/>
    <col min="13568" max="13568" width="9.6640625" style="343" bestFit="1" customWidth="1"/>
    <col min="13569" max="13579" width="0" style="343" hidden="1" customWidth="1"/>
    <col min="13580" max="13580" width="17.44140625" style="343" customWidth="1"/>
    <col min="13581" max="13589" width="0" style="343" hidden="1" customWidth="1"/>
    <col min="13590" max="13822" width="8.88671875" style="343"/>
    <col min="13823" max="13823" width="46.33203125" style="343" bestFit="1" customWidth="1"/>
    <col min="13824" max="13824" width="9.6640625" style="343" bestFit="1" customWidth="1"/>
    <col min="13825" max="13835" width="0" style="343" hidden="1" customWidth="1"/>
    <col min="13836" max="13836" width="17.44140625" style="343" customWidth="1"/>
    <col min="13837" max="13845" width="0" style="343" hidden="1" customWidth="1"/>
    <col min="13846" max="14078" width="8.88671875" style="343"/>
    <col min="14079" max="14079" width="46.33203125" style="343" bestFit="1" customWidth="1"/>
    <col min="14080" max="14080" width="9.6640625" style="343" bestFit="1" customWidth="1"/>
    <col min="14081" max="14091" width="0" style="343" hidden="1" customWidth="1"/>
    <col min="14092" max="14092" width="17.44140625" style="343" customWidth="1"/>
    <col min="14093" max="14101" width="0" style="343" hidden="1" customWidth="1"/>
    <col min="14102" max="14334" width="8.88671875" style="343"/>
    <col min="14335" max="14335" width="46.33203125" style="343" bestFit="1" customWidth="1"/>
    <col min="14336" max="14336" width="9.6640625" style="343" bestFit="1" customWidth="1"/>
    <col min="14337" max="14347" width="0" style="343" hidden="1" customWidth="1"/>
    <col min="14348" max="14348" width="17.44140625" style="343" customWidth="1"/>
    <col min="14349" max="14357" width="0" style="343" hidden="1" customWidth="1"/>
    <col min="14358" max="14590" width="8.88671875" style="343"/>
    <col min="14591" max="14591" width="46.33203125" style="343" bestFit="1" customWidth="1"/>
    <col min="14592" max="14592" width="9.6640625" style="343" bestFit="1" customWidth="1"/>
    <col min="14593" max="14603" width="0" style="343" hidden="1" customWidth="1"/>
    <col min="14604" max="14604" width="17.44140625" style="343" customWidth="1"/>
    <col min="14605" max="14613" width="0" style="343" hidden="1" customWidth="1"/>
    <col min="14614" max="14846" width="8.88671875" style="343"/>
    <col min="14847" max="14847" width="46.33203125" style="343" bestFit="1" customWidth="1"/>
    <col min="14848" max="14848" width="9.6640625" style="343" bestFit="1" customWidth="1"/>
    <col min="14849" max="14859" width="0" style="343" hidden="1" customWidth="1"/>
    <col min="14860" max="14860" width="17.44140625" style="343" customWidth="1"/>
    <col min="14861" max="14869" width="0" style="343" hidden="1" customWidth="1"/>
    <col min="14870" max="15102" width="8.88671875" style="343"/>
    <col min="15103" max="15103" width="46.33203125" style="343" bestFit="1" customWidth="1"/>
    <col min="15104" max="15104" width="9.6640625" style="343" bestFit="1" customWidth="1"/>
    <col min="15105" max="15115" width="0" style="343" hidden="1" customWidth="1"/>
    <col min="15116" max="15116" width="17.44140625" style="343" customWidth="1"/>
    <col min="15117" max="15125" width="0" style="343" hidden="1" customWidth="1"/>
    <col min="15126" max="15358" width="8.88671875" style="343"/>
    <col min="15359" max="15359" width="46.33203125" style="343" bestFit="1" customWidth="1"/>
    <col min="15360" max="15360" width="9.6640625" style="343" bestFit="1" customWidth="1"/>
    <col min="15361" max="15371" width="0" style="343" hidden="1" customWidth="1"/>
    <col min="15372" max="15372" width="17.44140625" style="343" customWidth="1"/>
    <col min="15373" max="15381" width="0" style="343" hidden="1" customWidth="1"/>
    <col min="15382" max="15614" width="8.88671875" style="343"/>
    <col min="15615" max="15615" width="46.33203125" style="343" bestFit="1" customWidth="1"/>
    <col min="15616" max="15616" width="9.6640625" style="343" bestFit="1" customWidth="1"/>
    <col min="15617" max="15627" width="0" style="343" hidden="1" customWidth="1"/>
    <col min="15628" max="15628" width="17.44140625" style="343" customWidth="1"/>
    <col min="15629" max="15637" width="0" style="343" hidden="1" customWidth="1"/>
    <col min="15638" max="15870" width="8.88671875" style="343"/>
    <col min="15871" max="15871" width="46.33203125" style="343" bestFit="1" customWidth="1"/>
    <col min="15872" max="15872" width="9.6640625" style="343" bestFit="1" customWidth="1"/>
    <col min="15873" max="15883" width="0" style="343" hidden="1" customWidth="1"/>
    <col min="15884" max="15884" width="17.44140625" style="343" customWidth="1"/>
    <col min="15885" max="15893" width="0" style="343" hidden="1" customWidth="1"/>
    <col min="15894" max="16126" width="8.88671875" style="343"/>
    <col min="16127" max="16127" width="46.33203125" style="343" bestFit="1" customWidth="1"/>
    <col min="16128" max="16128" width="9.6640625" style="343" bestFit="1" customWidth="1"/>
    <col min="16129" max="16139" width="0" style="343" hidden="1" customWidth="1"/>
    <col min="16140" max="16140" width="17.44140625" style="343" customWidth="1"/>
    <col min="16141" max="16149" width="0" style="343" hidden="1" customWidth="1"/>
    <col min="16150" max="16382" width="8.88671875" style="343"/>
    <col min="16383" max="16384" width="12.6640625" style="343" customWidth="1"/>
  </cols>
  <sheetData>
    <row r="1" spans="1:15" s="342" customFormat="1" ht="16.2">
      <c r="A1" s="646" t="s">
        <v>209</v>
      </c>
      <c r="B1" s="646"/>
      <c r="C1" s="647"/>
      <c r="D1" s="647"/>
      <c r="E1" s="647"/>
      <c r="F1" s="647"/>
      <c r="G1" s="647"/>
      <c r="H1" s="647"/>
      <c r="I1" s="647"/>
      <c r="J1" s="647"/>
      <c r="K1" s="647"/>
      <c r="L1" s="647"/>
      <c r="M1" s="647"/>
      <c r="N1" s="647"/>
      <c r="O1" s="647"/>
    </row>
    <row r="2" spans="1:15" s="342" customFormat="1" ht="15.6">
      <c r="A2" s="648" t="s">
        <v>216</v>
      </c>
      <c r="B2" s="648"/>
      <c r="C2" s="649"/>
      <c r="D2" s="649"/>
      <c r="E2" s="649"/>
      <c r="F2" s="649"/>
      <c r="G2" s="649"/>
      <c r="H2" s="649"/>
      <c r="I2" s="649"/>
      <c r="J2" s="649"/>
      <c r="K2" s="649"/>
      <c r="L2" s="649"/>
      <c r="M2" s="649"/>
      <c r="N2" s="649"/>
      <c r="O2" s="649"/>
    </row>
    <row r="3" spans="1:15" s="342" customFormat="1" ht="15.6">
      <c r="A3" s="650" t="str">
        <f>'Fund 0666'!A3:O3</f>
        <v>Data Through April 30, 2021</v>
      </c>
      <c r="B3" s="650"/>
      <c r="C3" s="651"/>
      <c r="D3" s="651"/>
      <c r="E3" s="651"/>
      <c r="F3" s="651"/>
      <c r="G3" s="651"/>
      <c r="H3" s="651"/>
      <c r="I3" s="651"/>
      <c r="J3" s="651"/>
      <c r="K3" s="651"/>
      <c r="L3" s="651"/>
      <c r="M3" s="651"/>
      <c r="N3" s="651"/>
      <c r="O3" s="651"/>
    </row>
    <row r="4" spans="1:15" s="342" customFormat="1">
      <c r="A4" s="332"/>
      <c r="B4" s="332"/>
      <c r="C4" s="328"/>
      <c r="D4" s="328"/>
      <c r="E4" s="328"/>
      <c r="F4" s="328"/>
      <c r="G4" s="328"/>
      <c r="H4" s="328"/>
      <c r="I4" s="333"/>
      <c r="J4" s="333"/>
      <c r="K4" s="333"/>
      <c r="L4" s="325"/>
      <c r="M4" s="325"/>
      <c r="N4" s="325"/>
      <c r="O4" s="325"/>
    </row>
    <row r="5" spans="1:15">
      <c r="A5" s="334"/>
      <c r="B5" s="334"/>
      <c r="C5" s="328"/>
      <c r="D5" s="328"/>
      <c r="E5" s="328"/>
      <c r="F5" s="328"/>
      <c r="G5" s="328"/>
      <c r="H5" s="328"/>
      <c r="I5" s="335"/>
      <c r="J5" s="335"/>
      <c r="K5" s="335"/>
      <c r="L5" s="328"/>
      <c r="M5" s="328"/>
      <c r="N5" s="328"/>
      <c r="O5" s="328"/>
    </row>
    <row r="6" spans="1:15" ht="15.6">
      <c r="A6" s="92"/>
      <c r="B6" s="92"/>
      <c r="C6" s="355"/>
      <c r="D6" s="355"/>
      <c r="E6" s="355"/>
      <c r="F6" s="355"/>
      <c r="G6" s="355"/>
      <c r="H6" s="355"/>
      <c r="I6" s="355"/>
      <c r="J6" s="355"/>
      <c r="K6" s="355"/>
      <c r="L6" s="355"/>
      <c r="M6" s="355"/>
      <c r="N6" s="355"/>
      <c r="O6" s="355" t="s">
        <v>531</v>
      </c>
    </row>
    <row r="7" spans="1:15" s="344" customFormat="1" ht="16.2" thickBot="1">
      <c r="A7" s="93"/>
      <c r="B7" s="93"/>
      <c r="C7" s="327" t="s">
        <v>530</v>
      </c>
      <c r="D7" s="327" t="s">
        <v>532</v>
      </c>
      <c r="E7" s="327" t="s">
        <v>533</v>
      </c>
      <c r="F7" s="327" t="s">
        <v>534</v>
      </c>
      <c r="G7" s="327" t="s">
        <v>535</v>
      </c>
      <c r="H7" s="327" t="s">
        <v>536</v>
      </c>
      <c r="I7" s="327" t="s">
        <v>537</v>
      </c>
      <c r="J7" s="327" t="s">
        <v>538</v>
      </c>
      <c r="K7" s="327" t="s">
        <v>539</v>
      </c>
      <c r="L7" s="327" t="s">
        <v>540</v>
      </c>
      <c r="M7" s="327" t="s">
        <v>541</v>
      </c>
      <c r="N7" s="327" t="s">
        <v>542</v>
      </c>
      <c r="O7" s="376" t="str">
        <f>'Fund 8093'!O7</f>
        <v>as of 04/30/21</v>
      </c>
    </row>
    <row r="8" spans="1:15" ht="16.2" thickTop="1">
      <c r="A8" s="92"/>
      <c r="B8" s="92"/>
      <c r="C8" s="86"/>
      <c r="D8" s="86"/>
      <c r="E8" s="86"/>
      <c r="F8" s="86"/>
      <c r="G8" s="86"/>
      <c r="H8" s="86"/>
      <c r="I8" s="94"/>
      <c r="J8" s="95"/>
      <c r="K8" s="95"/>
      <c r="L8" s="86"/>
      <c r="M8" s="86"/>
      <c r="N8" s="86"/>
      <c r="O8" s="86"/>
    </row>
    <row r="9" spans="1:15" ht="16.2" thickBot="1">
      <c r="A9" s="348" t="s">
        <v>212</v>
      </c>
      <c r="B9" s="361"/>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6">
      <c r="A10" s="92"/>
      <c r="B10" s="92"/>
      <c r="C10" s="86"/>
      <c r="D10" s="86"/>
      <c r="E10" s="86"/>
      <c r="F10" s="86"/>
      <c r="G10" s="86"/>
      <c r="H10" s="86"/>
      <c r="I10" s="94"/>
      <c r="J10" s="94"/>
      <c r="K10" s="94"/>
      <c r="L10" s="86"/>
      <c r="M10" s="86"/>
      <c r="N10" s="86"/>
      <c r="O10" s="86"/>
    </row>
    <row r="11" spans="1:15" ht="15.6">
      <c r="A11" s="377" t="s">
        <v>208</v>
      </c>
      <c r="B11" s="377" t="s">
        <v>257</v>
      </c>
      <c r="C11" s="86"/>
      <c r="D11" s="86"/>
      <c r="E11" s="86"/>
      <c r="F11" s="86"/>
      <c r="G11" s="86"/>
      <c r="H11" s="86"/>
      <c r="I11" s="94"/>
      <c r="J11" s="94"/>
      <c r="K11" s="94"/>
      <c r="L11" s="86"/>
      <c r="M11" s="86"/>
      <c r="N11" s="86"/>
      <c r="O11" s="86"/>
    </row>
    <row r="12" spans="1:15" ht="15.6">
      <c r="A12" s="92"/>
      <c r="B12" s="92"/>
      <c r="C12" s="86"/>
      <c r="D12" s="86"/>
      <c r="E12" s="86"/>
      <c r="F12" s="86"/>
      <c r="G12" s="86"/>
      <c r="H12" s="86"/>
      <c r="I12" s="94"/>
      <c r="J12" s="94"/>
      <c r="K12" s="94"/>
      <c r="L12" s="86"/>
      <c r="M12" s="86"/>
      <c r="N12" s="86"/>
      <c r="O12" s="86"/>
    </row>
    <row r="13" spans="1:15" ht="62.4">
      <c r="A13" s="92" t="s">
        <v>217</v>
      </c>
      <c r="B13" s="379" t="s">
        <v>365</v>
      </c>
      <c r="C13" s="86">
        <v>414.33</v>
      </c>
      <c r="D13" s="86">
        <v>493.15</v>
      </c>
      <c r="E13" s="86">
        <v>403.32</v>
      </c>
      <c r="F13" s="86">
        <v>528</v>
      </c>
      <c r="G13" s="99">
        <v>346.5</v>
      </c>
      <c r="H13" s="86">
        <v>198</v>
      </c>
      <c r="I13" s="86">
        <v>801.16</v>
      </c>
      <c r="J13" s="86">
        <v>610.49</v>
      </c>
      <c r="K13" s="86"/>
      <c r="L13" s="86"/>
      <c r="M13" s="86"/>
      <c r="N13" s="86"/>
      <c r="O13" s="105">
        <f t="shared" ref="O13" si="1">ROUND(SUM(C13:N13),0)</f>
        <v>3795</v>
      </c>
    </row>
    <row r="14" spans="1:15" ht="15.6">
      <c r="A14" s="92"/>
      <c r="B14" s="92"/>
      <c r="C14" s="86"/>
      <c r="D14" s="86"/>
      <c r="E14" s="86"/>
      <c r="F14" s="86"/>
      <c r="G14" s="86"/>
      <c r="H14" s="86"/>
      <c r="I14" s="86"/>
      <c r="J14" s="86"/>
      <c r="K14" s="86"/>
      <c r="L14" s="86"/>
      <c r="M14" s="86"/>
      <c r="N14" s="86"/>
      <c r="O14" s="86"/>
    </row>
    <row r="15" spans="1:15" ht="15.6">
      <c r="A15" s="92"/>
      <c r="B15" s="92"/>
      <c r="C15" s="86"/>
      <c r="D15" s="86"/>
      <c r="E15" s="86"/>
      <c r="F15" s="86"/>
      <c r="G15" s="86"/>
      <c r="H15" s="86"/>
      <c r="I15" s="94"/>
      <c r="J15" s="94"/>
      <c r="K15" s="94"/>
      <c r="L15" s="86"/>
      <c r="M15" s="86"/>
      <c r="N15" s="86"/>
      <c r="O15" s="86"/>
    </row>
    <row r="16" spans="1:15" ht="15.6">
      <c r="A16" s="378" t="s">
        <v>207</v>
      </c>
      <c r="B16" s="378"/>
      <c r="C16" s="89">
        <f>SUM(C8:C15)</f>
        <v>414.33</v>
      </c>
      <c r="D16" s="89">
        <f t="shared" ref="D16:K16" si="2">SUM(D8:D15)</f>
        <v>493.15</v>
      </c>
      <c r="E16" s="89">
        <f t="shared" si="2"/>
        <v>403.32</v>
      </c>
      <c r="F16" s="89">
        <f t="shared" si="2"/>
        <v>528</v>
      </c>
      <c r="G16" s="89">
        <f t="shared" si="2"/>
        <v>346.5</v>
      </c>
      <c r="H16" s="89">
        <f t="shared" si="2"/>
        <v>198</v>
      </c>
      <c r="I16" s="89">
        <f t="shared" si="2"/>
        <v>801.16</v>
      </c>
      <c r="J16" s="89">
        <f t="shared" si="2"/>
        <v>610.49</v>
      </c>
      <c r="K16" s="89">
        <f t="shared" si="2"/>
        <v>0</v>
      </c>
      <c r="L16" s="89">
        <f>ROUND((SUM(L8:L15)),0)</f>
        <v>0</v>
      </c>
      <c r="M16" s="89">
        <f>ROUND((SUM(M8:M15)),0)</f>
        <v>0</v>
      </c>
      <c r="N16" s="89">
        <f>ROUND((SUM(N8:N15)),0)</f>
        <v>0</v>
      </c>
      <c r="O16" s="89">
        <f>SUM(C16:N16)</f>
        <v>3794.95</v>
      </c>
    </row>
    <row r="17" spans="1:15" ht="15.6">
      <c r="A17" s="92"/>
      <c r="B17" s="92"/>
      <c r="C17" s="86"/>
      <c r="D17" s="86"/>
      <c r="E17" s="86"/>
      <c r="F17" s="86"/>
      <c r="G17" s="86"/>
      <c r="H17" s="86"/>
      <c r="I17" s="100"/>
      <c r="J17" s="100"/>
      <c r="K17" s="100"/>
      <c r="L17" s="86"/>
      <c r="M17" s="86"/>
      <c r="N17" s="86"/>
      <c r="O17" s="86"/>
    </row>
    <row r="18" spans="1:15" ht="15.6">
      <c r="A18" s="377" t="s">
        <v>206</v>
      </c>
      <c r="B18" s="377"/>
      <c r="C18" s="86"/>
      <c r="D18" s="86"/>
      <c r="E18" s="86"/>
      <c r="F18" s="86"/>
      <c r="G18" s="86"/>
      <c r="H18" s="86"/>
      <c r="I18" s="100"/>
      <c r="J18" s="100"/>
      <c r="K18" s="100"/>
      <c r="L18" s="86"/>
      <c r="M18" s="86"/>
      <c r="N18" s="86"/>
      <c r="O18" s="86"/>
    </row>
    <row r="19" spans="1:15" ht="15.6">
      <c r="A19" s="101"/>
      <c r="B19" s="101"/>
      <c r="C19" s="86"/>
      <c r="D19" s="86"/>
      <c r="E19" s="86"/>
      <c r="F19" s="86"/>
      <c r="G19" s="86"/>
      <c r="H19" s="86"/>
      <c r="I19" s="100"/>
      <c r="J19" s="100"/>
      <c r="K19" s="100"/>
      <c r="L19" s="86"/>
      <c r="M19" s="86"/>
      <c r="N19" s="86"/>
      <c r="O19" s="86"/>
    </row>
    <row r="20" spans="1:15" ht="15.6">
      <c r="A20" s="96" t="s">
        <v>218</v>
      </c>
      <c r="B20" s="96"/>
      <c r="C20" s="86">
        <f>-C16</f>
        <v>-414.33</v>
      </c>
      <c r="D20" s="86">
        <f t="shared" ref="D20:K20" si="3">-D16</f>
        <v>-493.15</v>
      </c>
      <c r="E20" s="86">
        <f t="shared" si="3"/>
        <v>-403.32</v>
      </c>
      <c r="F20" s="86">
        <f t="shared" si="3"/>
        <v>-528</v>
      </c>
      <c r="G20" s="86">
        <f t="shared" si="3"/>
        <v>-346.5</v>
      </c>
      <c r="H20" s="86">
        <f t="shared" si="3"/>
        <v>-198</v>
      </c>
      <c r="I20" s="86">
        <f t="shared" si="3"/>
        <v>-801.16</v>
      </c>
      <c r="J20" s="86">
        <f t="shared" si="3"/>
        <v>-610.49</v>
      </c>
      <c r="K20" s="86">
        <f t="shared" si="3"/>
        <v>0</v>
      </c>
      <c r="L20" s="86">
        <f>ROUND(-L16,0)</f>
        <v>0</v>
      </c>
      <c r="M20" s="86">
        <f>ROUND(-M16,0)</f>
        <v>0</v>
      </c>
      <c r="N20" s="86">
        <f>ROUND(-N16,0)</f>
        <v>0</v>
      </c>
      <c r="O20" s="86">
        <f>ROUND(SUM(C20:N20),0)</f>
        <v>-3795</v>
      </c>
    </row>
    <row r="21" spans="1:15" ht="15.6">
      <c r="A21" s="101"/>
      <c r="B21" s="101"/>
      <c r="C21" s="86"/>
      <c r="D21" s="86"/>
      <c r="E21" s="86"/>
      <c r="F21" s="86"/>
      <c r="G21" s="86"/>
      <c r="H21" s="86"/>
      <c r="I21" s="100"/>
      <c r="J21" s="100"/>
      <c r="K21" s="100"/>
      <c r="L21" s="86"/>
      <c r="M21" s="86"/>
      <c r="N21" s="86"/>
      <c r="O21" s="86"/>
    </row>
    <row r="22" spans="1:15" ht="15.6">
      <c r="A22" s="101"/>
      <c r="B22" s="101"/>
      <c r="C22" s="86"/>
      <c r="D22" s="86"/>
      <c r="E22" s="86"/>
      <c r="F22" s="86"/>
      <c r="G22" s="86"/>
      <c r="H22" s="86"/>
      <c r="I22" s="100"/>
      <c r="J22" s="100"/>
      <c r="K22" s="100"/>
      <c r="L22" s="86"/>
      <c r="M22" s="86"/>
      <c r="N22" s="86"/>
      <c r="O22" s="86"/>
    </row>
    <row r="23" spans="1:15" ht="15.6">
      <c r="A23" s="377" t="s">
        <v>205</v>
      </c>
      <c r="B23" s="377"/>
      <c r="C23" s="89">
        <f>SUM(C19:C22)</f>
        <v>-414.33</v>
      </c>
      <c r="D23" s="89">
        <f t="shared" ref="D23:M23" si="4">SUM(D19:D22)</f>
        <v>-493.15</v>
      </c>
      <c r="E23" s="89">
        <f t="shared" si="4"/>
        <v>-403.32</v>
      </c>
      <c r="F23" s="89">
        <f t="shared" si="4"/>
        <v>-528</v>
      </c>
      <c r="G23" s="89">
        <f t="shared" si="4"/>
        <v>-346.5</v>
      </c>
      <c r="H23" s="89">
        <f t="shared" si="4"/>
        <v>-198</v>
      </c>
      <c r="I23" s="89">
        <f t="shared" si="4"/>
        <v>-801.16</v>
      </c>
      <c r="J23" s="89">
        <f t="shared" si="4"/>
        <v>-610.49</v>
      </c>
      <c r="K23" s="89">
        <f t="shared" si="4"/>
        <v>0</v>
      </c>
      <c r="L23" s="89">
        <f t="shared" si="4"/>
        <v>0</v>
      </c>
      <c r="M23" s="89">
        <f t="shared" si="4"/>
        <v>0</v>
      </c>
      <c r="N23" s="89">
        <f>SUM(N19:N22)</f>
        <v>0</v>
      </c>
      <c r="O23" s="89">
        <f>SUM(O19:O22)</f>
        <v>-3795</v>
      </c>
    </row>
    <row r="24" spans="1:15" ht="15.6">
      <c r="A24" s="92"/>
      <c r="B24" s="92"/>
      <c r="C24" s="86"/>
      <c r="D24" s="86"/>
      <c r="E24" s="86"/>
      <c r="F24" s="86"/>
      <c r="G24" s="86"/>
      <c r="H24" s="86"/>
      <c r="I24" s="100"/>
      <c r="J24" s="100"/>
      <c r="K24" s="100"/>
      <c r="L24" s="86"/>
      <c r="M24" s="86"/>
      <c r="N24" s="86"/>
      <c r="O24" s="86"/>
    </row>
    <row r="25" spans="1:15" ht="16.2" thickBot="1">
      <c r="A25" s="348" t="s">
        <v>204</v>
      </c>
      <c r="B25" s="348"/>
      <c r="C25" s="352">
        <f>+C9+C16+C23</f>
        <v>0</v>
      </c>
      <c r="D25" s="352">
        <f t="shared" ref="D25:N25" si="5">+D9+D16+D23</f>
        <v>0</v>
      </c>
      <c r="E25" s="352">
        <f t="shared" si="5"/>
        <v>0</v>
      </c>
      <c r="F25" s="352">
        <f t="shared" si="5"/>
        <v>0</v>
      </c>
      <c r="G25" s="352">
        <f t="shared" si="5"/>
        <v>0</v>
      </c>
      <c r="H25" s="352">
        <f t="shared" si="5"/>
        <v>0</v>
      </c>
      <c r="I25" s="352">
        <f t="shared" si="5"/>
        <v>0</v>
      </c>
      <c r="J25" s="352">
        <f t="shared" si="5"/>
        <v>0</v>
      </c>
      <c r="K25" s="352">
        <f t="shared" si="5"/>
        <v>0</v>
      </c>
      <c r="L25" s="352">
        <f t="shared" si="5"/>
        <v>0</v>
      </c>
      <c r="M25" s="352">
        <f t="shared" si="5"/>
        <v>0</v>
      </c>
      <c r="N25" s="352">
        <f t="shared" si="5"/>
        <v>0</v>
      </c>
      <c r="O25" s="352">
        <f>ROUND((+O9+O16+O23),0)</f>
        <v>0</v>
      </c>
    </row>
    <row r="26" spans="1:15" ht="15.6">
      <c r="A26" s="102"/>
      <c r="B26" s="102"/>
      <c r="C26" s="85"/>
      <c r="D26" s="85"/>
      <c r="E26" s="85"/>
      <c r="F26" s="85"/>
      <c r="G26" s="85"/>
      <c r="H26" s="85"/>
      <c r="I26" s="85"/>
      <c r="J26" s="85"/>
      <c r="K26" s="85"/>
      <c r="L26" s="85"/>
      <c r="M26" s="85"/>
      <c r="N26" s="85"/>
      <c r="O26" s="85"/>
    </row>
    <row r="27" spans="1:15" ht="15.6">
      <c r="A27" s="102"/>
      <c r="B27" s="102"/>
      <c r="C27" s="85"/>
      <c r="D27" s="85"/>
      <c r="E27" s="85"/>
      <c r="F27" s="85"/>
      <c r="G27" s="85"/>
      <c r="H27" s="85"/>
      <c r="I27" s="85"/>
      <c r="J27" s="85"/>
      <c r="K27" s="85"/>
      <c r="L27" s="85"/>
      <c r="M27" s="85"/>
      <c r="N27" s="85"/>
      <c r="O27" s="85"/>
    </row>
    <row r="28" spans="1:15" ht="15.6">
      <c r="A28" s="85" t="s">
        <v>219</v>
      </c>
      <c r="B28" s="85"/>
      <c r="C28" s="85"/>
      <c r="D28" s="85"/>
      <c r="E28" s="85"/>
      <c r="F28" s="85"/>
      <c r="G28" s="85"/>
      <c r="H28" s="85"/>
      <c r="I28" s="85"/>
      <c r="J28" s="85"/>
      <c r="K28" s="85"/>
      <c r="L28" s="85"/>
      <c r="M28" s="85"/>
      <c r="N28" s="85"/>
      <c r="O28" s="85"/>
    </row>
    <row r="29" spans="1:15" ht="15.6">
      <c r="A29" s="102"/>
      <c r="B29" s="102"/>
      <c r="C29" s="85"/>
      <c r="D29" s="85"/>
      <c r="E29" s="85"/>
      <c r="F29" s="85"/>
      <c r="G29" s="85"/>
      <c r="H29" s="85"/>
      <c r="I29" s="85"/>
      <c r="J29" s="85"/>
      <c r="K29" s="85"/>
      <c r="L29" s="85"/>
      <c r="M29" s="85"/>
      <c r="N29" s="85"/>
      <c r="O29" s="85"/>
    </row>
    <row r="30" spans="1:15" ht="15.6">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A25" sqref="A25"/>
    </sheetView>
  </sheetViews>
  <sheetFormatPr defaultRowHeight="13.2"/>
  <cols>
    <col min="1" max="1" width="64.6640625" style="336" bestFit="1" customWidth="1"/>
    <col min="2" max="2" width="17.109375" style="336" bestFit="1" customWidth="1"/>
    <col min="3" max="3" width="11.33203125" style="326" hidden="1" customWidth="1"/>
    <col min="4" max="4" width="11.44140625" style="326" hidden="1" customWidth="1"/>
    <col min="5" max="6" width="11.6640625" style="326" hidden="1" customWidth="1"/>
    <col min="7" max="7" width="11.33203125" style="326" hidden="1" customWidth="1"/>
    <col min="8" max="8" width="11.6640625" style="326" hidden="1" customWidth="1"/>
    <col min="9" max="9" width="12.109375" style="326" hidden="1" customWidth="1"/>
    <col min="10" max="10" width="11.6640625" style="326" customWidth="1"/>
    <col min="11" max="11" width="12.109375" style="326" hidden="1" customWidth="1"/>
    <col min="12" max="12" width="11.44140625" style="326" hidden="1" customWidth="1"/>
    <col min="13" max="13" width="11.109375" style="326" hidden="1" customWidth="1"/>
    <col min="14" max="14" width="11.6640625" style="326" hidden="1" customWidth="1"/>
    <col min="15" max="15" width="16.109375" style="326" bestFit="1" customWidth="1"/>
    <col min="16" max="16" width="22.33203125" style="336" customWidth="1"/>
    <col min="17" max="17" width="22.33203125" style="337" customWidth="1"/>
    <col min="18" max="18" width="22.33203125" style="336" customWidth="1"/>
    <col min="19" max="20" width="9.33203125" style="336" customWidth="1"/>
    <col min="21" max="21" width="12.6640625" style="336" customWidth="1"/>
    <col min="22" max="22" width="10.44140625" style="336" customWidth="1"/>
    <col min="23" max="254" width="8.88671875" style="336"/>
    <col min="255" max="255" width="63.5546875" style="336" bestFit="1" customWidth="1"/>
    <col min="256" max="256" width="10.6640625" style="336" bestFit="1" customWidth="1"/>
    <col min="257" max="267" width="0" style="336" hidden="1" customWidth="1"/>
    <col min="268" max="268" width="14.88671875" style="336" bestFit="1" customWidth="1"/>
    <col min="269" max="277" width="0" style="336" hidden="1" customWidth="1"/>
    <col min="278" max="278" width="10.44140625" style="336" customWidth="1"/>
    <col min="279" max="510" width="8.88671875" style="336"/>
    <col min="511" max="511" width="63.5546875" style="336" bestFit="1" customWidth="1"/>
    <col min="512" max="512" width="10.6640625" style="336" bestFit="1" customWidth="1"/>
    <col min="513" max="523" width="0" style="336" hidden="1" customWidth="1"/>
    <col min="524" max="524" width="14.88671875" style="336" bestFit="1" customWidth="1"/>
    <col min="525" max="533" width="0" style="336" hidden="1" customWidth="1"/>
    <col min="534" max="534" width="10.44140625" style="336" customWidth="1"/>
    <col min="535" max="766" width="8.88671875" style="336"/>
    <col min="767" max="767" width="63.5546875" style="336" bestFit="1" customWidth="1"/>
    <col min="768" max="768" width="10.6640625" style="336" bestFit="1" customWidth="1"/>
    <col min="769" max="779" width="0" style="336" hidden="1" customWidth="1"/>
    <col min="780" max="780" width="14.88671875" style="336" bestFit="1" customWidth="1"/>
    <col min="781" max="789" width="0" style="336" hidden="1" customWidth="1"/>
    <col min="790" max="790" width="10.44140625" style="336" customWidth="1"/>
    <col min="791" max="1022" width="8.88671875" style="336"/>
    <col min="1023" max="1023" width="63.5546875" style="336" bestFit="1" customWidth="1"/>
    <col min="1024" max="1024" width="10.6640625" style="336" bestFit="1" customWidth="1"/>
    <col min="1025" max="1035" width="0" style="336" hidden="1" customWidth="1"/>
    <col min="1036" max="1036" width="14.88671875" style="336" bestFit="1" customWidth="1"/>
    <col min="1037" max="1045" width="0" style="336" hidden="1" customWidth="1"/>
    <col min="1046" max="1046" width="10.44140625" style="336" customWidth="1"/>
    <col min="1047" max="1278" width="8.88671875" style="336"/>
    <col min="1279" max="1279" width="63.5546875" style="336" bestFit="1" customWidth="1"/>
    <col min="1280" max="1280" width="10.6640625" style="336" bestFit="1" customWidth="1"/>
    <col min="1281" max="1291" width="0" style="336" hidden="1" customWidth="1"/>
    <col min="1292" max="1292" width="14.88671875" style="336" bestFit="1" customWidth="1"/>
    <col min="1293" max="1301" width="0" style="336" hidden="1" customWidth="1"/>
    <col min="1302" max="1302" width="10.44140625" style="336" customWidth="1"/>
    <col min="1303" max="1534" width="8.88671875" style="336"/>
    <col min="1535" max="1535" width="63.5546875" style="336" bestFit="1" customWidth="1"/>
    <col min="1536" max="1536" width="10.6640625" style="336" bestFit="1" customWidth="1"/>
    <col min="1537" max="1547" width="0" style="336" hidden="1" customWidth="1"/>
    <col min="1548" max="1548" width="14.88671875" style="336" bestFit="1" customWidth="1"/>
    <col min="1549" max="1557" width="0" style="336" hidden="1" customWidth="1"/>
    <col min="1558" max="1558" width="10.44140625" style="336" customWidth="1"/>
    <col min="1559" max="1790" width="8.88671875" style="336"/>
    <col min="1791" max="1791" width="63.5546875" style="336" bestFit="1" customWidth="1"/>
    <col min="1792" max="1792" width="10.6640625" style="336" bestFit="1" customWidth="1"/>
    <col min="1793" max="1803" width="0" style="336" hidden="1" customWidth="1"/>
    <col min="1804" max="1804" width="14.88671875" style="336" bestFit="1" customWidth="1"/>
    <col min="1805" max="1813" width="0" style="336" hidden="1" customWidth="1"/>
    <col min="1814" max="1814" width="10.44140625" style="336" customWidth="1"/>
    <col min="1815" max="2046" width="8.88671875" style="336"/>
    <col min="2047" max="2047" width="63.5546875" style="336" bestFit="1" customWidth="1"/>
    <col min="2048" max="2048" width="10.6640625" style="336" bestFit="1" customWidth="1"/>
    <col min="2049" max="2059" width="0" style="336" hidden="1" customWidth="1"/>
    <col min="2060" max="2060" width="14.88671875" style="336" bestFit="1" customWidth="1"/>
    <col min="2061" max="2069" width="0" style="336" hidden="1" customWidth="1"/>
    <col min="2070" max="2070" width="10.44140625" style="336" customWidth="1"/>
    <col min="2071" max="2302" width="8.88671875" style="336"/>
    <col min="2303" max="2303" width="63.5546875" style="336" bestFit="1" customWidth="1"/>
    <col min="2304" max="2304" width="10.6640625" style="336" bestFit="1" customWidth="1"/>
    <col min="2305" max="2315" width="0" style="336" hidden="1" customWidth="1"/>
    <col min="2316" max="2316" width="14.88671875" style="336" bestFit="1" customWidth="1"/>
    <col min="2317" max="2325" width="0" style="336" hidden="1" customWidth="1"/>
    <col min="2326" max="2326" width="10.44140625" style="336" customWidth="1"/>
    <col min="2327" max="2558" width="8.88671875" style="336"/>
    <col min="2559" max="2559" width="63.5546875" style="336" bestFit="1" customWidth="1"/>
    <col min="2560" max="2560" width="10.6640625" style="336" bestFit="1" customWidth="1"/>
    <col min="2561" max="2571" width="0" style="336" hidden="1" customWidth="1"/>
    <col min="2572" max="2572" width="14.88671875" style="336" bestFit="1" customWidth="1"/>
    <col min="2573" max="2581" width="0" style="336" hidden="1" customWidth="1"/>
    <col min="2582" max="2582" width="10.44140625" style="336" customWidth="1"/>
    <col min="2583" max="2814" width="8.88671875" style="336"/>
    <col min="2815" max="2815" width="63.5546875" style="336" bestFit="1" customWidth="1"/>
    <col min="2816" max="2816" width="10.6640625" style="336" bestFit="1" customWidth="1"/>
    <col min="2817" max="2827" width="0" style="336" hidden="1" customWidth="1"/>
    <col min="2828" max="2828" width="14.88671875" style="336" bestFit="1" customWidth="1"/>
    <col min="2829" max="2837" width="0" style="336" hidden="1" customWidth="1"/>
    <col min="2838" max="2838" width="10.44140625" style="336" customWidth="1"/>
    <col min="2839" max="3070" width="8.88671875" style="336"/>
    <col min="3071" max="3071" width="63.5546875" style="336" bestFit="1" customWidth="1"/>
    <col min="3072" max="3072" width="10.6640625" style="336" bestFit="1" customWidth="1"/>
    <col min="3073" max="3083" width="0" style="336" hidden="1" customWidth="1"/>
    <col min="3084" max="3084" width="14.88671875" style="336" bestFit="1" customWidth="1"/>
    <col min="3085" max="3093" width="0" style="336" hidden="1" customWidth="1"/>
    <col min="3094" max="3094" width="10.44140625" style="336" customWidth="1"/>
    <col min="3095" max="3326" width="8.88671875" style="336"/>
    <col min="3327" max="3327" width="63.5546875" style="336" bestFit="1" customWidth="1"/>
    <col min="3328" max="3328" width="10.6640625" style="336" bestFit="1" customWidth="1"/>
    <col min="3329" max="3339" width="0" style="336" hidden="1" customWidth="1"/>
    <col min="3340" max="3340" width="14.88671875" style="336" bestFit="1" customWidth="1"/>
    <col min="3341" max="3349" width="0" style="336" hidden="1" customWidth="1"/>
    <col min="3350" max="3350" width="10.44140625" style="336" customWidth="1"/>
    <col min="3351" max="3582" width="8.88671875" style="336"/>
    <col min="3583" max="3583" width="63.5546875" style="336" bestFit="1" customWidth="1"/>
    <col min="3584" max="3584" width="10.6640625" style="336" bestFit="1" customWidth="1"/>
    <col min="3585" max="3595" width="0" style="336" hidden="1" customWidth="1"/>
    <col min="3596" max="3596" width="14.88671875" style="336" bestFit="1" customWidth="1"/>
    <col min="3597" max="3605" width="0" style="336" hidden="1" customWidth="1"/>
    <col min="3606" max="3606" width="10.44140625" style="336" customWidth="1"/>
    <col min="3607" max="3838" width="8.88671875" style="336"/>
    <col min="3839" max="3839" width="63.5546875" style="336" bestFit="1" customWidth="1"/>
    <col min="3840" max="3840" width="10.6640625" style="336" bestFit="1" customWidth="1"/>
    <col min="3841" max="3851" width="0" style="336" hidden="1" customWidth="1"/>
    <col min="3852" max="3852" width="14.88671875" style="336" bestFit="1" customWidth="1"/>
    <col min="3853" max="3861" width="0" style="336" hidden="1" customWidth="1"/>
    <col min="3862" max="3862" width="10.44140625" style="336" customWidth="1"/>
    <col min="3863" max="4094" width="8.88671875" style="336"/>
    <col min="4095" max="4095" width="63.5546875" style="336" bestFit="1" customWidth="1"/>
    <col min="4096" max="4096" width="10.6640625" style="336" bestFit="1" customWidth="1"/>
    <col min="4097" max="4107" width="0" style="336" hidden="1" customWidth="1"/>
    <col min="4108" max="4108" width="14.88671875" style="336" bestFit="1" customWidth="1"/>
    <col min="4109" max="4117" width="0" style="336" hidden="1" customWidth="1"/>
    <col min="4118" max="4118" width="10.44140625" style="336" customWidth="1"/>
    <col min="4119" max="4350" width="8.88671875" style="336"/>
    <col min="4351" max="4351" width="63.5546875" style="336" bestFit="1" customWidth="1"/>
    <col min="4352" max="4352" width="10.6640625" style="336" bestFit="1" customWidth="1"/>
    <col min="4353" max="4363" width="0" style="336" hidden="1" customWidth="1"/>
    <col min="4364" max="4364" width="14.88671875" style="336" bestFit="1" customWidth="1"/>
    <col min="4365" max="4373" width="0" style="336" hidden="1" customWidth="1"/>
    <col min="4374" max="4374" width="10.44140625" style="336" customWidth="1"/>
    <col min="4375" max="4606" width="8.88671875" style="336"/>
    <col min="4607" max="4607" width="63.5546875" style="336" bestFit="1" customWidth="1"/>
    <col min="4608" max="4608" width="10.6640625" style="336" bestFit="1" customWidth="1"/>
    <col min="4609" max="4619" width="0" style="336" hidden="1" customWidth="1"/>
    <col min="4620" max="4620" width="14.88671875" style="336" bestFit="1" customWidth="1"/>
    <col min="4621" max="4629" width="0" style="336" hidden="1" customWidth="1"/>
    <col min="4630" max="4630" width="10.44140625" style="336" customWidth="1"/>
    <col min="4631" max="4862" width="8.88671875" style="336"/>
    <col min="4863" max="4863" width="63.5546875" style="336" bestFit="1" customWidth="1"/>
    <col min="4864" max="4864" width="10.6640625" style="336" bestFit="1" customWidth="1"/>
    <col min="4865" max="4875" width="0" style="336" hidden="1" customWidth="1"/>
    <col min="4876" max="4876" width="14.88671875" style="336" bestFit="1" customWidth="1"/>
    <col min="4877" max="4885" width="0" style="336" hidden="1" customWidth="1"/>
    <col min="4886" max="4886" width="10.44140625" style="336" customWidth="1"/>
    <col min="4887" max="5118" width="8.88671875" style="336"/>
    <col min="5119" max="5119" width="63.5546875" style="336" bestFit="1" customWidth="1"/>
    <col min="5120" max="5120" width="10.6640625" style="336" bestFit="1" customWidth="1"/>
    <col min="5121" max="5131" width="0" style="336" hidden="1" customWidth="1"/>
    <col min="5132" max="5132" width="14.88671875" style="336" bestFit="1" customWidth="1"/>
    <col min="5133" max="5141" width="0" style="336" hidden="1" customWidth="1"/>
    <col min="5142" max="5142" width="10.44140625" style="336" customWidth="1"/>
    <col min="5143" max="5374" width="8.88671875" style="336"/>
    <col min="5375" max="5375" width="63.5546875" style="336" bestFit="1" customWidth="1"/>
    <col min="5376" max="5376" width="10.6640625" style="336" bestFit="1" customWidth="1"/>
    <col min="5377" max="5387" width="0" style="336" hidden="1" customWidth="1"/>
    <col min="5388" max="5388" width="14.88671875" style="336" bestFit="1" customWidth="1"/>
    <col min="5389" max="5397" width="0" style="336" hidden="1" customWidth="1"/>
    <col min="5398" max="5398" width="10.44140625" style="336" customWidth="1"/>
    <col min="5399" max="5630" width="8.88671875" style="336"/>
    <col min="5631" max="5631" width="63.5546875" style="336" bestFit="1" customWidth="1"/>
    <col min="5632" max="5632" width="10.6640625" style="336" bestFit="1" customWidth="1"/>
    <col min="5633" max="5643" width="0" style="336" hidden="1" customWidth="1"/>
    <col min="5644" max="5644" width="14.88671875" style="336" bestFit="1" customWidth="1"/>
    <col min="5645" max="5653" width="0" style="336" hidden="1" customWidth="1"/>
    <col min="5654" max="5654" width="10.44140625" style="336" customWidth="1"/>
    <col min="5655" max="5886" width="8.88671875" style="336"/>
    <col min="5887" max="5887" width="63.5546875" style="336" bestFit="1" customWidth="1"/>
    <col min="5888" max="5888" width="10.6640625" style="336" bestFit="1" customWidth="1"/>
    <col min="5889" max="5899" width="0" style="336" hidden="1" customWidth="1"/>
    <col min="5900" max="5900" width="14.88671875" style="336" bestFit="1" customWidth="1"/>
    <col min="5901" max="5909" width="0" style="336" hidden="1" customWidth="1"/>
    <col min="5910" max="5910" width="10.44140625" style="336" customWidth="1"/>
    <col min="5911" max="6142" width="8.88671875" style="336"/>
    <col min="6143" max="6143" width="63.5546875" style="336" bestFit="1" customWidth="1"/>
    <col min="6144" max="6144" width="10.6640625" style="336" bestFit="1" customWidth="1"/>
    <col min="6145" max="6155" width="0" style="336" hidden="1" customWidth="1"/>
    <col min="6156" max="6156" width="14.88671875" style="336" bestFit="1" customWidth="1"/>
    <col min="6157" max="6165" width="0" style="336" hidden="1" customWidth="1"/>
    <col min="6166" max="6166" width="10.44140625" style="336" customWidth="1"/>
    <col min="6167" max="6398" width="8.88671875" style="336"/>
    <col min="6399" max="6399" width="63.5546875" style="336" bestFit="1" customWidth="1"/>
    <col min="6400" max="6400" width="10.6640625" style="336" bestFit="1" customWidth="1"/>
    <col min="6401" max="6411" width="0" style="336" hidden="1" customWidth="1"/>
    <col min="6412" max="6412" width="14.88671875" style="336" bestFit="1" customWidth="1"/>
    <col min="6413" max="6421" width="0" style="336" hidden="1" customWidth="1"/>
    <col min="6422" max="6422" width="10.44140625" style="336" customWidth="1"/>
    <col min="6423" max="6654" width="8.88671875" style="336"/>
    <col min="6655" max="6655" width="63.5546875" style="336" bestFit="1" customWidth="1"/>
    <col min="6656" max="6656" width="10.6640625" style="336" bestFit="1" customWidth="1"/>
    <col min="6657" max="6667" width="0" style="336" hidden="1" customWidth="1"/>
    <col min="6668" max="6668" width="14.88671875" style="336" bestFit="1" customWidth="1"/>
    <col min="6669" max="6677" width="0" style="336" hidden="1" customWidth="1"/>
    <col min="6678" max="6678" width="10.44140625" style="336" customWidth="1"/>
    <col min="6679" max="6910" width="8.88671875" style="336"/>
    <col min="6911" max="6911" width="63.5546875" style="336" bestFit="1" customWidth="1"/>
    <col min="6912" max="6912" width="10.6640625" style="336" bestFit="1" customWidth="1"/>
    <col min="6913" max="6923" width="0" style="336" hidden="1" customWidth="1"/>
    <col min="6924" max="6924" width="14.88671875" style="336" bestFit="1" customWidth="1"/>
    <col min="6925" max="6933" width="0" style="336" hidden="1" customWidth="1"/>
    <col min="6934" max="6934" width="10.44140625" style="336" customWidth="1"/>
    <col min="6935" max="7166" width="8.88671875" style="336"/>
    <col min="7167" max="7167" width="63.5546875" style="336" bestFit="1" customWidth="1"/>
    <col min="7168" max="7168" width="10.6640625" style="336" bestFit="1" customWidth="1"/>
    <col min="7169" max="7179" width="0" style="336" hidden="1" customWidth="1"/>
    <col min="7180" max="7180" width="14.88671875" style="336" bestFit="1" customWidth="1"/>
    <col min="7181" max="7189" width="0" style="336" hidden="1" customWidth="1"/>
    <col min="7190" max="7190" width="10.44140625" style="336" customWidth="1"/>
    <col min="7191" max="7422" width="8.88671875" style="336"/>
    <col min="7423" max="7423" width="63.5546875" style="336" bestFit="1" customWidth="1"/>
    <col min="7424" max="7424" width="10.6640625" style="336" bestFit="1" customWidth="1"/>
    <col min="7425" max="7435" width="0" style="336" hidden="1" customWidth="1"/>
    <col min="7436" max="7436" width="14.88671875" style="336" bestFit="1" customWidth="1"/>
    <col min="7437" max="7445" width="0" style="336" hidden="1" customWidth="1"/>
    <col min="7446" max="7446" width="10.44140625" style="336" customWidth="1"/>
    <col min="7447" max="7678" width="8.88671875" style="336"/>
    <col min="7679" max="7679" width="63.5546875" style="336" bestFit="1" customWidth="1"/>
    <col min="7680" max="7680" width="10.6640625" style="336" bestFit="1" customWidth="1"/>
    <col min="7681" max="7691" width="0" style="336" hidden="1" customWidth="1"/>
    <col min="7692" max="7692" width="14.88671875" style="336" bestFit="1" customWidth="1"/>
    <col min="7693" max="7701" width="0" style="336" hidden="1" customWidth="1"/>
    <col min="7702" max="7702" width="10.44140625" style="336" customWidth="1"/>
    <col min="7703" max="7934" width="8.88671875" style="336"/>
    <col min="7935" max="7935" width="63.5546875" style="336" bestFit="1" customWidth="1"/>
    <col min="7936" max="7936" width="10.6640625" style="336" bestFit="1" customWidth="1"/>
    <col min="7937" max="7947" width="0" style="336" hidden="1" customWidth="1"/>
    <col min="7948" max="7948" width="14.88671875" style="336" bestFit="1" customWidth="1"/>
    <col min="7949" max="7957" width="0" style="336" hidden="1" customWidth="1"/>
    <col min="7958" max="7958" width="10.44140625" style="336" customWidth="1"/>
    <col min="7959" max="8190" width="8.88671875" style="336"/>
    <col min="8191" max="8191" width="63.5546875" style="336" bestFit="1" customWidth="1"/>
    <col min="8192" max="8192" width="10.6640625" style="336" bestFit="1" customWidth="1"/>
    <col min="8193" max="8203" width="0" style="336" hidden="1" customWidth="1"/>
    <col min="8204" max="8204" width="14.88671875" style="336" bestFit="1" customWidth="1"/>
    <col min="8205" max="8213" width="0" style="336" hidden="1" customWidth="1"/>
    <col min="8214" max="8214" width="10.44140625" style="336" customWidth="1"/>
    <col min="8215" max="8446" width="8.88671875" style="336"/>
    <col min="8447" max="8447" width="63.5546875" style="336" bestFit="1" customWidth="1"/>
    <col min="8448" max="8448" width="10.6640625" style="336" bestFit="1" customWidth="1"/>
    <col min="8449" max="8459" width="0" style="336" hidden="1" customWidth="1"/>
    <col min="8460" max="8460" width="14.88671875" style="336" bestFit="1" customWidth="1"/>
    <col min="8461" max="8469" width="0" style="336" hidden="1" customWidth="1"/>
    <col min="8470" max="8470" width="10.44140625" style="336" customWidth="1"/>
    <col min="8471" max="8702" width="8.88671875" style="336"/>
    <col min="8703" max="8703" width="63.5546875" style="336" bestFit="1" customWidth="1"/>
    <col min="8704" max="8704" width="10.6640625" style="336" bestFit="1" customWidth="1"/>
    <col min="8705" max="8715" width="0" style="336" hidden="1" customWidth="1"/>
    <col min="8716" max="8716" width="14.88671875" style="336" bestFit="1" customWidth="1"/>
    <col min="8717" max="8725" width="0" style="336" hidden="1" customWidth="1"/>
    <col min="8726" max="8726" width="10.44140625" style="336" customWidth="1"/>
    <col min="8727" max="8958" width="8.88671875" style="336"/>
    <col min="8959" max="8959" width="63.5546875" style="336" bestFit="1" customWidth="1"/>
    <col min="8960" max="8960" width="10.6640625" style="336" bestFit="1" customWidth="1"/>
    <col min="8961" max="8971" width="0" style="336" hidden="1" customWidth="1"/>
    <col min="8972" max="8972" width="14.88671875" style="336" bestFit="1" customWidth="1"/>
    <col min="8973" max="8981" width="0" style="336" hidden="1" customWidth="1"/>
    <col min="8982" max="8982" width="10.44140625" style="336" customWidth="1"/>
    <col min="8983" max="9214" width="8.88671875" style="336"/>
    <col min="9215" max="9215" width="63.5546875" style="336" bestFit="1" customWidth="1"/>
    <col min="9216" max="9216" width="10.6640625" style="336" bestFit="1" customWidth="1"/>
    <col min="9217" max="9227" width="0" style="336" hidden="1" customWidth="1"/>
    <col min="9228" max="9228" width="14.88671875" style="336" bestFit="1" customWidth="1"/>
    <col min="9229" max="9237" width="0" style="336" hidden="1" customWidth="1"/>
    <col min="9238" max="9238" width="10.44140625" style="336" customWidth="1"/>
    <col min="9239" max="9470" width="8.88671875" style="336"/>
    <col min="9471" max="9471" width="63.5546875" style="336" bestFit="1" customWidth="1"/>
    <col min="9472" max="9472" width="10.6640625" style="336" bestFit="1" customWidth="1"/>
    <col min="9473" max="9483" width="0" style="336" hidden="1" customWidth="1"/>
    <col min="9484" max="9484" width="14.88671875" style="336" bestFit="1" customWidth="1"/>
    <col min="9485" max="9493" width="0" style="336" hidden="1" customWidth="1"/>
    <col min="9494" max="9494" width="10.44140625" style="336" customWidth="1"/>
    <col min="9495" max="9726" width="8.88671875" style="336"/>
    <col min="9727" max="9727" width="63.5546875" style="336" bestFit="1" customWidth="1"/>
    <col min="9728" max="9728" width="10.6640625" style="336" bestFit="1" customWidth="1"/>
    <col min="9729" max="9739" width="0" style="336" hidden="1" customWidth="1"/>
    <col min="9740" max="9740" width="14.88671875" style="336" bestFit="1" customWidth="1"/>
    <col min="9741" max="9749" width="0" style="336" hidden="1" customWidth="1"/>
    <col min="9750" max="9750" width="10.44140625" style="336" customWidth="1"/>
    <col min="9751" max="9982" width="8.88671875" style="336"/>
    <col min="9983" max="9983" width="63.5546875" style="336" bestFit="1" customWidth="1"/>
    <col min="9984" max="9984" width="10.6640625" style="336" bestFit="1" customWidth="1"/>
    <col min="9985" max="9995" width="0" style="336" hidden="1" customWidth="1"/>
    <col min="9996" max="9996" width="14.88671875" style="336" bestFit="1" customWidth="1"/>
    <col min="9997" max="10005" width="0" style="336" hidden="1" customWidth="1"/>
    <col min="10006" max="10006" width="10.44140625" style="336" customWidth="1"/>
    <col min="10007" max="10238" width="8.88671875" style="336"/>
    <col min="10239" max="10239" width="63.5546875" style="336" bestFit="1" customWidth="1"/>
    <col min="10240" max="10240" width="10.6640625" style="336" bestFit="1" customWidth="1"/>
    <col min="10241" max="10251" width="0" style="336" hidden="1" customWidth="1"/>
    <col min="10252" max="10252" width="14.88671875" style="336" bestFit="1" customWidth="1"/>
    <col min="10253" max="10261" width="0" style="336" hidden="1" customWidth="1"/>
    <col min="10262" max="10262" width="10.44140625" style="336" customWidth="1"/>
    <col min="10263" max="10494" width="8.88671875" style="336"/>
    <col min="10495" max="10495" width="63.5546875" style="336" bestFit="1" customWidth="1"/>
    <col min="10496" max="10496" width="10.6640625" style="336" bestFit="1" customWidth="1"/>
    <col min="10497" max="10507" width="0" style="336" hidden="1" customWidth="1"/>
    <col min="10508" max="10508" width="14.88671875" style="336" bestFit="1" customWidth="1"/>
    <col min="10509" max="10517" width="0" style="336" hidden="1" customWidth="1"/>
    <col min="10518" max="10518" width="10.44140625" style="336" customWidth="1"/>
    <col min="10519" max="10750" width="8.88671875" style="336"/>
    <col min="10751" max="10751" width="63.5546875" style="336" bestFit="1" customWidth="1"/>
    <col min="10752" max="10752" width="10.6640625" style="336" bestFit="1" customWidth="1"/>
    <col min="10753" max="10763" width="0" style="336" hidden="1" customWidth="1"/>
    <col min="10764" max="10764" width="14.88671875" style="336" bestFit="1" customWidth="1"/>
    <col min="10765" max="10773" width="0" style="336" hidden="1" customWidth="1"/>
    <col min="10774" max="10774" width="10.44140625" style="336" customWidth="1"/>
    <col min="10775" max="11006" width="8.88671875" style="336"/>
    <col min="11007" max="11007" width="63.5546875" style="336" bestFit="1" customWidth="1"/>
    <col min="11008" max="11008" width="10.6640625" style="336" bestFit="1" customWidth="1"/>
    <col min="11009" max="11019" width="0" style="336" hidden="1" customWidth="1"/>
    <col min="11020" max="11020" width="14.88671875" style="336" bestFit="1" customWidth="1"/>
    <col min="11021" max="11029" width="0" style="336" hidden="1" customWidth="1"/>
    <col min="11030" max="11030" width="10.44140625" style="336" customWidth="1"/>
    <col min="11031" max="11262" width="8.88671875" style="336"/>
    <col min="11263" max="11263" width="63.5546875" style="336" bestFit="1" customWidth="1"/>
    <col min="11264" max="11264" width="10.6640625" style="336" bestFit="1" customWidth="1"/>
    <col min="11265" max="11275" width="0" style="336" hidden="1" customWidth="1"/>
    <col min="11276" max="11276" width="14.88671875" style="336" bestFit="1" customWidth="1"/>
    <col min="11277" max="11285" width="0" style="336" hidden="1" customWidth="1"/>
    <col min="11286" max="11286" width="10.44140625" style="336" customWidth="1"/>
    <col min="11287" max="11518" width="8.88671875" style="336"/>
    <col min="11519" max="11519" width="63.5546875" style="336" bestFit="1" customWidth="1"/>
    <col min="11520" max="11520" width="10.6640625" style="336" bestFit="1" customWidth="1"/>
    <col min="11521" max="11531" width="0" style="336" hidden="1" customWidth="1"/>
    <col min="11532" max="11532" width="14.88671875" style="336" bestFit="1" customWidth="1"/>
    <col min="11533" max="11541" width="0" style="336" hidden="1" customWidth="1"/>
    <col min="11542" max="11542" width="10.44140625" style="336" customWidth="1"/>
    <col min="11543" max="11774" width="8.88671875" style="336"/>
    <col min="11775" max="11775" width="63.5546875" style="336" bestFit="1" customWidth="1"/>
    <col min="11776" max="11776" width="10.6640625" style="336" bestFit="1" customWidth="1"/>
    <col min="11777" max="11787" width="0" style="336" hidden="1" customWidth="1"/>
    <col min="11788" max="11788" width="14.88671875" style="336" bestFit="1" customWidth="1"/>
    <col min="11789" max="11797" width="0" style="336" hidden="1" customWidth="1"/>
    <col min="11798" max="11798" width="10.44140625" style="336" customWidth="1"/>
    <col min="11799" max="12030" width="8.88671875" style="336"/>
    <col min="12031" max="12031" width="63.5546875" style="336" bestFit="1" customWidth="1"/>
    <col min="12032" max="12032" width="10.6640625" style="336" bestFit="1" customWidth="1"/>
    <col min="12033" max="12043" width="0" style="336" hidden="1" customWidth="1"/>
    <col min="12044" max="12044" width="14.88671875" style="336" bestFit="1" customWidth="1"/>
    <col min="12045" max="12053" width="0" style="336" hidden="1" customWidth="1"/>
    <col min="12054" max="12054" width="10.44140625" style="336" customWidth="1"/>
    <col min="12055" max="12286" width="8.88671875" style="336"/>
    <col min="12287" max="12287" width="63.5546875" style="336" bestFit="1" customWidth="1"/>
    <col min="12288" max="12288" width="10.6640625" style="336" bestFit="1" customWidth="1"/>
    <col min="12289" max="12299" width="0" style="336" hidden="1" customWidth="1"/>
    <col min="12300" max="12300" width="14.88671875" style="336" bestFit="1" customWidth="1"/>
    <col min="12301" max="12309" width="0" style="336" hidden="1" customWidth="1"/>
    <col min="12310" max="12310" width="10.44140625" style="336" customWidth="1"/>
    <col min="12311" max="12542" width="8.88671875" style="336"/>
    <col min="12543" max="12543" width="63.5546875" style="336" bestFit="1" customWidth="1"/>
    <col min="12544" max="12544" width="10.6640625" style="336" bestFit="1" customWidth="1"/>
    <col min="12545" max="12555" width="0" style="336" hidden="1" customWidth="1"/>
    <col min="12556" max="12556" width="14.88671875" style="336" bestFit="1" customWidth="1"/>
    <col min="12557" max="12565" width="0" style="336" hidden="1" customWidth="1"/>
    <col min="12566" max="12566" width="10.44140625" style="336" customWidth="1"/>
    <col min="12567" max="12798" width="8.88671875" style="336"/>
    <col min="12799" max="12799" width="63.5546875" style="336" bestFit="1" customWidth="1"/>
    <col min="12800" max="12800" width="10.6640625" style="336" bestFit="1" customWidth="1"/>
    <col min="12801" max="12811" width="0" style="336" hidden="1" customWidth="1"/>
    <col min="12812" max="12812" width="14.88671875" style="336" bestFit="1" customWidth="1"/>
    <col min="12813" max="12821" width="0" style="336" hidden="1" customWidth="1"/>
    <col min="12822" max="12822" width="10.44140625" style="336" customWidth="1"/>
    <col min="12823" max="13054" width="8.88671875" style="336"/>
    <col min="13055" max="13055" width="63.5546875" style="336" bestFit="1" customWidth="1"/>
    <col min="13056" max="13056" width="10.6640625" style="336" bestFit="1" customWidth="1"/>
    <col min="13057" max="13067" width="0" style="336" hidden="1" customWidth="1"/>
    <col min="13068" max="13068" width="14.88671875" style="336" bestFit="1" customWidth="1"/>
    <col min="13069" max="13077" width="0" style="336" hidden="1" customWidth="1"/>
    <col min="13078" max="13078" width="10.44140625" style="336" customWidth="1"/>
    <col min="13079" max="13310" width="8.88671875" style="336"/>
    <col min="13311" max="13311" width="63.5546875" style="336" bestFit="1" customWidth="1"/>
    <col min="13312" max="13312" width="10.6640625" style="336" bestFit="1" customWidth="1"/>
    <col min="13313" max="13323" width="0" style="336" hidden="1" customWidth="1"/>
    <col min="13324" max="13324" width="14.88671875" style="336" bestFit="1" customWidth="1"/>
    <col min="13325" max="13333" width="0" style="336" hidden="1" customWidth="1"/>
    <col min="13334" max="13334" width="10.44140625" style="336" customWidth="1"/>
    <col min="13335" max="13566" width="8.88671875" style="336"/>
    <col min="13567" max="13567" width="63.5546875" style="336" bestFit="1" customWidth="1"/>
    <col min="13568" max="13568" width="10.6640625" style="336" bestFit="1" customWidth="1"/>
    <col min="13569" max="13579" width="0" style="336" hidden="1" customWidth="1"/>
    <col min="13580" max="13580" width="14.88671875" style="336" bestFit="1" customWidth="1"/>
    <col min="13581" max="13589" width="0" style="336" hidden="1" customWidth="1"/>
    <col min="13590" max="13590" width="10.44140625" style="336" customWidth="1"/>
    <col min="13591" max="13822" width="8.88671875" style="336"/>
    <col min="13823" max="13823" width="63.5546875" style="336" bestFit="1" customWidth="1"/>
    <col min="13824" max="13824" width="10.6640625" style="336" bestFit="1" customWidth="1"/>
    <col min="13825" max="13835" width="0" style="336" hidden="1" customWidth="1"/>
    <col min="13836" max="13836" width="14.88671875" style="336" bestFit="1" customWidth="1"/>
    <col min="13837" max="13845" width="0" style="336" hidden="1" customWidth="1"/>
    <col min="13846" max="13846" width="10.44140625" style="336" customWidth="1"/>
    <col min="13847" max="14078" width="8.88671875" style="336"/>
    <col min="14079" max="14079" width="63.5546875" style="336" bestFit="1" customWidth="1"/>
    <col min="14080" max="14080" width="10.6640625" style="336" bestFit="1" customWidth="1"/>
    <col min="14081" max="14091" width="0" style="336" hidden="1" customWidth="1"/>
    <col min="14092" max="14092" width="14.88671875" style="336" bestFit="1" customWidth="1"/>
    <col min="14093" max="14101" width="0" style="336" hidden="1" customWidth="1"/>
    <col min="14102" max="14102" width="10.44140625" style="336" customWidth="1"/>
    <col min="14103" max="14334" width="8.88671875" style="336"/>
    <col min="14335" max="14335" width="63.5546875" style="336" bestFit="1" customWidth="1"/>
    <col min="14336" max="14336" width="10.6640625" style="336" bestFit="1" customWidth="1"/>
    <col min="14337" max="14347" width="0" style="336" hidden="1" customWidth="1"/>
    <col min="14348" max="14348" width="14.88671875" style="336" bestFit="1" customWidth="1"/>
    <col min="14349" max="14357" width="0" style="336" hidden="1" customWidth="1"/>
    <col min="14358" max="14358" width="10.44140625" style="336" customWidth="1"/>
    <col min="14359" max="14590" width="8.88671875" style="336"/>
    <col min="14591" max="14591" width="63.5546875" style="336" bestFit="1" customWidth="1"/>
    <col min="14592" max="14592" width="10.6640625" style="336" bestFit="1" customWidth="1"/>
    <col min="14593" max="14603" width="0" style="336" hidden="1" customWidth="1"/>
    <col min="14604" max="14604" width="14.88671875" style="336" bestFit="1" customWidth="1"/>
    <col min="14605" max="14613" width="0" style="336" hidden="1" customWidth="1"/>
    <col min="14614" max="14614" width="10.44140625" style="336" customWidth="1"/>
    <col min="14615" max="14846" width="8.88671875" style="336"/>
    <col min="14847" max="14847" width="63.5546875" style="336" bestFit="1" customWidth="1"/>
    <col min="14848" max="14848" width="10.6640625" style="336" bestFit="1" customWidth="1"/>
    <col min="14849" max="14859" width="0" style="336" hidden="1" customWidth="1"/>
    <col min="14860" max="14860" width="14.88671875" style="336" bestFit="1" customWidth="1"/>
    <col min="14861" max="14869" width="0" style="336" hidden="1" customWidth="1"/>
    <col min="14870" max="14870" width="10.44140625" style="336" customWidth="1"/>
    <col min="14871" max="15102" width="8.88671875" style="336"/>
    <col min="15103" max="15103" width="63.5546875" style="336" bestFit="1" customWidth="1"/>
    <col min="15104" max="15104" width="10.6640625" style="336" bestFit="1" customWidth="1"/>
    <col min="15105" max="15115" width="0" style="336" hidden="1" customWidth="1"/>
    <col min="15116" max="15116" width="14.88671875" style="336" bestFit="1" customWidth="1"/>
    <col min="15117" max="15125" width="0" style="336" hidden="1" customWidth="1"/>
    <col min="15126" max="15126" width="10.44140625" style="336" customWidth="1"/>
    <col min="15127" max="15358" width="8.88671875" style="336"/>
    <col min="15359" max="15359" width="63.5546875" style="336" bestFit="1" customWidth="1"/>
    <col min="15360" max="15360" width="10.6640625" style="336" bestFit="1" customWidth="1"/>
    <col min="15361" max="15371" width="0" style="336" hidden="1" customWidth="1"/>
    <col min="15372" max="15372" width="14.88671875" style="336" bestFit="1" customWidth="1"/>
    <col min="15373" max="15381" width="0" style="336" hidden="1" customWidth="1"/>
    <col min="15382" max="15382" width="10.44140625" style="336" customWidth="1"/>
    <col min="15383" max="15614" width="8.88671875" style="336"/>
    <col min="15615" max="15615" width="63.5546875" style="336" bestFit="1" customWidth="1"/>
    <col min="15616" max="15616" width="10.6640625" style="336" bestFit="1" customWidth="1"/>
    <col min="15617" max="15627" width="0" style="336" hidden="1" customWidth="1"/>
    <col min="15628" max="15628" width="14.88671875" style="336" bestFit="1" customWidth="1"/>
    <col min="15629" max="15637" width="0" style="336" hidden="1" customWidth="1"/>
    <col min="15638" max="15638" width="10.44140625" style="336" customWidth="1"/>
    <col min="15639" max="15870" width="8.88671875" style="336"/>
    <col min="15871" max="15871" width="63.5546875" style="336" bestFit="1" customWidth="1"/>
    <col min="15872" max="15872" width="10.6640625" style="336" bestFit="1" customWidth="1"/>
    <col min="15873" max="15883" width="0" style="336" hidden="1" customWidth="1"/>
    <col min="15884" max="15884" width="14.88671875" style="336" bestFit="1" customWidth="1"/>
    <col min="15885" max="15893" width="0" style="336" hidden="1" customWidth="1"/>
    <col min="15894" max="15894" width="10.44140625" style="336" customWidth="1"/>
    <col min="15895" max="16126" width="8.88671875" style="336"/>
    <col min="16127" max="16127" width="63.5546875" style="336" bestFit="1" customWidth="1"/>
    <col min="16128" max="16128" width="10.6640625" style="336" bestFit="1" customWidth="1"/>
    <col min="16129" max="16139" width="0" style="336" hidden="1" customWidth="1"/>
    <col min="16140" max="16140" width="14.88671875" style="336" bestFit="1" customWidth="1"/>
    <col min="16141" max="16149" width="0" style="336" hidden="1" customWidth="1"/>
    <col min="16150" max="16150" width="10.44140625" style="336" customWidth="1"/>
    <col min="16151" max="16382" width="8.88671875" style="336"/>
    <col min="16383" max="16384" width="12.6640625" style="336" customWidth="1"/>
  </cols>
  <sheetData>
    <row r="1" spans="1:17" s="330" customFormat="1" ht="16.2">
      <c r="A1" s="646" t="s">
        <v>209</v>
      </c>
      <c r="B1" s="646"/>
      <c r="C1" s="647"/>
      <c r="D1" s="647"/>
      <c r="E1" s="647"/>
      <c r="F1" s="647"/>
      <c r="G1" s="647"/>
      <c r="H1" s="647"/>
      <c r="I1" s="647"/>
      <c r="J1" s="647"/>
      <c r="K1" s="647"/>
      <c r="L1" s="647"/>
      <c r="M1" s="647"/>
      <c r="N1" s="647"/>
      <c r="O1" s="647"/>
      <c r="Q1" s="331"/>
    </row>
    <row r="2" spans="1:17" s="330" customFormat="1" ht="15.6">
      <c r="A2" s="648" t="s">
        <v>213</v>
      </c>
      <c r="B2" s="648"/>
      <c r="C2" s="649"/>
      <c r="D2" s="649"/>
      <c r="E2" s="649"/>
      <c r="F2" s="649"/>
      <c r="G2" s="649"/>
      <c r="H2" s="649"/>
      <c r="I2" s="649"/>
      <c r="J2" s="649"/>
      <c r="K2" s="649"/>
      <c r="L2" s="649"/>
      <c r="M2" s="649"/>
      <c r="N2" s="649"/>
      <c r="O2" s="649"/>
      <c r="Q2" s="331"/>
    </row>
    <row r="3" spans="1:17" s="330" customFormat="1" ht="15.6">
      <c r="A3" s="650" t="str">
        <f>'Fund 0666'!A3:O3</f>
        <v>Data Through April 30, 2021</v>
      </c>
      <c r="B3" s="650"/>
      <c r="C3" s="651"/>
      <c r="D3" s="651"/>
      <c r="E3" s="651"/>
      <c r="F3" s="651"/>
      <c r="G3" s="651"/>
      <c r="H3" s="651"/>
      <c r="I3" s="651"/>
      <c r="J3" s="651"/>
      <c r="K3" s="651"/>
      <c r="L3" s="651"/>
      <c r="M3" s="651"/>
      <c r="N3" s="651"/>
      <c r="O3" s="651"/>
      <c r="Q3" s="331"/>
    </row>
    <row r="4" spans="1:17" s="330" customFormat="1">
      <c r="A4" s="332"/>
      <c r="B4" s="332"/>
      <c r="C4" s="328"/>
      <c r="D4" s="328"/>
      <c r="E4" s="328"/>
      <c r="F4" s="328"/>
      <c r="G4" s="328"/>
      <c r="H4" s="328"/>
      <c r="I4" s="333"/>
      <c r="J4" s="333"/>
      <c r="K4" s="333"/>
      <c r="L4" s="325"/>
      <c r="M4" s="325"/>
      <c r="N4" s="325"/>
      <c r="O4" s="325"/>
      <c r="Q4" s="331"/>
    </row>
    <row r="5" spans="1:17" ht="15.6">
      <c r="A5" s="92"/>
      <c r="B5" s="92"/>
      <c r="C5" s="86"/>
      <c r="D5" s="86"/>
      <c r="E5" s="86"/>
      <c r="F5" s="86"/>
      <c r="G5" s="86"/>
      <c r="H5" s="86"/>
      <c r="I5" s="94"/>
      <c r="J5" s="94"/>
      <c r="K5" s="94"/>
      <c r="L5" s="86"/>
      <c r="M5" s="86"/>
      <c r="N5" s="86"/>
      <c r="O5" s="86"/>
    </row>
    <row r="6" spans="1:17" ht="15.6">
      <c r="A6" s="92"/>
      <c r="B6" s="92"/>
      <c r="C6" s="355"/>
      <c r="D6" s="355"/>
      <c r="E6" s="355"/>
      <c r="F6" s="355"/>
      <c r="G6" s="355"/>
      <c r="H6" s="355"/>
      <c r="I6" s="355"/>
      <c r="J6" s="355"/>
      <c r="K6" s="355"/>
      <c r="L6" s="355"/>
      <c r="M6" s="355"/>
      <c r="N6" s="355"/>
      <c r="O6" s="355" t="s">
        <v>531</v>
      </c>
    </row>
    <row r="7" spans="1:17" s="338" customFormat="1" ht="16.2" thickBot="1">
      <c r="A7" s="93"/>
      <c r="B7" s="93"/>
      <c r="C7" s="327" t="s">
        <v>530</v>
      </c>
      <c r="D7" s="327" t="s">
        <v>532</v>
      </c>
      <c r="E7" s="327" t="s">
        <v>533</v>
      </c>
      <c r="F7" s="327" t="s">
        <v>534</v>
      </c>
      <c r="G7" s="327" t="s">
        <v>535</v>
      </c>
      <c r="H7" s="327" t="s">
        <v>536</v>
      </c>
      <c r="I7" s="327" t="s">
        <v>537</v>
      </c>
      <c r="J7" s="327" t="s">
        <v>538</v>
      </c>
      <c r="K7" s="327" t="s">
        <v>539</v>
      </c>
      <c r="L7" s="327" t="s">
        <v>540</v>
      </c>
      <c r="M7" s="327" t="s">
        <v>541</v>
      </c>
      <c r="N7" s="327" t="s">
        <v>529</v>
      </c>
      <c r="O7" s="376" t="str">
        <f>'Fund 0666'!O7</f>
        <v>as of 04/30/21</v>
      </c>
      <c r="Q7" s="337"/>
    </row>
    <row r="8" spans="1:17" ht="16.2" thickTop="1">
      <c r="A8" s="92"/>
      <c r="B8" s="92"/>
      <c r="C8" s="86"/>
      <c r="D8" s="86"/>
      <c r="E8" s="86"/>
      <c r="F8" s="86"/>
      <c r="G8" s="86"/>
      <c r="H8" s="86"/>
      <c r="I8" s="94"/>
      <c r="J8" s="95"/>
      <c r="K8" s="95"/>
      <c r="L8" s="86"/>
      <c r="M8" s="86"/>
      <c r="N8" s="86"/>
      <c r="O8" s="86"/>
    </row>
    <row r="9" spans="1:17" ht="16.2" thickBot="1">
      <c r="A9" s="348" t="s">
        <v>212</v>
      </c>
      <c r="B9" s="361"/>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6">
      <c r="A10" s="92"/>
      <c r="B10" s="92"/>
      <c r="C10" s="86"/>
      <c r="D10" s="86"/>
      <c r="E10" s="86"/>
      <c r="F10" s="86"/>
      <c r="G10" s="86"/>
      <c r="H10" s="86"/>
      <c r="I10" s="94"/>
      <c r="J10" s="94"/>
      <c r="K10" s="94"/>
      <c r="L10" s="86"/>
      <c r="M10" s="86"/>
      <c r="N10" s="86"/>
      <c r="O10" s="86"/>
    </row>
    <row r="11" spans="1:17" ht="15.6">
      <c r="A11" s="377" t="s">
        <v>208</v>
      </c>
      <c r="B11" s="377" t="s">
        <v>257</v>
      </c>
      <c r="C11" s="86"/>
      <c r="D11" s="86"/>
      <c r="E11" s="86"/>
      <c r="F11" s="86"/>
      <c r="G11" s="86"/>
      <c r="H11" s="86"/>
      <c r="I11" s="94"/>
      <c r="J11" s="94"/>
      <c r="K11" s="94"/>
      <c r="L11" s="86"/>
      <c r="M11" s="86"/>
      <c r="N11" s="86"/>
      <c r="O11" s="86"/>
    </row>
    <row r="12" spans="1:17" ht="15.6">
      <c r="A12" s="92"/>
      <c r="B12" s="92"/>
      <c r="C12" s="86"/>
      <c r="D12" s="86"/>
      <c r="E12" s="86"/>
      <c r="F12" s="86"/>
      <c r="G12" s="86"/>
      <c r="H12" s="86"/>
      <c r="I12" s="94"/>
      <c r="J12" s="94"/>
      <c r="K12" s="94"/>
      <c r="L12" s="86"/>
      <c r="M12" s="86"/>
      <c r="N12" s="86"/>
      <c r="O12" s="86"/>
    </row>
    <row r="13" spans="1:17" ht="15.6" hidden="1" customHeight="1">
      <c r="A13" s="98" t="s">
        <v>258</v>
      </c>
      <c r="B13" s="98"/>
      <c r="C13" s="91"/>
      <c r="D13" s="97"/>
      <c r="E13" s="91"/>
      <c r="F13" s="91"/>
      <c r="G13" s="91"/>
      <c r="H13" s="91"/>
      <c r="I13" s="91"/>
      <c r="J13" s="91"/>
      <c r="K13" s="91"/>
      <c r="L13" s="91"/>
      <c r="M13" s="91"/>
      <c r="N13" s="91"/>
      <c r="O13" s="91">
        <f t="shared" ref="O13:O18" si="1">ROUND(SUM(C13:N13),0)</f>
        <v>0</v>
      </c>
    </row>
    <row r="14" spans="1:17" ht="15.6" hidden="1" customHeight="1">
      <c r="A14" s="92" t="s">
        <v>262</v>
      </c>
      <c r="B14" s="92"/>
      <c r="C14" s="91"/>
      <c r="D14" s="97"/>
      <c r="E14" s="91"/>
      <c r="F14" s="91"/>
      <c r="G14" s="91"/>
      <c r="H14" s="91"/>
      <c r="I14" s="91"/>
      <c r="J14" s="91"/>
      <c r="K14" s="91"/>
      <c r="L14" s="91"/>
      <c r="M14" s="91"/>
      <c r="N14" s="91"/>
      <c r="O14" s="91">
        <f t="shared" si="1"/>
        <v>0</v>
      </c>
    </row>
    <row r="15" spans="1:17" ht="15.6" hidden="1" customHeight="1">
      <c r="A15" s="92" t="s">
        <v>259</v>
      </c>
      <c r="B15" s="92"/>
      <c r="C15" s="91"/>
      <c r="D15" s="97"/>
      <c r="E15" s="91"/>
      <c r="F15" s="91"/>
      <c r="G15" s="91"/>
      <c r="H15" s="91"/>
      <c r="I15" s="91"/>
      <c r="J15" s="91"/>
      <c r="K15" s="91"/>
      <c r="L15" s="91"/>
      <c r="M15" s="91"/>
      <c r="N15" s="91"/>
      <c r="O15" s="91">
        <f t="shared" si="1"/>
        <v>0</v>
      </c>
    </row>
    <row r="16" spans="1:17" s="340" customFormat="1" ht="15.6">
      <c r="A16" s="104" t="s">
        <v>214</v>
      </c>
      <c r="B16" s="372" t="s">
        <v>103</v>
      </c>
      <c r="C16" s="86">
        <v>10978.32</v>
      </c>
      <c r="D16" s="106">
        <v>41401.82</v>
      </c>
      <c r="E16" s="105">
        <v>48971.519999999997</v>
      </c>
      <c r="F16" s="420">
        <v>50258.29</v>
      </c>
      <c r="G16" s="396">
        <v>47219.43</v>
      </c>
      <c r="H16" s="86">
        <v>78661.27</v>
      </c>
      <c r="I16" s="396">
        <v>44330.8</v>
      </c>
      <c r="J16" s="105">
        <v>88627.44</v>
      </c>
      <c r="K16" s="105"/>
      <c r="L16" s="396"/>
      <c r="M16" s="86"/>
      <c r="N16" s="86"/>
      <c r="O16" s="105">
        <f t="shared" ref="O16" si="2">ROUND(SUM(C16:N16),0)</f>
        <v>410449</v>
      </c>
      <c r="Q16" s="341"/>
    </row>
    <row r="17" spans="1:15" ht="15.6" hidden="1" customHeight="1">
      <c r="A17" s="98" t="s">
        <v>260</v>
      </c>
      <c r="B17" s="98"/>
      <c r="C17" s="91"/>
      <c r="D17" s="91"/>
      <c r="E17" s="91"/>
      <c r="F17" s="91"/>
      <c r="G17" s="91"/>
      <c r="H17" s="91"/>
      <c r="I17" s="91"/>
      <c r="J17" s="91"/>
      <c r="K17" s="91"/>
      <c r="L17" s="91"/>
      <c r="M17" s="91"/>
      <c r="N17" s="91"/>
      <c r="O17" s="91">
        <f t="shared" si="1"/>
        <v>0</v>
      </c>
    </row>
    <row r="18" spans="1:15" ht="15.6" hidden="1" customHeight="1">
      <c r="A18" s="96" t="s">
        <v>261</v>
      </c>
      <c r="B18" s="96"/>
      <c r="C18" s="91"/>
      <c r="D18" s="91"/>
      <c r="E18" s="91"/>
      <c r="F18" s="91"/>
      <c r="G18" s="91"/>
      <c r="H18" s="91"/>
      <c r="I18" s="91"/>
      <c r="J18" s="91"/>
      <c r="K18" s="91"/>
      <c r="L18" s="91"/>
      <c r="M18" s="91"/>
      <c r="N18" s="91"/>
      <c r="O18" s="91">
        <f t="shared" si="1"/>
        <v>0</v>
      </c>
    </row>
    <row r="19" spans="1:15" ht="15.6">
      <c r="A19" s="92"/>
      <c r="B19" s="92"/>
      <c r="C19" s="86"/>
      <c r="D19" s="86"/>
      <c r="E19" s="86"/>
      <c r="F19" s="86"/>
      <c r="G19" s="86"/>
      <c r="H19" s="86"/>
      <c r="I19" s="94"/>
      <c r="J19" s="94"/>
      <c r="K19" s="94"/>
      <c r="L19" s="86"/>
      <c r="M19" s="86"/>
      <c r="N19" s="86"/>
      <c r="O19" s="86"/>
    </row>
    <row r="20" spans="1:15" ht="15.6">
      <c r="A20" s="92"/>
      <c r="B20" s="92"/>
      <c r="C20" s="86"/>
      <c r="D20" s="86"/>
      <c r="E20" s="86"/>
      <c r="F20" s="86"/>
      <c r="G20" s="86"/>
      <c r="H20" s="86"/>
      <c r="I20" s="94"/>
      <c r="J20" s="94"/>
      <c r="K20" s="94"/>
      <c r="L20" s="86"/>
      <c r="M20" s="86"/>
      <c r="N20" s="86"/>
      <c r="O20" s="86"/>
    </row>
    <row r="21" spans="1:15" ht="15.6">
      <c r="A21" s="378" t="s">
        <v>207</v>
      </c>
      <c r="B21" s="378"/>
      <c r="C21" s="89">
        <f>ROUND((SUM(C13:C20)),0)</f>
        <v>10978</v>
      </c>
      <c r="D21" s="89">
        <f t="shared" ref="D21:M21" si="3">ROUND((SUM(D13:D20)),0)</f>
        <v>41402</v>
      </c>
      <c r="E21" s="89">
        <f t="shared" si="3"/>
        <v>48972</v>
      </c>
      <c r="F21" s="89">
        <f t="shared" si="3"/>
        <v>50258</v>
      </c>
      <c r="G21" s="89">
        <f t="shared" si="3"/>
        <v>47219</v>
      </c>
      <c r="H21" s="89">
        <f t="shared" si="3"/>
        <v>78661</v>
      </c>
      <c r="I21" s="89">
        <f t="shared" si="3"/>
        <v>44331</v>
      </c>
      <c r="J21" s="89">
        <f t="shared" si="3"/>
        <v>88627</v>
      </c>
      <c r="K21" s="89">
        <f t="shared" si="3"/>
        <v>0</v>
      </c>
      <c r="L21" s="89">
        <f t="shared" si="3"/>
        <v>0</v>
      </c>
      <c r="M21" s="89">
        <f t="shared" si="3"/>
        <v>0</v>
      </c>
      <c r="N21" s="89">
        <f>ROUND((SUM(N13:N20)),0)</f>
        <v>0</v>
      </c>
      <c r="O21" s="89">
        <f>ROUND((SUM(O13:O20)),0)</f>
        <v>410449</v>
      </c>
    </row>
    <row r="22" spans="1:15" ht="15.6">
      <c r="A22" s="92"/>
      <c r="B22" s="92"/>
      <c r="C22" s="86"/>
      <c r="D22" s="86"/>
      <c r="E22" s="86"/>
      <c r="F22" s="86"/>
      <c r="G22" s="86"/>
      <c r="H22" s="86"/>
      <c r="I22" s="100"/>
      <c r="J22" s="100"/>
      <c r="K22" s="100"/>
      <c r="L22" s="86"/>
      <c r="M22" s="86"/>
      <c r="N22" s="86"/>
      <c r="O22" s="86"/>
    </row>
    <row r="23" spans="1:15" ht="15.6">
      <c r="A23" s="377" t="s">
        <v>206</v>
      </c>
      <c r="B23" s="377"/>
      <c r="C23" s="86"/>
      <c r="D23" s="86"/>
      <c r="E23" s="86"/>
      <c r="F23" s="86"/>
      <c r="G23" s="86"/>
      <c r="H23" s="86"/>
      <c r="I23" s="100"/>
      <c r="J23" s="100"/>
      <c r="K23" s="100"/>
      <c r="L23" s="86"/>
      <c r="M23" s="86"/>
      <c r="N23" s="86"/>
      <c r="O23" s="86"/>
    </row>
    <row r="24" spans="1:15" ht="15.6">
      <c r="A24" s="101"/>
      <c r="B24" s="101"/>
      <c r="C24" s="86"/>
      <c r="D24" s="86"/>
      <c r="E24" s="86"/>
      <c r="F24" s="86"/>
      <c r="G24" s="86"/>
      <c r="H24" s="86"/>
      <c r="I24" s="100"/>
      <c r="J24" s="100"/>
      <c r="K24" s="100"/>
      <c r="L24" s="86"/>
      <c r="M24" s="86"/>
      <c r="N24" s="86"/>
      <c r="O24" s="86"/>
    </row>
    <row r="25" spans="1:15" ht="15.6">
      <c r="A25" s="90" t="s">
        <v>215</v>
      </c>
      <c r="B25" s="90"/>
      <c r="C25" s="86">
        <f>-C21</f>
        <v>-10978</v>
      </c>
      <c r="D25" s="86">
        <f>-D21</f>
        <v>-41402</v>
      </c>
      <c r="E25" s="86">
        <f t="shared" ref="E25:M25" si="4">ROUND(-E21,0)</f>
        <v>-48972</v>
      </c>
      <c r="F25" s="86">
        <f t="shared" si="4"/>
        <v>-50258</v>
      </c>
      <c r="G25" s="86">
        <f t="shared" si="4"/>
        <v>-47219</v>
      </c>
      <c r="H25" s="86">
        <f t="shared" si="4"/>
        <v>-78661</v>
      </c>
      <c r="I25" s="86">
        <f t="shared" si="4"/>
        <v>-44331</v>
      </c>
      <c r="J25" s="86">
        <f t="shared" si="4"/>
        <v>-88627</v>
      </c>
      <c r="K25" s="86">
        <f t="shared" si="4"/>
        <v>0</v>
      </c>
      <c r="L25" s="86">
        <f t="shared" si="4"/>
        <v>0</v>
      </c>
      <c r="M25" s="86">
        <f t="shared" si="4"/>
        <v>0</v>
      </c>
      <c r="N25" s="86">
        <f>ROUND(-N21,0)</f>
        <v>0</v>
      </c>
      <c r="O25" s="86">
        <f>-O21</f>
        <v>-410449</v>
      </c>
    </row>
    <row r="26" spans="1:15" ht="15.6">
      <c r="A26" s="101"/>
      <c r="B26" s="101"/>
      <c r="C26" s="86"/>
      <c r="D26" s="86"/>
      <c r="E26" s="86"/>
      <c r="F26" s="86"/>
      <c r="G26" s="86"/>
      <c r="H26" s="86"/>
      <c r="I26" s="100"/>
      <c r="J26" s="100"/>
      <c r="K26" s="100"/>
      <c r="L26" s="86"/>
      <c r="M26" s="86"/>
      <c r="N26" s="86"/>
      <c r="O26" s="86"/>
    </row>
    <row r="27" spans="1:15" ht="15.6">
      <c r="A27" s="101"/>
      <c r="B27" s="101"/>
      <c r="C27" s="86"/>
      <c r="D27" s="86"/>
      <c r="E27" s="86"/>
      <c r="F27" s="86"/>
      <c r="G27" s="86"/>
      <c r="H27" s="86"/>
      <c r="I27" s="100"/>
      <c r="J27" s="100"/>
      <c r="K27" s="100"/>
      <c r="L27" s="86"/>
      <c r="M27" s="86"/>
      <c r="N27" s="86"/>
      <c r="O27" s="86"/>
    </row>
    <row r="28" spans="1:15" ht="15.6">
      <c r="A28" s="377" t="s">
        <v>205</v>
      </c>
      <c r="B28" s="377"/>
      <c r="C28" s="89">
        <f>ROUND(SUM(C24:C27),0)</f>
        <v>-10978</v>
      </c>
      <c r="D28" s="89">
        <f>ROUND(SUM(D24:D27),0)</f>
        <v>-41402</v>
      </c>
      <c r="E28" s="89">
        <f>ROUND(SUM(E24:E27),0)</f>
        <v>-48972</v>
      </c>
      <c r="F28" s="89">
        <f>ROUND(SUM(F24:F27),0)</f>
        <v>-50258</v>
      </c>
      <c r="G28" s="89">
        <f>ROUND(SUM(G24:G27),0)</f>
        <v>-47219</v>
      </c>
      <c r="H28" s="89">
        <f t="shared" ref="H28:M28" si="5">SUM(H24:H27)</f>
        <v>-78661</v>
      </c>
      <c r="I28" s="89">
        <f t="shared" si="5"/>
        <v>-44331</v>
      </c>
      <c r="J28" s="89">
        <f t="shared" si="5"/>
        <v>-88627</v>
      </c>
      <c r="K28" s="89">
        <f t="shared" si="5"/>
        <v>0</v>
      </c>
      <c r="L28" s="89">
        <f t="shared" si="5"/>
        <v>0</v>
      </c>
      <c r="M28" s="89">
        <f t="shared" si="5"/>
        <v>0</v>
      </c>
      <c r="N28" s="89">
        <f>SUM(N24:N27)</f>
        <v>0</v>
      </c>
      <c r="O28" s="89">
        <f>SUM(O24:O27)</f>
        <v>-410449</v>
      </c>
    </row>
    <row r="29" spans="1:15" ht="15.6">
      <c r="A29" s="92"/>
      <c r="B29" s="92"/>
      <c r="C29" s="86"/>
      <c r="D29" s="86"/>
      <c r="E29" s="86"/>
      <c r="F29" s="86"/>
      <c r="G29" s="86"/>
      <c r="H29" s="86"/>
      <c r="I29" s="100"/>
      <c r="J29" s="100"/>
      <c r="K29" s="100"/>
      <c r="L29" s="86"/>
      <c r="M29" s="86"/>
      <c r="N29" s="86"/>
      <c r="O29" s="86"/>
    </row>
    <row r="30" spans="1:15" ht="16.2" thickBot="1">
      <c r="A30" s="348" t="s">
        <v>204</v>
      </c>
      <c r="B30" s="348"/>
      <c r="C30" s="352">
        <f>ROUND(+C9+C21+C28,0)</f>
        <v>0</v>
      </c>
      <c r="D30" s="352">
        <f t="shared" ref="D30:N30" si="6">ROUND(+D9+D21+D28,0)</f>
        <v>0</v>
      </c>
      <c r="E30" s="352">
        <f t="shared" si="6"/>
        <v>0</v>
      </c>
      <c r="F30" s="352">
        <f t="shared" si="6"/>
        <v>0</v>
      </c>
      <c r="G30" s="352">
        <f t="shared" si="6"/>
        <v>0</v>
      </c>
      <c r="H30" s="352">
        <f t="shared" si="6"/>
        <v>0</v>
      </c>
      <c r="I30" s="352">
        <f t="shared" si="6"/>
        <v>0</v>
      </c>
      <c r="J30" s="352">
        <f t="shared" si="6"/>
        <v>0</v>
      </c>
      <c r="K30" s="352">
        <f t="shared" si="6"/>
        <v>0</v>
      </c>
      <c r="L30" s="352">
        <f t="shared" si="6"/>
        <v>0</v>
      </c>
      <c r="M30" s="352">
        <f t="shared" si="6"/>
        <v>0</v>
      </c>
      <c r="N30" s="352">
        <f t="shared" si="6"/>
        <v>0</v>
      </c>
      <c r="O30" s="352">
        <f>ROUND(+O9+O21+O28,0)</f>
        <v>0</v>
      </c>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85"/>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103"/>
      <c r="E37" s="85"/>
      <c r="F37" s="85"/>
      <c r="G37" s="85"/>
      <c r="H37" s="85"/>
      <c r="I37" s="85"/>
      <c r="J37" s="85"/>
      <c r="K37" s="85"/>
      <c r="L37" s="85"/>
      <c r="M37" s="85"/>
      <c r="N37" s="85"/>
      <c r="O37" s="85"/>
    </row>
    <row r="38" spans="1:15" ht="15.6">
      <c r="A38" s="102"/>
      <c r="B38" s="102"/>
      <c r="C38" s="85"/>
      <c r="D38" s="103"/>
      <c r="E38" s="85"/>
      <c r="F38" s="85"/>
      <c r="G38" s="85"/>
      <c r="H38" s="85"/>
      <c r="I38" s="85"/>
      <c r="J38" s="85"/>
      <c r="K38" s="85"/>
      <c r="L38" s="85"/>
      <c r="M38" s="85"/>
      <c r="N38" s="85"/>
      <c r="O38" s="85"/>
    </row>
    <row r="39" spans="1:15" ht="15.6">
      <c r="A39" s="102"/>
      <c r="B39" s="102"/>
      <c r="C39" s="85"/>
      <c r="D39" s="103"/>
      <c r="E39" s="85"/>
      <c r="F39" s="85"/>
      <c r="G39" s="85"/>
      <c r="H39" s="85"/>
      <c r="I39" s="85"/>
      <c r="J39" s="85"/>
      <c r="K39" s="85"/>
      <c r="L39" s="85"/>
      <c r="M39" s="85"/>
      <c r="N39" s="85"/>
      <c r="O39" s="85"/>
    </row>
    <row r="40" spans="1:15">
      <c r="D40" s="339"/>
    </row>
    <row r="41" spans="1:15">
      <c r="D41" s="339"/>
    </row>
    <row r="42" spans="1:15">
      <c r="D42" s="339"/>
    </row>
    <row r="43" spans="1:15">
      <c r="D43" s="339"/>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3"/>
  <sheetViews>
    <sheetView zoomScale="80" zoomScaleNormal="80" zoomScaleSheetLayoutView="80" workbookViewId="0">
      <pane ySplit="6" topLeftCell="A7" activePane="bottomLeft" state="frozen"/>
      <selection activeCell="AM66" sqref="AM66"/>
      <selection pane="bottomLeft" activeCell="K29" sqref="K29"/>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8" t="s">
        <v>3</v>
      </c>
      <c r="B1" s="228"/>
      <c r="C1" s="228"/>
      <c r="D1" s="228"/>
      <c r="E1" s="228"/>
      <c r="F1" s="228"/>
      <c r="G1" s="228"/>
      <c r="H1" s="228"/>
      <c r="I1" s="228"/>
      <c r="J1" s="228"/>
      <c r="K1" s="228"/>
      <c r="L1" s="228"/>
      <c r="M1" s="228"/>
    </row>
    <row r="2" spans="1:15" s="9" customFormat="1" ht="15.6">
      <c r="A2" s="229" t="s">
        <v>566</v>
      </c>
      <c r="B2" s="229"/>
      <c r="C2" s="229"/>
      <c r="D2" s="229"/>
      <c r="E2" s="229"/>
      <c r="F2" s="229"/>
      <c r="G2" s="229"/>
      <c r="H2" s="229"/>
      <c r="I2" s="229"/>
      <c r="J2" s="229"/>
      <c r="K2" s="229"/>
      <c r="L2" s="229"/>
      <c r="M2" s="229"/>
    </row>
    <row r="3" spans="1:15" s="9" customFormat="1" ht="15.6">
      <c r="A3" s="153" t="str">
        <f>'Schedule 1'!A3:L3</f>
        <v>Data Through April 30, 2021</v>
      </c>
      <c r="B3" s="229"/>
      <c r="C3" s="229"/>
      <c r="D3" s="229"/>
      <c r="E3" s="229"/>
      <c r="F3" s="229"/>
      <c r="G3" s="229"/>
      <c r="H3" s="229"/>
      <c r="I3" s="229"/>
      <c r="J3" s="229"/>
      <c r="K3" s="229"/>
      <c r="L3" s="229"/>
      <c r="M3" s="229"/>
    </row>
    <row r="4" spans="1:15" s="9" customFormat="1" ht="15.6">
      <c r="A4" s="153"/>
      <c r="B4" s="229"/>
      <c r="C4" s="229"/>
      <c r="D4" s="229"/>
      <c r="E4" s="229"/>
      <c r="F4" s="229"/>
      <c r="G4" s="229"/>
      <c r="H4" s="229"/>
      <c r="I4" s="229"/>
      <c r="J4" s="229"/>
      <c r="K4" s="229"/>
      <c r="L4" s="229"/>
      <c r="M4" s="229"/>
    </row>
    <row r="5" spans="1:15" s="8" customFormat="1" ht="15.6">
      <c r="A5" s="230"/>
      <c r="B5" s="230"/>
      <c r="C5" s="230"/>
      <c r="D5" s="230"/>
      <c r="E5" s="230"/>
      <c r="F5" s="231"/>
      <c r="G5" s="231"/>
      <c r="H5" s="231"/>
      <c r="I5" s="230"/>
      <c r="J5" s="230"/>
      <c r="K5" s="230"/>
      <c r="L5" s="230"/>
      <c r="M5" s="230"/>
    </row>
    <row r="6" spans="1:15" s="27" customFormat="1" ht="32.25" customHeight="1">
      <c r="A6" s="232"/>
      <c r="B6" s="232" t="s">
        <v>39</v>
      </c>
      <c r="C6" s="232" t="s">
        <v>29</v>
      </c>
      <c r="D6" s="232" t="s">
        <v>145</v>
      </c>
      <c r="E6" s="232" t="s">
        <v>149</v>
      </c>
      <c r="F6" s="232" t="s">
        <v>187</v>
      </c>
      <c r="G6" s="232" t="s">
        <v>144</v>
      </c>
      <c r="H6" s="232" t="s">
        <v>31</v>
      </c>
      <c r="I6" s="232" t="s">
        <v>46</v>
      </c>
      <c r="J6" s="232" t="s">
        <v>47</v>
      </c>
      <c r="K6" s="232" t="s">
        <v>256</v>
      </c>
      <c r="L6" s="232" t="s">
        <v>32</v>
      </c>
      <c r="M6" s="232" t="s">
        <v>33</v>
      </c>
      <c r="N6" s="233"/>
    </row>
    <row r="7" spans="1:15" s="28" customFormat="1" ht="18" customHeight="1">
      <c r="A7" s="652" t="s">
        <v>40</v>
      </c>
      <c r="B7" s="653"/>
      <c r="C7" s="234"/>
      <c r="D7" s="234"/>
      <c r="E7" s="235"/>
      <c r="F7" s="235"/>
      <c r="G7" s="235"/>
      <c r="H7" s="235"/>
      <c r="I7" s="234"/>
      <c r="J7" s="234"/>
      <c r="K7" s="234"/>
      <c r="L7" s="234"/>
      <c r="M7" s="234"/>
      <c r="N7" s="236"/>
    </row>
    <row r="8" spans="1:15" s="28" customFormat="1" ht="18" customHeight="1">
      <c r="A8" s="362" t="s">
        <v>392</v>
      </c>
      <c r="B8" s="238" t="s">
        <v>396</v>
      </c>
      <c r="C8" s="239">
        <v>9761677</v>
      </c>
      <c r="D8" s="239">
        <f>E8+G8</f>
        <v>-1753548</v>
      </c>
      <c r="E8" s="239">
        <v>-1753548</v>
      </c>
      <c r="F8" s="240" t="s">
        <v>477</v>
      </c>
      <c r="G8" s="239">
        <v>0</v>
      </c>
      <c r="H8" s="240"/>
      <c r="I8" s="239">
        <v>8008129</v>
      </c>
      <c r="J8" s="239">
        <v>3409205.4200000041</v>
      </c>
      <c r="K8" s="239">
        <v>4024460.4499999997</v>
      </c>
      <c r="L8" s="239">
        <v>8008129</v>
      </c>
      <c r="M8" s="239">
        <f>I8-L8</f>
        <v>0</v>
      </c>
      <c r="N8" s="241">
        <f>E8+G8-D8</f>
        <v>0</v>
      </c>
      <c r="O8" s="29"/>
    </row>
    <row r="9" spans="1:15" s="28" customFormat="1" ht="18" customHeight="1">
      <c r="A9" s="237" t="s">
        <v>393</v>
      </c>
      <c r="B9" s="238" t="s">
        <v>153</v>
      </c>
      <c r="C9" s="239">
        <v>6000000</v>
      </c>
      <c r="D9" s="239">
        <f>E9+G9</f>
        <v>3278848</v>
      </c>
      <c r="E9" s="239">
        <v>3278848</v>
      </c>
      <c r="F9" s="240" t="s">
        <v>477</v>
      </c>
      <c r="G9" s="239">
        <v>0</v>
      </c>
      <c r="H9" s="240"/>
      <c r="I9" s="239">
        <v>9278848</v>
      </c>
      <c r="J9" s="239">
        <v>3608689.5300000045</v>
      </c>
      <c r="K9" s="239">
        <v>4913582.1700000018</v>
      </c>
      <c r="L9" s="239">
        <v>9278848</v>
      </c>
      <c r="M9" s="239">
        <f>I9-L9</f>
        <v>0</v>
      </c>
      <c r="N9" s="241">
        <f t="shared" ref="N9:N22" si="0">E9+G9-D9</f>
        <v>0</v>
      </c>
      <c r="O9" s="107"/>
    </row>
    <row r="10" spans="1:15" s="28" customFormat="1" ht="18" customHeight="1">
      <c r="A10" s="237" t="s">
        <v>394</v>
      </c>
      <c r="B10" s="238" t="s">
        <v>397</v>
      </c>
      <c r="C10" s="239">
        <v>630000</v>
      </c>
      <c r="D10" s="239">
        <f>E10+G10</f>
        <v>747815</v>
      </c>
      <c r="E10" s="239">
        <v>747815</v>
      </c>
      <c r="F10" s="240" t="s">
        <v>477</v>
      </c>
      <c r="G10" s="239">
        <v>0</v>
      </c>
      <c r="H10" s="240"/>
      <c r="I10" s="239">
        <v>1377815</v>
      </c>
      <c r="J10" s="239">
        <v>678618.75999999896</v>
      </c>
      <c r="K10" s="239">
        <v>436141.43999999994</v>
      </c>
      <c r="L10" s="239">
        <v>1377815</v>
      </c>
      <c r="M10" s="239">
        <f>I10-L10</f>
        <v>0</v>
      </c>
      <c r="N10" s="241">
        <f t="shared" si="0"/>
        <v>0</v>
      </c>
    </row>
    <row r="11" spans="1:15" s="28" customFormat="1" ht="18" customHeight="1">
      <c r="A11" s="450" t="s">
        <v>526</v>
      </c>
      <c r="B11" s="238" t="s">
        <v>527</v>
      </c>
      <c r="C11" s="239">
        <v>1800000</v>
      </c>
      <c r="D11" s="239">
        <f t="shared" ref="D11:D13" si="1">E11+G11</f>
        <v>-436875</v>
      </c>
      <c r="E11" s="239">
        <v>-436875</v>
      </c>
      <c r="F11" s="240" t="s">
        <v>528</v>
      </c>
      <c r="G11" s="239">
        <v>0</v>
      </c>
      <c r="H11" s="240"/>
      <c r="I11" s="239">
        <v>1363125</v>
      </c>
      <c r="J11" s="239">
        <v>72830.890000000043</v>
      </c>
      <c r="K11" s="239">
        <v>698956.63</v>
      </c>
      <c r="L11" s="239">
        <v>1363125</v>
      </c>
      <c r="M11" s="239">
        <f t="shared" ref="M11:M13" si="2">I11-L11</f>
        <v>0</v>
      </c>
      <c r="N11" s="241">
        <f t="shared" ref="N11:N13" si="3">E11+G11-D11</f>
        <v>0</v>
      </c>
    </row>
    <row r="12" spans="1:15" s="28" customFormat="1" ht="18" customHeight="1">
      <c r="A12" s="450" t="s">
        <v>573</v>
      </c>
      <c r="B12" s="238" t="s">
        <v>574</v>
      </c>
      <c r="C12" s="239">
        <v>0</v>
      </c>
      <c r="D12" s="239">
        <f t="shared" si="1"/>
        <v>2236848</v>
      </c>
      <c r="E12" s="239">
        <v>2236848</v>
      </c>
      <c r="F12" s="240" t="s">
        <v>195</v>
      </c>
      <c r="G12" s="239">
        <v>0</v>
      </c>
      <c r="H12" s="240"/>
      <c r="I12" s="239">
        <v>2236848</v>
      </c>
      <c r="J12" s="239">
        <v>63329.780000000006</v>
      </c>
      <c r="K12" s="239">
        <v>380963.77999999997</v>
      </c>
      <c r="L12" s="239">
        <v>2236848</v>
      </c>
      <c r="M12" s="239">
        <f t="shared" si="2"/>
        <v>0</v>
      </c>
      <c r="N12" s="241">
        <f t="shared" si="3"/>
        <v>0</v>
      </c>
    </row>
    <row r="13" spans="1:15" s="28" customFormat="1" ht="18" customHeight="1">
      <c r="A13" s="237" t="s">
        <v>395</v>
      </c>
      <c r="B13" s="238" t="s">
        <v>111</v>
      </c>
      <c r="C13" s="239">
        <v>9214698</v>
      </c>
      <c r="D13" s="239">
        <f t="shared" si="1"/>
        <v>2349328</v>
      </c>
      <c r="E13" s="239">
        <v>2349328</v>
      </c>
      <c r="F13" s="240" t="s">
        <v>477</v>
      </c>
      <c r="G13" s="239">
        <v>0</v>
      </c>
      <c r="H13" s="240"/>
      <c r="I13" s="239">
        <v>11564026</v>
      </c>
      <c r="J13" s="239">
        <v>5556978.0100000035</v>
      </c>
      <c r="K13" s="239"/>
      <c r="L13" s="239">
        <v>11564026</v>
      </c>
      <c r="M13" s="239">
        <f t="shared" si="2"/>
        <v>0</v>
      </c>
      <c r="N13" s="241">
        <f t="shared" si="3"/>
        <v>0</v>
      </c>
    </row>
    <row r="14" spans="1:15" s="31" customFormat="1" ht="18" customHeight="1">
      <c r="A14" s="242" t="s">
        <v>191</v>
      </c>
      <c r="B14" s="243"/>
      <c r="C14" s="244">
        <f>SUM(C8:C13)</f>
        <v>27406375</v>
      </c>
      <c r="D14" s="244">
        <f t="shared" ref="D14:M14" si="4">SUM(D8:D13)</f>
        <v>6422416</v>
      </c>
      <c r="E14" s="244">
        <v>6422416</v>
      </c>
      <c r="F14" s="244"/>
      <c r="G14" s="244">
        <f t="shared" si="4"/>
        <v>0</v>
      </c>
      <c r="H14" s="244"/>
      <c r="I14" s="244">
        <f t="shared" si="4"/>
        <v>33828791</v>
      </c>
      <c r="J14" s="244">
        <f t="shared" si="4"/>
        <v>13389652.390000012</v>
      </c>
      <c r="K14" s="244">
        <f t="shared" si="4"/>
        <v>10454104.470000001</v>
      </c>
      <c r="L14" s="244">
        <f t="shared" si="4"/>
        <v>33828791</v>
      </c>
      <c r="M14" s="244">
        <f t="shared" si="4"/>
        <v>0</v>
      </c>
      <c r="N14" s="241"/>
    </row>
    <row r="15" spans="1:15" s="32" customFormat="1" ht="18" customHeight="1">
      <c r="A15" s="245"/>
      <c r="B15" s="246"/>
      <c r="C15" s="245"/>
      <c r="D15" s="245"/>
      <c r="E15" s="247"/>
      <c r="F15" s="248"/>
      <c r="G15" s="249"/>
      <c r="H15" s="248"/>
      <c r="I15" s="245"/>
      <c r="J15" s="245"/>
      <c r="K15" s="245"/>
      <c r="L15" s="245"/>
      <c r="M15" s="245"/>
      <c r="N15" s="241">
        <f t="shared" si="0"/>
        <v>0</v>
      </c>
    </row>
    <row r="16" spans="1:15" s="30" customFormat="1" ht="18" customHeight="1" thickBot="1">
      <c r="A16" s="250" t="s">
        <v>192</v>
      </c>
      <c r="B16" s="251"/>
      <c r="C16" s="252">
        <f>C14</f>
        <v>27406375</v>
      </c>
      <c r="D16" s="252">
        <f t="shared" ref="D16:M16" si="5">D14</f>
        <v>6422416</v>
      </c>
      <c r="E16" s="252">
        <v>6422416</v>
      </c>
      <c r="F16" s="252"/>
      <c r="G16" s="252">
        <f t="shared" si="5"/>
        <v>0</v>
      </c>
      <c r="H16" s="252"/>
      <c r="I16" s="252">
        <f t="shared" si="5"/>
        <v>33828791</v>
      </c>
      <c r="J16" s="252">
        <f t="shared" si="5"/>
        <v>13389652.390000012</v>
      </c>
      <c r="K16" s="252">
        <f t="shared" si="5"/>
        <v>10454104.470000001</v>
      </c>
      <c r="L16" s="252">
        <f t="shared" si="5"/>
        <v>33828791</v>
      </c>
      <c r="M16" s="252">
        <f t="shared" si="5"/>
        <v>0</v>
      </c>
      <c r="N16" s="241">
        <f t="shared" si="0"/>
        <v>0</v>
      </c>
    </row>
    <row r="17" spans="1:14" s="30" customFormat="1" ht="18" customHeight="1" thickTop="1">
      <c r="A17" s="245"/>
      <c r="B17" s="246"/>
      <c r="C17" s="245"/>
      <c r="D17" s="245"/>
      <c r="E17" s="247"/>
      <c r="F17" s="248"/>
      <c r="G17" s="249"/>
      <c r="H17" s="248"/>
      <c r="I17" s="245"/>
      <c r="J17" s="245"/>
      <c r="K17" s="245"/>
      <c r="L17" s="245"/>
      <c r="M17" s="245"/>
      <c r="N17" s="241">
        <f t="shared" si="0"/>
        <v>0</v>
      </c>
    </row>
    <row r="18" spans="1:14" s="28" customFormat="1" ht="18" customHeight="1">
      <c r="A18" s="245"/>
      <c r="B18" s="246"/>
      <c r="C18" s="245"/>
      <c r="D18" s="245"/>
      <c r="E18" s="247"/>
      <c r="F18" s="248"/>
      <c r="G18" s="249"/>
      <c r="H18" s="248"/>
      <c r="I18" s="245"/>
      <c r="J18" s="245"/>
      <c r="K18" s="245"/>
      <c r="L18" s="245"/>
      <c r="M18" s="245"/>
      <c r="N18" s="241">
        <f t="shared" si="0"/>
        <v>0</v>
      </c>
    </row>
    <row r="19" spans="1:14" s="33" customFormat="1" ht="18" customHeight="1">
      <c r="A19" s="253" t="s">
        <v>41</v>
      </c>
      <c r="B19" s="254"/>
      <c r="C19" s="255"/>
      <c r="D19" s="239"/>
      <c r="E19" s="255"/>
      <c r="F19" s="256"/>
      <c r="G19" s="257"/>
      <c r="H19" s="256"/>
      <c r="I19" s="255"/>
      <c r="J19" s="255"/>
      <c r="K19" s="255"/>
      <c r="L19" s="255"/>
      <c r="M19" s="255"/>
      <c r="N19" s="241">
        <f t="shared" si="0"/>
        <v>0</v>
      </c>
    </row>
    <row r="20" spans="1:14" s="34" customFormat="1" ht="18" customHeight="1">
      <c r="A20" s="258" t="s">
        <v>4</v>
      </c>
      <c r="B20" s="259"/>
      <c r="C20" s="239">
        <v>19243362</v>
      </c>
      <c r="D20" s="239">
        <f>E20+G20</f>
        <v>3949941</v>
      </c>
      <c r="E20" s="239">
        <v>3949941</v>
      </c>
      <c r="F20" s="240"/>
      <c r="G20" s="239">
        <v>0</v>
      </c>
      <c r="H20" s="240"/>
      <c r="I20" s="239">
        <v>23193303</v>
      </c>
      <c r="J20" s="239">
        <v>7294880.2800000068</v>
      </c>
      <c r="K20" s="239">
        <v>9561210</v>
      </c>
      <c r="L20" s="239">
        <v>23193303</v>
      </c>
      <c r="M20" s="239">
        <f>I20-L20</f>
        <v>0</v>
      </c>
      <c r="N20" s="241">
        <f>E20+G20-D20</f>
        <v>0</v>
      </c>
    </row>
    <row r="21" spans="1:14" s="28" customFormat="1" ht="18" customHeight="1">
      <c r="A21" s="260"/>
      <c r="B21" s="259" t="s">
        <v>37</v>
      </c>
      <c r="C21" s="261">
        <f>C20</f>
        <v>19243362</v>
      </c>
      <c r="D21" s="239">
        <f>E21+G21</f>
        <v>3949941</v>
      </c>
      <c r="E21" s="261">
        <v>3949941</v>
      </c>
      <c r="F21" s="262"/>
      <c r="G21" s="261">
        <f>G20</f>
        <v>0</v>
      </c>
      <c r="H21" s="262"/>
      <c r="I21" s="261">
        <f>I20</f>
        <v>23193303</v>
      </c>
      <c r="J21" s="261">
        <f>J20</f>
        <v>7294880.2800000068</v>
      </c>
      <c r="K21" s="261">
        <f>K20</f>
        <v>9561210</v>
      </c>
      <c r="L21" s="261">
        <f>L20</f>
        <v>23193303</v>
      </c>
      <c r="M21" s="239">
        <f>I21-L21</f>
        <v>0</v>
      </c>
      <c r="N21" s="241">
        <f t="shared" si="0"/>
        <v>0</v>
      </c>
    </row>
    <row r="22" spans="1:14" s="28" customFormat="1" ht="18" customHeight="1">
      <c r="A22" s="263" t="s">
        <v>6</v>
      </c>
      <c r="B22" s="259"/>
      <c r="C22" s="239">
        <v>8163013</v>
      </c>
      <c r="D22" s="239">
        <f>E22+G22</f>
        <v>2472475</v>
      </c>
      <c r="E22" s="239">
        <v>2472475</v>
      </c>
      <c r="F22" s="240"/>
      <c r="G22" s="239">
        <v>0</v>
      </c>
      <c r="H22" s="240"/>
      <c r="I22" s="239">
        <v>10635488</v>
      </c>
      <c r="J22" s="239">
        <v>6094772.110000005</v>
      </c>
      <c r="K22" s="239">
        <v>892894</v>
      </c>
      <c r="L22" s="239">
        <v>10635488</v>
      </c>
      <c r="M22" s="239">
        <f>I22-L22</f>
        <v>0</v>
      </c>
      <c r="N22" s="241">
        <f t="shared" si="0"/>
        <v>0</v>
      </c>
    </row>
    <row r="23" spans="1:14" s="28" customFormat="1" ht="18" customHeight="1" thickBot="1">
      <c r="A23" s="250" t="s">
        <v>35</v>
      </c>
      <c r="B23" s="250"/>
      <c r="C23" s="252">
        <f>SUM(C21,C22)</f>
        <v>27406375</v>
      </c>
      <c r="D23" s="252">
        <f>SUM(D21,D22)</f>
        <v>6422416</v>
      </c>
      <c r="E23" s="252">
        <v>6422416</v>
      </c>
      <c r="F23" s="252"/>
      <c r="G23" s="252">
        <f>SUM(G21,G22)</f>
        <v>0</v>
      </c>
      <c r="H23" s="252"/>
      <c r="I23" s="252">
        <f>SUM(I21,I22)</f>
        <v>33828791</v>
      </c>
      <c r="J23" s="252">
        <f>SUM(J21,J22)</f>
        <v>13389652.390000012</v>
      </c>
      <c r="K23" s="252">
        <f>SUM(K21,K22)</f>
        <v>10454104</v>
      </c>
      <c r="L23" s="252">
        <f>SUM(L21,L22)</f>
        <v>33828791</v>
      </c>
      <c r="M23" s="252">
        <f>SUM(M21,M22)</f>
        <v>0</v>
      </c>
      <c r="N23" s="241">
        <f>E23+G23-D23</f>
        <v>0</v>
      </c>
    </row>
    <row r="24" spans="1:14" s="28" customFormat="1" ht="16.5" customHeight="1" thickTop="1">
      <c r="A24" s="254"/>
      <c r="B24" s="259"/>
      <c r="C24" s="264"/>
      <c r="D24" s="264"/>
      <c r="E24" s="264"/>
      <c r="F24" s="264"/>
      <c r="G24" s="264"/>
      <c r="H24" s="264"/>
      <c r="I24" s="264"/>
      <c r="J24" s="264"/>
      <c r="K24" s="264"/>
      <c r="L24" s="264"/>
      <c r="M24" s="264"/>
      <c r="N24" s="241"/>
    </row>
    <row r="25" spans="1:14" s="28" customFormat="1" ht="16.5" customHeight="1">
      <c r="A25" s="265" t="s">
        <v>38</v>
      </c>
      <c r="B25" s="259"/>
      <c r="C25" s="264"/>
      <c r="D25" s="264"/>
      <c r="E25" s="264"/>
      <c r="F25" s="264"/>
      <c r="G25" s="264"/>
      <c r="H25" s="264"/>
      <c r="I25" s="264"/>
      <c r="J25" s="264"/>
      <c r="K25" s="264"/>
      <c r="L25" s="264"/>
      <c r="M25" s="264"/>
      <c r="N25" s="236"/>
    </row>
    <row r="26" spans="1:14" s="28" customFormat="1" ht="16.5" customHeight="1">
      <c r="A26" s="364" t="s">
        <v>193</v>
      </c>
      <c r="B26" s="148" t="s">
        <v>388</v>
      </c>
      <c r="C26" s="268"/>
      <c r="D26" s="267"/>
      <c r="E26" s="267"/>
      <c r="F26" s="267"/>
      <c r="G26" s="267"/>
      <c r="H26" s="267"/>
      <c r="I26" s="267"/>
      <c r="J26" s="267"/>
      <c r="K26" s="267"/>
      <c r="L26" s="267"/>
      <c r="M26" s="267"/>
      <c r="N26" s="236"/>
    </row>
    <row r="27" spans="1:14" s="28" customFormat="1" ht="16.5" customHeight="1">
      <c r="A27" s="364" t="s">
        <v>195</v>
      </c>
      <c r="B27" s="269" t="s">
        <v>468</v>
      </c>
      <c r="C27" s="268"/>
      <c r="D27" s="267"/>
      <c r="E27" s="267"/>
      <c r="F27" s="267"/>
      <c r="G27" s="267"/>
      <c r="H27" s="267"/>
      <c r="I27" s="267"/>
      <c r="J27" s="267"/>
      <c r="K27" s="267"/>
      <c r="L27" s="267"/>
      <c r="M27" s="267"/>
      <c r="N27" s="236"/>
    </row>
    <row r="28" spans="1:14" s="28" customFormat="1" ht="16.5" customHeight="1">
      <c r="A28" s="364" t="s">
        <v>354</v>
      </c>
      <c r="B28" s="269" t="s">
        <v>470</v>
      </c>
      <c r="C28" s="270"/>
      <c r="D28" s="270"/>
      <c r="E28" s="270"/>
      <c r="F28" s="270"/>
      <c r="G28" s="270"/>
      <c r="H28" s="270"/>
      <c r="I28" s="270"/>
      <c r="J28" s="270"/>
      <c r="K28" s="270"/>
      <c r="L28" s="270"/>
      <c r="M28" s="270"/>
      <c r="N28" s="236"/>
    </row>
    <row r="29" spans="1:14" s="28" customFormat="1" ht="16.5" customHeight="1">
      <c r="A29" s="147"/>
      <c r="B29" s="148"/>
      <c r="C29" s="270"/>
      <c r="D29" s="270"/>
      <c r="E29" s="270"/>
      <c r="F29" s="270"/>
      <c r="G29" s="270"/>
      <c r="H29" s="270"/>
      <c r="I29" s="270"/>
      <c r="J29" s="270"/>
      <c r="K29" s="270"/>
      <c r="L29" s="270"/>
      <c r="M29" s="270"/>
      <c r="N29" s="236"/>
    </row>
    <row r="30" spans="1:14" s="28" customFormat="1" ht="16.5" customHeight="1">
      <c r="A30" s="266"/>
      <c r="B30" s="269"/>
      <c r="C30" s="35"/>
      <c r="D30" s="35"/>
      <c r="E30" s="35"/>
      <c r="F30" s="35"/>
      <c r="G30" s="35"/>
      <c r="H30" s="35"/>
      <c r="I30" s="35"/>
      <c r="J30" s="35"/>
      <c r="K30" s="35"/>
      <c r="L30" s="35"/>
      <c r="M30" s="35"/>
    </row>
    <row r="31" spans="1:14" s="28" customFormat="1" ht="15.6">
      <c r="A31" s="353"/>
      <c r="B31" s="236"/>
      <c r="F31" s="36"/>
      <c r="G31" s="36"/>
      <c r="H31" s="36"/>
    </row>
    <row r="32" spans="1:14" s="28" customFormat="1" ht="14.4">
      <c r="A32" s="34"/>
      <c r="B32" s="34"/>
      <c r="F32" s="36"/>
      <c r="G32" s="36"/>
      <c r="H32" s="36"/>
    </row>
    <row r="33" spans="1:9" s="28" customFormat="1" ht="14.4">
      <c r="A33" s="59"/>
      <c r="B33" s="34"/>
      <c r="F33" s="36"/>
      <c r="G33" s="36"/>
      <c r="H33" s="36"/>
      <c r="I33" s="38"/>
    </row>
    <row r="34" spans="1:9" s="28" customFormat="1" ht="14.4">
      <c r="A34" s="59"/>
      <c r="B34" s="34"/>
      <c r="F34" s="36"/>
      <c r="G34" s="36"/>
      <c r="H34" s="36"/>
      <c r="I34" s="38"/>
    </row>
    <row r="35" spans="1:9" s="28" customFormat="1" ht="14.4">
      <c r="A35" s="59"/>
      <c r="B35" s="34"/>
      <c r="F35" s="36"/>
      <c r="G35" s="36"/>
      <c r="H35" s="36"/>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3.8">
      <c r="A45" s="37"/>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sheetData>
  <mergeCells count="1">
    <mergeCell ref="A7:B7"/>
  </mergeCells>
  <phoneticPr fontId="9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5" t="s">
        <v>3</v>
      </c>
      <c r="B1" s="655"/>
      <c r="C1" s="655"/>
      <c r="D1" s="43"/>
      <c r="E1" s="43"/>
      <c r="F1" s="43"/>
      <c r="G1" s="43"/>
      <c r="H1" s="43"/>
      <c r="I1" s="43"/>
      <c r="J1" s="43"/>
      <c r="K1" s="43"/>
      <c r="L1" s="43"/>
      <c r="M1" s="44"/>
      <c r="N1" s="45"/>
      <c r="O1" s="46"/>
      <c r="P1" s="46"/>
    </row>
    <row r="2" spans="1:16" s="9" customFormat="1" ht="15.6">
      <c r="A2" s="656" t="s">
        <v>181</v>
      </c>
      <c r="B2" s="656"/>
      <c r="C2" s="656"/>
      <c r="D2" s="47"/>
      <c r="E2" s="47"/>
      <c r="F2" s="47"/>
      <c r="G2" s="47"/>
      <c r="H2" s="47"/>
      <c r="I2" s="47"/>
      <c r="J2" s="47"/>
      <c r="K2" s="47"/>
      <c r="L2" s="47"/>
      <c r="M2" s="48"/>
      <c r="N2" s="49"/>
      <c r="O2" s="50"/>
      <c r="P2" s="50"/>
    </row>
    <row r="3" spans="1:16" s="9" customFormat="1" ht="15.6">
      <c r="A3" s="654" t="s">
        <v>180</v>
      </c>
      <c r="B3" s="654"/>
      <c r="C3" s="654"/>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ACF6-5872-4053-9A4A-E08865D2A6C2}">
  <sheetPr codeName="Sheet15">
    <pageSetUpPr fitToPage="1"/>
  </sheetPr>
  <dimension ref="A1:BE28"/>
  <sheetViews>
    <sheetView zoomScaleNormal="100" workbookViewId="0">
      <selection activeCell="E19" sqref="E19"/>
    </sheetView>
  </sheetViews>
  <sheetFormatPr defaultColWidth="8.88671875" defaultRowHeight="13.2"/>
  <cols>
    <col min="1" max="1" width="3.88671875" style="458" customWidth="1"/>
    <col min="2" max="2" width="61" style="458" hidden="1" customWidth="1"/>
    <col min="3" max="3" width="68.5546875" style="459" customWidth="1"/>
    <col min="4" max="4" width="16.6640625" style="459" customWidth="1"/>
    <col min="5" max="5" width="15.33203125" style="458" customWidth="1"/>
    <col min="6" max="6" width="15.44140625" style="458" customWidth="1"/>
    <col min="7" max="7" width="15.109375" style="458" customWidth="1"/>
    <col min="8" max="9" width="12.6640625" style="458" customWidth="1"/>
    <col min="10" max="10" width="9" style="458" bestFit="1" customWidth="1"/>
    <col min="11" max="16384" width="8.88671875" style="458"/>
  </cols>
  <sheetData>
    <row r="1" spans="1:57" s="477" customFormat="1" ht="16.5" customHeight="1">
      <c r="A1" s="657" t="s">
        <v>3</v>
      </c>
      <c r="B1" s="657"/>
      <c r="C1" s="657"/>
      <c r="D1" s="657"/>
      <c r="E1" s="657"/>
      <c r="F1" s="657"/>
      <c r="G1" s="657"/>
      <c r="H1" s="490"/>
      <c r="I1" s="490"/>
      <c r="J1" s="490"/>
    </row>
    <row r="2" spans="1:57" s="477" customFormat="1" ht="16.5" customHeight="1">
      <c r="A2" s="657" t="s">
        <v>559</v>
      </c>
      <c r="B2" s="657"/>
      <c r="C2" s="657"/>
      <c r="D2" s="657"/>
      <c r="E2" s="657"/>
      <c r="F2" s="657"/>
      <c r="G2" s="657"/>
      <c r="H2" s="490"/>
      <c r="I2" s="490"/>
      <c r="J2" s="490"/>
    </row>
    <row r="3" spans="1:57" s="477" customFormat="1" ht="16.5" customHeight="1">
      <c r="A3" s="658" t="s">
        <v>589</v>
      </c>
      <c r="B3" s="658"/>
      <c r="C3" s="658"/>
      <c r="D3" s="658"/>
      <c r="E3" s="658"/>
      <c r="F3" s="658"/>
      <c r="G3" s="658"/>
      <c r="H3" s="490"/>
      <c r="I3" s="490"/>
      <c r="J3" s="490"/>
    </row>
    <row r="4" spans="1:57" s="477" customFormat="1" ht="15.6">
      <c r="A4" s="659" t="s">
        <v>143</v>
      </c>
      <c r="B4" s="659"/>
      <c r="C4" s="659"/>
      <c r="D4" s="659"/>
      <c r="E4" s="659"/>
      <c r="F4" s="659"/>
      <c r="G4" s="659"/>
    </row>
    <row r="5" spans="1:57" s="487" customFormat="1" ht="15.6">
      <c r="C5" s="489"/>
      <c r="D5" s="489"/>
      <c r="F5" s="488" t="s">
        <v>143</v>
      </c>
    </row>
    <row r="6" spans="1:57" s="484" customFormat="1" ht="33.450000000000003" customHeight="1">
      <c r="A6" s="485"/>
      <c r="B6" s="486"/>
      <c r="C6" s="486" t="s">
        <v>42</v>
      </c>
      <c r="D6" s="485" t="s">
        <v>558</v>
      </c>
      <c r="E6" s="485" t="s">
        <v>557</v>
      </c>
      <c r="F6" s="485" t="s">
        <v>587</v>
      </c>
      <c r="G6" s="485" t="s">
        <v>366</v>
      </c>
    </row>
    <row r="7" spans="1:57" s="477" customFormat="1" ht="9" customHeight="1">
      <c r="A7" s="482"/>
      <c r="B7" s="483"/>
      <c r="C7" s="483"/>
      <c r="D7" s="482"/>
      <c r="E7" s="482"/>
      <c r="F7" s="482"/>
      <c r="G7" s="482"/>
    </row>
    <row r="8" spans="1:57" s="477" customFormat="1" ht="18.899999999999999" customHeight="1">
      <c r="A8" s="473">
        <v>1</v>
      </c>
      <c r="B8" s="481" t="s">
        <v>556</v>
      </c>
      <c r="C8" s="472" t="s">
        <v>43</v>
      </c>
      <c r="D8" s="492">
        <v>885679.38387756574</v>
      </c>
      <c r="E8" s="495">
        <v>509388</v>
      </c>
      <c r="F8" s="492">
        <v>773173.06127493875</v>
      </c>
      <c r="G8" s="493">
        <v>-112506.32260262698</v>
      </c>
      <c r="H8" s="478"/>
      <c r="I8" s="480"/>
      <c r="J8" s="480"/>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8"/>
      <c r="AY8" s="478"/>
      <c r="AZ8" s="478"/>
      <c r="BA8" s="478"/>
      <c r="BB8" s="478"/>
      <c r="BC8" s="478"/>
      <c r="BD8" s="478"/>
      <c r="BE8" s="478"/>
    </row>
    <row r="9" spans="1:57" s="477" customFormat="1" ht="18.899999999999999" customHeight="1">
      <c r="A9" s="473">
        <v>2</v>
      </c>
      <c r="B9" s="472" t="s">
        <v>555</v>
      </c>
      <c r="C9" s="472" t="s">
        <v>44</v>
      </c>
      <c r="D9" s="492">
        <v>307425</v>
      </c>
      <c r="E9" s="495">
        <v>193154</v>
      </c>
      <c r="F9" s="492">
        <v>279596.64081849519</v>
      </c>
      <c r="G9" s="493">
        <v>-27828.359181504813</v>
      </c>
      <c r="H9" s="478"/>
      <c r="I9" s="480"/>
      <c r="J9" s="480"/>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8"/>
      <c r="AZ9" s="478"/>
      <c r="BA9" s="478"/>
      <c r="BB9" s="478"/>
      <c r="BC9" s="478"/>
      <c r="BD9" s="478"/>
      <c r="BE9" s="478"/>
    </row>
    <row r="10" spans="1:57" s="477" customFormat="1" ht="15.6">
      <c r="A10" s="473">
        <v>3</v>
      </c>
      <c r="B10" s="472" t="s">
        <v>554</v>
      </c>
      <c r="C10" s="472" t="s">
        <v>173</v>
      </c>
      <c r="D10" s="492">
        <v>126582.43135024251</v>
      </c>
      <c r="E10" s="495">
        <v>74548</v>
      </c>
      <c r="F10" s="492">
        <v>113426.94384804255</v>
      </c>
      <c r="G10" s="493">
        <v>-13155.487502199961</v>
      </c>
      <c r="H10" s="478"/>
      <c r="I10" s="480"/>
      <c r="J10" s="480"/>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row>
    <row r="11" spans="1:57" s="469" customFormat="1" ht="18.899999999999999" customHeight="1">
      <c r="A11" s="473">
        <v>4</v>
      </c>
      <c r="B11" s="472" t="s">
        <v>553</v>
      </c>
      <c r="C11" s="472" t="s">
        <v>45</v>
      </c>
      <c r="D11" s="492">
        <v>185100</v>
      </c>
      <c r="E11" s="495">
        <v>102667</v>
      </c>
      <c r="F11" s="492">
        <v>161053.81595930067</v>
      </c>
      <c r="G11" s="493">
        <v>-24046.184040699329</v>
      </c>
      <c r="H11" s="470"/>
      <c r="I11" s="479"/>
      <c r="J11" s="479"/>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0"/>
      <c r="AY11" s="470"/>
      <c r="AZ11" s="470"/>
      <c r="BA11" s="470"/>
      <c r="BB11" s="470"/>
      <c r="BC11" s="470"/>
      <c r="BD11" s="470"/>
      <c r="BE11" s="470"/>
    </row>
    <row r="12" spans="1:57" s="477" customFormat="1" ht="18.899999999999999" customHeight="1">
      <c r="A12" s="473">
        <v>5</v>
      </c>
      <c r="B12" s="472" t="s">
        <v>552</v>
      </c>
      <c r="C12" s="472" t="s">
        <v>174</v>
      </c>
      <c r="D12" s="492">
        <v>82294.789344124496</v>
      </c>
      <c r="E12" s="495">
        <v>53418</v>
      </c>
      <c r="F12" s="492">
        <v>81557.782434055989</v>
      </c>
      <c r="G12" s="493">
        <v>-737.00691006850684</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row>
    <row r="13" spans="1:57" s="474" customFormat="1" ht="18.899999999999999" customHeight="1">
      <c r="A13" s="476">
        <v>6</v>
      </c>
      <c r="B13" s="472" t="s">
        <v>551</v>
      </c>
      <c r="C13" s="472" t="s">
        <v>175</v>
      </c>
      <c r="D13" s="492">
        <v>30</v>
      </c>
      <c r="E13" s="498">
        <v>23.6</v>
      </c>
      <c r="F13" s="499">
        <v>23.044383481619469</v>
      </c>
      <c r="G13" s="500">
        <v>-6.9556165183805305</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5"/>
      <c r="BB13" s="475"/>
      <c r="BC13" s="475"/>
      <c r="BD13" s="475"/>
      <c r="BE13" s="475"/>
    </row>
    <row r="14" spans="1:57" s="477" customFormat="1" ht="18.899999999999999" customHeight="1">
      <c r="A14" s="473">
        <v>7</v>
      </c>
      <c r="B14" s="472" t="s">
        <v>550</v>
      </c>
      <c r="C14" s="472" t="s">
        <v>235</v>
      </c>
      <c r="D14" s="492">
        <v>34132.121430406885</v>
      </c>
      <c r="E14" s="495">
        <v>29768.625</v>
      </c>
      <c r="F14" s="494">
        <v>29982.38125477709</v>
      </c>
      <c r="G14" s="493">
        <v>-4149.740175629795</v>
      </c>
      <c r="H14" s="478" t="s">
        <v>143</v>
      </c>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c r="AR14" s="478"/>
      <c r="AS14" s="478"/>
      <c r="AT14" s="478"/>
      <c r="AU14" s="478"/>
      <c r="AV14" s="478"/>
      <c r="AW14" s="478"/>
      <c r="AX14" s="478"/>
      <c r="AY14" s="478"/>
      <c r="AZ14" s="478"/>
      <c r="BA14" s="478"/>
      <c r="BB14" s="478"/>
      <c r="BC14" s="478"/>
      <c r="BD14" s="478"/>
      <c r="BE14" s="478"/>
    </row>
    <row r="15" spans="1:57" s="474" customFormat="1" ht="18.899999999999999" customHeight="1">
      <c r="A15" s="476">
        <v>8</v>
      </c>
      <c r="B15" s="472" t="s">
        <v>549</v>
      </c>
      <c r="C15" s="472" t="s">
        <v>575</v>
      </c>
      <c r="D15" s="492">
        <v>16727</v>
      </c>
      <c r="E15" s="495">
        <v>15893.170722858213</v>
      </c>
      <c r="F15" s="492">
        <v>15812.209133126571</v>
      </c>
      <c r="G15" s="492">
        <v>-914.79086687342897</v>
      </c>
      <c r="H15" s="475" t="s">
        <v>143</v>
      </c>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B15" s="475"/>
      <c r="BC15" s="475"/>
      <c r="BD15" s="475"/>
      <c r="BE15" s="475"/>
    </row>
    <row r="16" spans="1:57" s="469" customFormat="1" ht="18.899999999999999" customHeight="1">
      <c r="A16" s="473">
        <v>9</v>
      </c>
      <c r="B16" s="472" t="s">
        <v>548</v>
      </c>
      <c r="C16" s="472" t="s">
        <v>576</v>
      </c>
      <c r="D16" s="492">
        <v>55261</v>
      </c>
      <c r="E16" s="495">
        <v>54006.85409258744</v>
      </c>
      <c r="F16" s="492">
        <v>54102.406640105044</v>
      </c>
      <c r="G16" s="492">
        <v>-1158.5933598949559</v>
      </c>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0"/>
      <c r="AS16" s="470"/>
      <c r="AT16" s="470"/>
      <c r="AU16" s="470"/>
      <c r="AV16" s="470"/>
      <c r="AW16" s="470"/>
      <c r="AX16" s="470"/>
      <c r="AY16" s="470"/>
      <c r="AZ16" s="470"/>
      <c r="BA16" s="470"/>
      <c r="BB16" s="470"/>
      <c r="BC16" s="470"/>
      <c r="BD16" s="470"/>
      <c r="BE16" s="470"/>
    </row>
    <row r="17" spans="1:57" s="469" customFormat="1" ht="18.899999999999999" customHeight="1">
      <c r="A17" s="473">
        <v>10</v>
      </c>
      <c r="B17" s="472" t="s">
        <v>547</v>
      </c>
      <c r="C17" s="472" t="s">
        <v>577</v>
      </c>
      <c r="D17" s="492">
        <v>6227</v>
      </c>
      <c r="E17" s="495">
        <v>5572.75</v>
      </c>
      <c r="F17" s="492">
        <v>5277</v>
      </c>
      <c r="G17" s="492">
        <v>-950</v>
      </c>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470"/>
      <c r="AW17" s="470"/>
      <c r="AX17" s="470"/>
      <c r="AY17" s="470"/>
      <c r="AZ17" s="470"/>
      <c r="BA17" s="470"/>
      <c r="BB17" s="470"/>
      <c r="BC17" s="470"/>
      <c r="BD17" s="470"/>
      <c r="BE17" s="470"/>
    </row>
    <row r="18" spans="1:57" s="469" customFormat="1" ht="18.899999999999999" customHeight="1">
      <c r="A18" s="473">
        <v>11</v>
      </c>
      <c r="B18" s="472" t="s">
        <v>546</v>
      </c>
      <c r="C18" s="472" t="s">
        <v>578</v>
      </c>
      <c r="D18" s="492">
        <v>5994</v>
      </c>
      <c r="E18" s="495">
        <v>6349.75</v>
      </c>
      <c r="F18" s="492">
        <v>6700</v>
      </c>
      <c r="G18" s="492">
        <v>706</v>
      </c>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470"/>
      <c r="BD18" s="470"/>
      <c r="BE18" s="470"/>
    </row>
    <row r="19" spans="1:57" s="469" customFormat="1" ht="15.6">
      <c r="A19" s="501">
        <v>12</v>
      </c>
      <c r="B19" s="472" t="s">
        <v>545</v>
      </c>
      <c r="C19" s="472" t="s">
        <v>399</v>
      </c>
      <c r="D19" s="492">
        <v>47.69</v>
      </c>
      <c r="E19" s="495">
        <v>53.717372600877162</v>
      </c>
      <c r="F19" s="492">
        <v>54</v>
      </c>
      <c r="G19" s="492">
        <v>6.3100000000000023</v>
      </c>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row>
    <row r="20" spans="1:57" s="469" customFormat="1" ht="15.6">
      <c r="A20" s="445">
        <v>13</v>
      </c>
      <c r="B20" s="472" t="s">
        <v>544</v>
      </c>
      <c r="C20" s="472" t="s">
        <v>400</v>
      </c>
      <c r="D20" s="492">
        <v>1.57</v>
      </c>
      <c r="E20" s="495">
        <v>1.98125</v>
      </c>
      <c r="F20" s="492">
        <v>1.75</v>
      </c>
      <c r="G20" s="492">
        <v>0.17999999999999994</v>
      </c>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row>
    <row r="21" spans="1:57" s="469" customFormat="1" ht="15.6">
      <c r="A21" s="446">
        <v>14</v>
      </c>
      <c r="B21" s="472" t="s">
        <v>543</v>
      </c>
      <c r="C21" s="471" t="s">
        <v>401</v>
      </c>
      <c r="D21" s="496">
        <v>24896.965300851545</v>
      </c>
      <c r="E21" s="497">
        <v>10524</v>
      </c>
      <c r="F21" s="496">
        <v>34427.837536462772</v>
      </c>
      <c r="G21" s="496">
        <v>9530.8722356112266</v>
      </c>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row>
    <row r="22" spans="1:57" ht="15.6">
      <c r="A22" s="468"/>
      <c r="B22" s="468"/>
      <c r="C22" s="465"/>
      <c r="D22" s="423"/>
      <c r="E22" s="424"/>
      <c r="F22" s="424"/>
      <c r="G22" s="424"/>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row>
    <row r="23" spans="1:57" ht="24.75" customHeight="1">
      <c r="A23" s="463"/>
      <c r="B23" s="463"/>
      <c r="C23" s="466"/>
      <c r="D23" s="464"/>
      <c r="E23" s="424"/>
      <c r="F23" s="424"/>
      <c r="G23" s="424"/>
    </row>
    <row r="24" spans="1:57" ht="15.6">
      <c r="A24" s="463"/>
      <c r="B24" s="463"/>
      <c r="C24" s="465"/>
      <c r="D24" s="464"/>
      <c r="E24" s="424"/>
      <c r="F24" s="424"/>
      <c r="G24" s="424"/>
    </row>
    <row r="25" spans="1:57" ht="15.6">
      <c r="A25" s="463"/>
      <c r="B25" s="463"/>
      <c r="C25" s="462"/>
    </row>
    <row r="26" spans="1:57" ht="15.6">
      <c r="A26" s="461"/>
      <c r="B26" s="461"/>
      <c r="C26" s="660"/>
      <c r="D26" s="660"/>
      <c r="E26" s="660"/>
    </row>
    <row r="28" spans="1:57">
      <c r="E28" s="460"/>
    </row>
  </sheetData>
  <mergeCells count="5">
    <mergeCell ref="A1:G1"/>
    <mergeCell ref="A2:G2"/>
    <mergeCell ref="A3:G3"/>
    <mergeCell ref="A4:G4"/>
    <mergeCell ref="C26:E26"/>
  </mergeCells>
  <printOptions horizontalCentered="1"/>
  <pageMargins left="0" right="0" top="0.5" bottom="1" header="0.5" footer="0.5"/>
  <pageSetup scale="96"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80" zoomScaleNormal="80" workbookViewId="0">
      <selection activeCell="C23" sqref="C23"/>
    </sheetView>
  </sheetViews>
  <sheetFormatPr defaultColWidth="8.88671875" defaultRowHeight="13.2"/>
  <cols>
    <col min="1" max="1" width="73.33203125" style="441" bestFit="1" customWidth="1"/>
    <col min="2" max="2" width="25.88671875" style="440" customWidth="1"/>
    <col min="3" max="3" width="20.6640625" style="441" customWidth="1"/>
    <col min="4" max="5" width="24.88671875" style="441" bestFit="1" customWidth="1"/>
    <col min="6" max="16384" width="8.88671875" style="441"/>
  </cols>
  <sheetData>
    <row r="1" spans="1:10" s="271" customFormat="1" ht="16.5" customHeight="1">
      <c r="A1" s="661" t="s">
        <v>3</v>
      </c>
      <c r="B1" s="661"/>
      <c r="C1" s="661"/>
      <c r="D1" s="661"/>
      <c r="E1" s="661"/>
      <c r="F1" s="661"/>
      <c r="G1" s="661"/>
      <c r="H1" s="437"/>
      <c r="I1" s="437"/>
      <c r="J1" s="437"/>
    </row>
    <row r="2" spans="1:10" s="271" customFormat="1" ht="16.5" customHeight="1">
      <c r="A2" s="661" t="s">
        <v>567</v>
      </c>
      <c r="B2" s="661"/>
      <c r="C2" s="661"/>
      <c r="D2" s="661"/>
      <c r="E2" s="661"/>
      <c r="F2" s="661"/>
      <c r="G2" s="661"/>
      <c r="H2" s="437"/>
      <c r="I2" s="437"/>
      <c r="J2" s="437"/>
    </row>
    <row r="3" spans="1:10" s="271" customFormat="1" ht="16.5" customHeight="1">
      <c r="A3" s="662" t="s">
        <v>589</v>
      </c>
      <c r="B3" s="662"/>
      <c r="C3" s="662"/>
      <c r="D3" s="662"/>
      <c r="E3" s="662"/>
      <c r="F3" s="662"/>
      <c r="G3" s="662"/>
      <c r="H3" s="437"/>
      <c r="I3" s="437"/>
      <c r="J3" s="437"/>
    </row>
    <row r="5" spans="1:10" ht="15.6">
      <c r="A5" s="438" t="s">
        <v>298</v>
      </c>
      <c r="B5" s="436"/>
      <c r="C5" s="436" t="s">
        <v>299</v>
      </c>
      <c r="D5" s="439"/>
      <c r="E5" s="440"/>
    </row>
    <row r="6" spans="1:10" ht="15.6">
      <c r="A6" s="438" t="s">
        <v>300</v>
      </c>
      <c r="B6" s="436"/>
      <c r="C6" s="436" t="s">
        <v>301</v>
      </c>
      <c r="D6" s="436" t="s">
        <v>302</v>
      </c>
      <c r="E6" s="436" t="s">
        <v>303</v>
      </c>
    </row>
    <row r="7" spans="1:10" ht="15.6">
      <c r="A7" s="442"/>
      <c r="B7" s="443"/>
    </row>
    <row r="8" spans="1:10" ht="15.6">
      <c r="A8" s="442" t="s">
        <v>403</v>
      </c>
      <c r="B8" s="443" t="s">
        <v>402</v>
      </c>
      <c r="C8" s="444">
        <v>43719</v>
      </c>
      <c r="D8" s="443" t="s">
        <v>422</v>
      </c>
      <c r="E8" s="443" t="s">
        <v>422</v>
      </c>
      <c r="F8" s="442"/>
    </row>
    <row r="9" spans="1:10" ht="15.6">
      <c r="A9" s="442" t="s">
        <v>420</v>
      </c>
      <c r="B9" s="443" t="s">
        <v>419</v>
      </c>
      <c r="C9" s="444">
        <v>43788</v>
      </c>
      <c r="D9" s="443" t="s">
        <v>422</v>
      </c>
      <c r="E9" s="443" t="s">
        <v>422</v>
      </c>
    </row>
    <row r="10" spans="1:10" ht="31.2">
      <c r="A10" s="442" t="s">
        <v>474</v>
      </c>
      <c r="B10" s="443" t="s">
        <v>473</v>
      </c>
      <c r="C10" s="444">
        <v>44001</v>
      </c>
      <c r="D10" s="443" t="s">
        <v>581</v>
      </c>
      <c r="E10" s="443" t="s">
        <v>422</v>
      </c>
      <c r="G10" s="442"/>
    </row>
    <row r="11" spans="1:10" ht="31.2">
      <c r="A11" s="442" t="s">
        <v>476</v>
      </c>
      <c r="B11" s="443" t="s">
        <v>475</v>
      </c>
      <c r="C11" s="444">
        <v>44005</v>
      </c>
      <c r="D11" s="443" t="s">
        <v>422</v>
      </c>
      <c r="E11" s="443" t="s">
        <v>422</v>
      </c>
    </row>
    <row r="12" spans="1:10" ht="31.2">
      <c r="A12" s="442" t="s">
        <v>498</v>
      </c>
      <c r="B12" s="443" t="s">
        <v>497</v>
      </c>
      <c r="C12" s="444" t="s">
        <v>499</v>
      </c>
      <c r="D12" s="443" t="s">
        <v>422</v>
      </c>
      <c r="E12" s="443" t="s">
        <v>422</v>
      </c>
    </row>
    <row r="13" spans="1:10" ht="15.6">
      <c r="A13" s="442" t="s">
        <v>579</v>
      </c>
      <c r="B13" s="443" t="s">
        <v>585</v>
      </c>
      <c r="C13" s="444" t="s">
        <v>580</v>
      </c>
      <c r="D13" s="443" t="s">
        <v>422</v>
      </c>
      <c r="E13" s="443" t="s">
        <v>422</v>
      </c>
      <c r="G13" s="442"/>
    </row>
    <row r="14" spans="1:10" ht="15.6">
      <c r="A14" s="442"/>
      <c r="B14" s="443"/>
      <c r="C14" s="444"/>
      <c r="D14" s="443"/>
      <c r="E14" s="443"/>
    </row>
    <row r="15" spans="1:10" ht="15.6">
      <c r="A15" s="442"/>
      <c r="B15" s="443"/>
      <c r="C15" s="444"/>
      <c r="D15" s="443"/>
      <c r="E15" s="443"/>
    </row>
    <row r="16" spans="1:10" ht="15.6">
      <c r="A16" s="442"/>
      <c r="B16" s="443"/>
      <c r="C16" s="444"/>
      <c r="D16" s="443"/>
      <c r="E16" s="443"/>
    </row>
    <row r="17" spans="1:5" ht="15.6">
      <c r="A17" s="442"/>
      <c r="B17" s="443"/>
      <c r="C17" s="444"/>
      <c r="D17" s="443"/>
      <c r="E17" s="443"/>
    </row>
    <row r="18" spans="1:5" ht="15.6">
      <c r="A18" s="442"/>
      <c r="B18" s="443"/>
      <c r="C18" s="444"/>
      <c r="D18" s="443"/>
      <c r="E18" s="443"/>
    </row>
    <row r="19" spans="1:5" ht="15.6">
      <c r="A19" s="442"/>
      <c r="B19" s="443"/>
      <c r="C19" s="444"/>
      <c r="D19" s="443"/>
      <c r="E19" s="443"/>
    </row>
    <row r="20" spans="1:5" ht="15.6">
      <c r="A20" s="442"/>
      <c r="B20" s="443"/>
      <c r="C20" s="444"/>
      <c r="D20" s="443"/>
      <c r="E20" s="443"/>
    </row>
    <row r="21" spans="1:5" ht="15.6">
      <c r="A21" s="442"/>
      <c r="B21" s="443"/>
      <c r="C21" s="444"/>
      <c r="D21" s="443"/>
      <c r="E21" s="443"/>
    </row>
    <row r="22" spans="1:5" ht="15.6">
      <c r="A22" s="442"/>
      <c r="B22" s="443"/>
      <c r="C22" s="444"/>
      <c r="D22" s="443"/>
      <c r="E22" s="443"/>
    </row>
    <row r="23" spans="1:5" ht="15.6">
      <c r="A23" s="442"/>
      <c r="B23" s="443"/>
      <c r="C23" s="444"/>
      <c r="D23" s="443"/>
      <c r="E23" s="443"/>
    </row>
    <row r="24" spans="1:5" ht="15.6">
      <c r="A24" s="442"/>
      <c r="B24" s="443"/>
      <c r="C24" s="444"/>
      <c r="D24" s="443"/>
      <c r="E24" s="443"/>
    </row>
    <row r="25" spans="1:5" ht="15.6">
      <c r="A25" s="442"/>
      <c r="B25" s="443"/>
      <c r="C25" s="444"/>
      <c r="D25" s="443"/>
      <c r="E25" s="443"/>
    </row>
    <row r="26" spans="1:5" ht="15.6">
      <c r="A26" s="442"/>
      <c r="B26" s="443"/>
      <c r="C26" s="444"/>
      <c r="D26" s="443"/>
      <c r="E26" s="443"/>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E2479-6087-4F91-B7C8-40C705BBA1F9}">
  <sheetPr codeName="Sheet17"/>
  <dimension ref="A1:BG58"/>
  <sheetViews>
    <sheetView zoomScale="60" zoomScaleNormal="60" workbookViewId="0">
      <pane xSplit="3" ySplit="7" topLeftCell="AX12" activePane="bottomRight" state="frozen"/>
      <selection activeCell="BG44" sqref="BG44"/>
      <selection pane="topRight" activeCell="BG44" sqref="BG44"/>
      <selection pane="bottomLeft" activeCell="BG44" sqref="BG44"/>
      <selection pane="bottomRight" activeCell="BG44" sqref="BG44"/>
    </sheetView>
  </sheetViews>
  <sheetFormatPr defaultRowHeight="16.2"/>
  <cols>
    <col min="1" max="1" width="15.5546875" style="502" customWidth="1"/>
    <col min="2" max="2" width="18.6640625" style="502" customWidth="1"/>
    <col min="3" max="3" width="84.44140625" style="502" customWidth="1"/>
    <col min="4" max="4" width="18.21875" style="502" customWidth="1"/>
    <col min="5" max="5" width="17.21875" style="503" bestFit="1" customWidth="1"/>
    <col min="6" max="16" width="16.5546875" style="503" bestFit="1" customWidth="1"/>
    <col min="17" max="17" width="21.21875" style="503" customWidth="1"/>
    <col min="18" max="18" width="23" style="502" customWidth="1"/>
    <col min="19" max="19" width="17" style="503" bestFit="1" customWidth="1"/>
    <col min="20" max="20" width="16" style="503" bestFit="1" customWidth="1"/>
    <col min="21" max="21" width="16.44140625" style="503" bestFit="1" customWidth="1"/>
    <col min="22" max="22" width="16.21875" style="503" bestFit="1" customWidth="1"/>
    <col min="23" max="26" width="16" style="503" bestFit="1" customWidth="1"/>
    <col min="27" max="27" width="16.5546875" style="503" bestFit="1" customWidth="1"/>
    <col min="28" max="30" width="17.33203125" style="503" bestFit="1" customWidth="1"/>
    <col min="31" max="31" width="18.88671875" style="503" customWidth="1"/>
    <col min="32" max="32" width="20.88671875" style="502" bestFit="1" customWidth="1"/>
    <col min="33" max="33" width="17" style="503" bestFit="1" customWidth="1"/>
    <col min="34" max="43" width="17.33203125" style="503" bestFit="1" customWidth="1"/>
    <col min="44" max="44" width="18.33203125" style="503" bestFit="1" customWidth="1"/>
    <col min="45" max="45" width="18.88671875" style="503" customWidth="1"/>
    <col min="46" max="46" width="18.88671875" style="502" bestFit="1" customWidth="1"/>
    <col min="47" max="47" width="17.77734375" style="503" bestFit="1" customWidth="1"/>
    <col min="48" max="48" width="17.33203125" style="503" bestFit="1" customWidth="1"/>
    <col min="49" max="58" width="17.109375" style="503" bestFit="1" customWidth="1"/>
    <col min="59" max="59" width="19" style="502" bestFit="1" customWidth="1"/>
    <col min="60" max="16384" width="8.88671875" style="503"/>
  </cols>
  <sheetData>
    <row r="1" spans="1:59">
      <c r="A1" s="502" t="s">
        <v>305</v>
      </c>
    </row>
    <row r="2" spans="1:59">
      <c r="A2" s="502" t="s">
        <v>407</v>
      </c>
      <c r="P2" s="504"/>
    </row>
    <row r="3" spans="1:59">
      <c r="A3" s="502" t="s">
        <v>413</v>
      </c>
      <c r="D3" s="505"/>
      <c r="E3" s="506"/>
      <c r="F3" s="506"/>
      <c r="G3" s="506"/>
      <c r="H3" s="506"/>
      <c r="I3" s="506"/>
      <c r="J3" s="506"/>
      <c r="K3" s="506"/>
      <c r="L3" s="506"/>
      <c r="M3" s="506"/>
      <c r="N3" s="506"/>
      <c r="O3" s="506"/>
      <c r="P3" s="506"/>
      <c r="Q3" s="506"/>
      <c r="R3" s="505"/>
      <c r="S3" s="506"/>
      <c r="T3" s="506"/>
      <c r="U3" s="506"/>
      <c r="V3" s="506"/>
      <c r="W3" s="506"/>
      <c r="X3" s="506"/>
      <c r="Y3" s="506"/>
      <c r="Z3" s="506"/>
      <c r="AA3" s="506"/>
      <c r="AB3" s="506"/>
      <c r="AC3" s="506"/>
      <c r="AD3" s="507"/>
      <c r="AE3" s="507"/>
      <c r="AF3" s="507"/>
      <c r="AG3" s="506"/>
      <c r="AH3" s="506"/>
      <c r="AI3" s="506"/>
      <c r="AJ3" s="506"/>
      <c r="AK3" s="506"/>
      <c r="AL3" s="506"/>
      <c r="AM3" s="506"/>
      <c r="AN3" s="506"/>
      <c r="AO3" s="506"/>
      <c r="AP3" s="506"/>
      <c r="AQ3" s="506"/>
      <c r="AR3" s="507"/>
      <c r="AS3" s="507"/>
      <c r="AT3" s="507"/>
      <c r="AU3" s="506"/>
      <c r="AV3" s="506"/>
      <c r="AW3" s="506"/>
      <c r="AX3" s="506"/>
      <c r="AY3" s="506"/>
      <c r="AZ3" s="506"/>
      <c r="BA3" s="506"/>
      <c r="BB3" s="506"/>
      <c r="BC3" s="506"/>
      <c r="BD3" s="506"/>
      <c r="BE3" s="506"/>
      <c r="BF3" s="507"/>
      <c r="BG3" s="507"/>
    </row>
    <row r="4" spans="1:59">
      <c r="A4" s="502" t="s">
        <v>609</v>
      </c>
      <c r="D4" s="505"/>
      <c r="E4" s="506"/>
      <c r="F4" s="506"/>
      <c r="G4" s="506"/>
      <c r="H4" s="506"/>
      <c r="I4" s="506"/>
      <c r="J4" s="506"/>
      <c r="K4" s="506"/>
      <c r="L4" s="506"/>
      <c r="M4" s="506"/>
      <c r="N4" s="506"/>
      <c r="O4" s="506"/>
      <c r="P4" s="506"/>
      <c r="Q4" s="506"/>
      <c r="R4" s="505"/>
      <c r="S4" s="508"/>
      <c r="T4" s="506"/>
      <c r="U4" s="506"/>
      <c r="V4" s="506"/>
      <c r="W4" s="506"/>
      <c r="X4" s="506"/>
      <c r="Y4" s="506"/>
      <c r="Z4" s="506"/>
      <c r="AA4" s="506"/>
      <c r="AB4" s="506"/>
      <c r="AC4" s="506"/>
      <c r="AD4" s="506"/>
      <c r="AE4" s="506"/>
      <c r="AF4" s="505"/>
      <c r="AG4" s="508"/>
      <c r="AH4" s="506"/>
      <c r="AI4" s="506"/>
      <c r="AJ4" s="506"/>
      <c r="AK4" s="506"/>
      <c r="AL4" s="506"/>
      <c r="AM4" s="506"/>
      <c r="AN4" s="506"/>
      <c r="AO4" s="506"/>
      <c r="AP4" s="506"/>
      <c r="AQ4" s="506"/>
      <c r="AR4" s="506"/>
      <c r="AS4" s="506"/>
      <c r="AT4" s="505"/>
      <c r="AU4" s="508"/>
      <c r="AV4" s="506"/>
      <c r="AW4" s="506"/>
      <c r="AX4" s="506"/>
      <c r="AY4" s="506"/>
      <c r="AZ4" s="506"/>
      <c r="BA4" s="506"/>
      <c r="BB4" s="506"/>
      <c r="BC4" s="506"/>
      <c r="BD4" s="506"/>
      <c r="BE4" s="506"/>
      <c r="BF4" s="506"/>
      <c r="BG4" s="505"/>
    </row>
    <row r="5" spans="1:59" ht="16.8" thickBot="1">
      <c r="A5" s="502" t="s">
        <v>610</v>
      </c>
      <c r="D5" s="505"/>
      <c r="E5" s="506"/>
      <c r="F5" s="506"/>
      <c r="G5" s="506"/>
      <c r="H5" s="506"/>
      <c r="I5" s="506"/>
      <c r="J5" s="506"/>
      <c r="K5" s="506"/>
      <c r="L5" s="506"/>
      <c r="M5" s="506"/>
      <c r="N5" s="506"/>
      <c r="O5" s="506"/>
      <c r="P5" s="506"/>
      <c r="Q5" s="506"/>
      <c r="R5" s="505"/>
      <c r="S5" s="506"/>
      <c r="T5" s="506"/>
      <c r="U5" s="506"/>
      <c r="V5" s="506"/>
      <c r="W5" s="506"/>
      <c r="X5" s="506"/>
      <c r="Y5" s="506"/>
      <c r="Z5" s="506"/>
      <c r="AA5" s="506"/>
      <c r="AB5" s="506"/>
      <c r="AC5" s="506"/>
      <c r="AD5" s="506"/>
      <c r="AE5" s="506"/>
      <c r="AF5" s="505"/>
      <c r="AG5" s="506"/>
      <c r="AH5" s="506"/>
      <c r="AI5" s="506"/>
      <c r="AJ5" s="506"/>
      <c r="AK5" s="506"/>
      <c r="AL5" s="506"/>
      <c r="AM5" s="506"/>
      <c r="AN5" s="506"/>
      <c r="AO5" s="506"/>
      <c r="AP5" s="506"/>
      <c r="AQ5" s="506"/>
      <c r="AR5" s="506"/>
      <c r="AS5" s="506"/>
      <c r="AT5" s="505"/>
      <c r="AU5" s="506"/>
      <c r="AV5" s="506"/>
      <c r="AW5" s="506"/>
      <c r="AX5" s="506"/>
      <c r="AY5" s="506"/>
      <c r="AZ5" s="506"/>
      <c r="BA5" s="506"/>
      <c r="BB5" s="506"/>
      <c r="BC5" s="506"/>
      <c r="BD5" s="506"/>
      <c r="BE5" s="506"/>
      <c r="BF5" s="506"/>
      <c r="BG5" s="505"/>
    </row>
    <row r="6" spans="1:59" s="502" customFormat="1" ht="16.8" thickBot="1">
      <c r="D6" s="509"/>
      <c r="E6" s="510" t="s">
        <v>308</v>
      </c>
      <c r="F6" s="511"/>
      <c r="G6" s="511"/>
      <c r="H6" s="511"/>
      <c r="I6" s="511"/>
      <c r="J6" s="511"/>
      <c r="K6" s="511"/>
      <c r="L6" s="511"/>
      <c r="M6" s="511"/>
      <c r="N6" s="511"/>
      <c r="O6" s="511"/>
      <c r="P6" s="511"/>
      <c r="Q6" s="511"/>
      <c r="R6" s="512"/>
      <c r="S6" s="510" t="s">
        <v>309</v>
      </c>
      <c r="T6" s="511"/>
      <c r="U6" s="511"/>
      <c r="V6" s="511"/>
      <c r="W6" s="511"/>
      <c r="X6" s="511"/>
      <c r="Y6" s="511"/>
      <c r="Z6" s="511"/>
      <c r="AA6" s="511"/>
      <c r="AB6" s="511"/>
      <c r="AC6" s="511"/>
      <c r="AD6" s="511"/>
      <c r="AE6" s="511"/>
      <c r="AF6" s="512"/>
      <c r="AG6" s="510" t="s">
        <v>405</v>
      </c>
      <c r="AH6" s="511"/>
      <c r="AI6" s="511"/>
      <c r="AJ6" s="511"/>
      <c r="AK6" s="511"/>
      <c r="AL6" s="511"/>
      <c r="AM6" s="511"/>
      <c r="AN6" s="511"/>
      <c r="AO6" s="511"/>
      <c r="AP6" s="511"/>
      <c r="AQ6" s="511"/>
      <c r="AR6" s="511"/>
      <c r="AS6" s="511"/>
      <c r="AT6" s="512"/>
      <c r="AU6" s="510" t="s">
        <v>411</v>
      </c>
      <c r="AV6" s="511"/>
      <c r="AW6" s="511"/>
      <c r="AX6" s="511"/>
      <c r="AY6" s="511"/>
      <c r="AZ6" s="511"/>
      <c r="BA6" s="511"/>
      <c r="BB6" s="511"/>
      <c r="BC6" s="511"/>
      <c r="BD6" s="511"/>
      <c r="BE6" s="511"/>
      <c r="BF6" s="511"/>
      <c r="BG6" s="512"/>
    </row>
    <row r="7" spans="1:59" s="502" customFormat="1">
      <c r="A7" s="513"/>
      <c r="B7" s="514" t="s">
        <v>310</v>
      </c>
      <c r="C7" s="515" t="s">
        <v>311</v>
      </c>
      <c r="D7" s="516" t="s">
        <v>325</v>
      </c>
      <c r="E7" s="517" t="s">
        <v>312</v>
      </c>
      <c r="F7" s="518" t="s">
        <v>313</v>
      </c>
      <c r="G7" s="518" t="s">
        <v>314</v>
      </c>
      <c r="H7" s="518" t="s">
        <v>315</v>
      </c>
      <c r="I7" s="518" t="s">
        <v>316</v>
      </c>
      <c r="J7" s="518" t="s">
        <v>317</v>
      </c>
      <c r="K7" s="518" t="s">
        <v>318</v>
      </c>
      <c r="L7" s="518" t="s">
        <v>319</v>
      </c>
      <c r="M7" s="518" t="s">
        <v>320</v>
      </c>
      <c r="N7" s="518" t="s">
        <v>321</v>
      </c>
      <c r="O7" s="518" t="s">
        <v>322</v>
      </c>
      <c r="P7" s="518" t="s">
        <v>323</v>
      </c>
      <c r="Q7" s="518" t="s">
        <v>371</v>
      </c>
      <c r="R7" s="519" t="s">
        <v>326</v>
      </c>
      <c r="S7" s="517" t="s">
        <v>312</v>
      </c>
      <c r="T7" s="518" t="s">
        <v>313</v>
      </c>
      <c r="U7" s="518" t="s">
        <v>314</v>
      </c>
      <c r="V7" s="518" t="s">
        <v>315</v>
      </c>
      <c r="W7" s="518" t="s">
        <v>316</v>
      </c>
      <c r="X7" s="518" t="s">
        <v>317</v>
      </c>
      <c r="Y7" s="518" t="s">
        <v>318</v>
      </c>
      <c r="Z7" s="518" t="s">
        <v>319</v>
      </c>
      <c r="AA7" s="518" t="s">
        <v>320</v>
      </c>
      <c r="AB7" s="518" t="s">
        <v>321</v>
      </c>
      <c r="AC7" s="518" t="s">
        <v>322</v>
      </c>
      <c r="AD7" s="518" t="s">
        <v>323</v>
      </c>
      <c r="AE7" s="518" t="s">
        <v>382</v>
      </c>
      <c r="AF7" s="519" t="s">
        <v>327</v>
      </c>
      <c r="AG7" s="517" t="s">
        <v>312</v>
      </c>
      <c r="AH7" s="518" t="s">
        <v>313</v>
      </c>
      <c r="AI7" s="518" t="s">
        <v>314</v>
      </c>
      <c r="AJ7" s="518" t="s">
        <v>315</v>
      </c>
      <c r="AK7" s="518" t="s">
        <v>316</v>
      </c>
      <c r="AL7" s="518" t="s">
        <v>317</v>
      </c>
      <c r="AM7" s="518" t="s">
        <v>318</v>
      </c>
      <c r="AN7" s="518" t="s">
        <v>319</v>
      </c>
      <c r="AO7" s="518" t="s">
        <v>320</v>
      </c>
      <c r="AP7" s="518" t="s">
        <v>321</v>
      </c>
      <c r="AQ7" s="518" t="s">
        <v>322</v>
      </c>
      <c r="AR7" s="518" t="s">
        <v>323</v>
      </c>
      <c r="AS7" s="518" t="s">
        <v>500</v>
      </c>
      <c r="AT7" s="519" t="s">
        <v>404</v>
      </c>
      <c r="AU7" s="517" t="s">
        <v>312</v>
      </c>
      <c r="AV7" s="518" t="s">
        <v>313</v>
      </c>
      <c r="AW7" s="518" t="s">
        <v>314</v>
      </c>
      <c r="AX7" s="518" t="s">
        <v>315</v>
      </c>
      <c r="AY7" s="518" t="s">
        <v>316</v>
      </c>
      <c r="AZ7" s="518" t="s">
        <v>317</v>
      </c>
      <c r="BA7" s="518" t="s">
        <v>318</v>
      </c>
      <c r="BB7" s="518" t="s">
        <v>319</v>
      </c>
      <c r="BC7" s="518" t="s">
        <v>320</v>
      </c>
      <c r="BD7" s="518" t="s">
        <v>321</v>
      </c>
      <c r="BE7" s="518" t="s">
        <v>322</v>
      </c>
      <c r="BF7" s="518" t="s">
        <v>323</v>
      </c>
      <c r="BG7" s="519" t="s">
        <v>412</v>
      </c>
    </row>
    <row r="8" spans="1:59">
      <c r="A8" s="520"/>
      <c r="B8" s="521" t="s">
        <v>328</v>
      </c>
      <c r="C8" s="522" t="s">
        <v>239</v>
      </c>
      <c r="D8" s="523">
        <v>18528116</v>
      </c>
      <c r="E8" s="524">
        <v>1498237.0700000003</v>
      </c>
      <c r="F8" s="525">
        <v>1490101.2200000004</v>
      </c>
      <c r="G8" s="526">
        <v>1519581.07</v>
      </c>
      <c r="H8" s="526">
        <v>1511287.5699999998</v>
      </c>
      <c r="I8" s="526">
        <v>1500203.0699999998</v>
      </c>
      <c r="J8" s="526">
        <v>1457086.25</v>
      </c>
      <c r="K8" s="526">
        <v>1479590.5999999996</v>
      </c>
      <c r="L8" s="526">
        <v>1458836.7699999996</v>
      </c>
      <c r="M8" s="526">
        <v>1473910.79</v>
      </c>
      <c r="N8" s="526">
        <v>1468515.6899999995</v>
      </c>
      <c r="O8" s="526">
        <v>1500887</v>
      </c>
      <c r="P8" s="526">
        <v>1508420.2300000002</v>
      </c>
      <c r="Q8" s="526">
        <v>-8314.3299999982119</v>
      </c>
      <c r="R8" s="527">
        <v>17858343</v>
      </c>
      <c r="S8" s="528">
        <v>1493802.4700000002</v>
      </c>
      <c r="T8" s="529">
        <v>1478972.49</v>
      </c>
      <c r="U8" s="529">
        <v>1502798.51</v>
      </c>
      <c r="V8" s="529">
        <v>1501419.8099999998</v>
      </c>
      <c r="W8" s="529">
        <v>1514602.2200000002</v>
      </c>
      <c r="X8" s="529">
        <v>1508383.9599999995</v>
      </c>
      <c r="Y8" s="529">
        <v>1501783.4700000002</v>
      </c>
      <c r="Z8" s="529">
        <v>1490311.3200000003</v>
      </c>
      <c r="AA8" s="529">
        <v>1484965.1199999989</v>
      </c>
      <c r="AB8" s="529">
        <v>1509831.3000000003</v>
      </c>
      <c r="AC8" s="529">
        <v>1474925.3199999998</v>
      </c>
      <c r="AD8" s="529">
        <v>1476734.92</v>
      </c>
      <c r="AE8" s="529">
        <v>-251373.91000000015</v>
      </c>
      <c r="AF8" s="530">
        <v>17687157</v>
      </c>
      <c r="AG8" s="528">
        <v>1633587</v>
      </c>
      <c r="AH8" s="529">
        <v>1644991</v>
      </c>
      <c r="AI8" s="529">
        <v>1737520</v>
      </c>
      <c r="AJ8" s="529">
        <v>1759808</v>
      </c>
      <c r="AK8" s="529">
        <v>1760295</v>
      </c>
      <c r="AL8" s="529">
        <v>1754265</v>
      </c>
      <c r="AM8" s="529">
        <v>1765968</v>
      </c>
      <c r="AN8" s="529">
        <v>1761797</v>
      </c>
      <c r="AO8" s="529">
        <v>1744704.6123480017</v>
      </c>
      <c r="AP8" s="529">
        <v>1755475</v>
      </c>
      <c r="AQ8" s="529">
        <v>1754778</v>
      </c>
      <c r="AR8" s="529">
        <v>1742706</v>
      </c>
      <c r="AS8" s="529">
        <v>360466.38765199855</v>
      </c>
      <c r="AT8" s="530">
        <v>21176361</v>
      </c>
      <c r="AU8" s="528">
        <v>1668273</v>
      </c>
      <c r="AV8" s="529">
        <v>1794701</v>
      </c>
      <c r="AW8" s="529">
        <v>1781585</v>
      </c>
      <c r="AX8" s="529">
        <v>1799261.9934080001</v>
      </c>
      <c r="AY8" s="529">
        <v>1736905.1494</v>
      </c>
      <c r="AZ8" s="529">
        <v>1747816</v>
      </c>
      <c r="BA8" s="529">
        <v>1737520.4503090023</v>
      </c>
      <c r="BB8" s="529">
        <v>1717045</v>
      </c>
      <c r="BC8" s="529">
        <v>1546153.3517207494</v>
      </c>
      <c r="BD8" s="529">
        <v>1546153.3517207494</v>
      </c>
      <c r="BE8" s="529">
        <v>1546153.3517207494</v>
      </c>
      <c r="BF8" s="529">
        <v>1546153.3517207494</v>
      </c>
      <c r="BG8" s="530">
        <v>20167721</v>
      </c>
    </row>
    <row r="9" spans="1:59">
      <c r="A9" s="520"/>
      <c r="B9" s="521" t="s">
        <v>329</v>
      </c>
      <c r="C9" s="522" t="s">
        <v>240</v>
      </c>
      <c r="D9" s="523">
        <v>559735</v>
      </c>
      <c r="E9" s="524">
        <v>41250.489999999983</v>
      </c>
      <c r="F9" s="525">
        <v>41538.600000000013</v>
      </c>
      <c r="G9" s="526">
        <v>41978.500000000022</v>
      </c>
      <c r="H9" s="526">
        <v>42619.380000000026</v>
      </c>
      <c r="I9" s="526">
        <v>42229.29</v>
      </c>
      <c r="J9" s="526">
        <v>41374.289999999994</v>
      </c>
      <c r="K9" s="526">
        <v>42226.989999999983</v>
      </c>
      <c r="L9" s="526">
        <v>42135.089999999989</v>
      </c>
      <c r="M9" s="526">
        <v>42021.250000000007</v>
      </c>
      <c r="N9" s="526">
        <v>41964.78</v>
      </c>
      <c r="O9" s="526">
        <v>110011.36</v>
      </c>
      <c r="P9" s="526">
        <v>42719.780000000028</v>
      </c>
      <c r="Q9" s="526">
        <v>-278.80000000004657</v>
      </c>
      <c r="R9" s="527">
        <v>571791</v>
      </c>
      <c r="S9" s="528">
        <v>42510.619999999988</v>
      </c>
      <c r="T9" s="529">
        <v>42162.67</v>
      </c>
      <c r="U9" s="529">
        <v>42998.959999999992</v>
      </c>
      <c r="V9" s="529">
        <v>43076.110000000008</v>
      </c>
      <c r="W9" s="529">
        <v>43151.180000000022</v>
      </c>
      <c r="X9" s="529">
        <v>43312.62</v>
      </c>
      <c r="Y9" s="529">
        <v>43677.72</v>
      </c>
      <c r="Z9" s="529">
        <v>96110.609999999986</v>
      </c>
      <c r="AA9" s="529">
        <v>43048.070000000007</v>
      </c>
      <c r="AB9" s="529">
        <v>84058.130000000048</v>
      </c>
      <c r="AC9" s="529">
        <v>78457.430000000124</v>
      </c>
      <c r="AD9" s="529">
        <v>43313.479999999989</v>
      </c>
      <c r="AE9" s="529">
        <v>85708.39999999979</v>
      </c>
      <c r="AF9" s="530">
        <v>731586</v>
      </c>
      <c r="AG9" s="528">
        <v>45769</v>
      </c>
      <c r="AH9" s="529">
        <v>53033</v>
      </c>
      <c r="AI9" s="529">
        <v>51850</v>
      </c>
      <c r="AJ9" s="529">
        <v>60172</v>
      </c>
      <c r="AK9" s="529">
        <v>59710</v>
      </c>
      <c r="AL9" s="529">
        <v>71900</v>
      </c>
      <c r="AM9" s="529">
        <v>67842</v>
      </c>
      <c r="AN9" s="529">
        <v>85914</v>
      </c>
      <c r="AO9" s="529">
        <v>64903.583057999975</v>
      </c>
      <c r="AP9" s="529">
        <v>62830</v>
      </c>
      <c r="AQ9" s="529">
        <v>75228</v>
      </c>
      <c r="AR9" s="529">
        <v>48481</v>
      </c>
      <c r="AS9" s="529">
        <v>87266.41694200004</v>
      </c>
      <c r="AT9" s="530">
        <v>834899</v>
      </c>
      <c r="AU9" s="528">
        <v>48395</v>
      </c>
      <c r="AV9" s="529">
        <v>60519</v>
      </c>
      <c r="AW9" s="529">
        <v>66548</v>
      </c>
      <c r="AX9" s="529">
        <v>63768.933103999996</v>
      </c>
      <c r="AY9" s="529">
        <v>65815</v>
      </c>
      <c r="AZ9" s="529">
        <v>67951</v>
      </c>
      <c r="BA9" s="529">
        <v>70670</v>
      </c>
      <c r="BB9" s="529">
        <v>69878</v>
      </c>
      <c r="BC9" s="529">
        <v>68527.766723999986</v>
      </c>
      <c r="BD9" s="529">
        <v>68527.766723999986</v>
      </c>
      <c r="BE9" s="529">
        <v>68527.766723999986</v>
      </c>
      <c r="BF9" s="529">
        <v>68527.766723999986</v>
      </c>
      <c r="BG9" s="530">
        <v>787656</v>
      </c>
    </row>
    <row r="10" spans="1:59">
      <c r="A10" s="520"/>
      <c r="B10" s="521" t="s">
        <v>330</v>
      </c>
      <c r="C10" s="522" t="s">
        <v>241</v>
      </c>
      <c r="D10" s="523"/>
      <c r="E10" s="524"/>
      <c r="F10" s="525"/>
      <c r="G10" s="526"/>
      <c r="H10" s="526"/>
      <c r="I10" s="526"/>
      <c r="J10" s="526"/>
      <c r="K10" s="526"/>
      <c r="L10" s="526"/>
      <c r="M10" s="526"/>
      <c r="N10" s="526"/>
      <c r="O10" s="526"/>
      <c r="P10" s="526"/>
      <c r="Q10" s="526">
        <v>0</v>
      </c>
      <c r="R10" s="527"/>
      <c r="S10" s="528"/>
      <c r="T10" s="529"/>
      <c r="U10" s="529"/>
      <c r="V10" s="529"/>
      <c r="W10" s="529"/>
      <c r="X10" s="529"/>
      <c r="Y10" s="529"/>
      <c r="Z10" s="529"/>
      <c r="AA10" s="529"/>
      <c r="AB10" s="529"/>
      <c r="AC10" s="529"/>
      <c r="AD10" s="529"/>
      <c r="AE10" s="529">
        <v>226543</v>
      </c>
      <c r="AF10" s="530">
        <v>226543</v>
      </c>
      <c r="AG10" s="528">
        <v>0</v>
      </c>
      <c r="AH10" s="529">
        <v>0</v>
      </c>
      <c r="AI10" s="529">
        <v>0.1</v>
      </c>
      <c r="AJ10" s="529">
        <v>0</v>
      </c>
      <c r="AK10" s="529">
        <v>0</v>
      </c>
      <c r="AL10" s="529">
        <v>0.12857142857142859</v>
      </c>
      <c r="AM10" s="529">
        <v>0.12857142857142859</v>
      </c>
      <c r="AN10" s="529">
        <v>0.12857142857142859</v>
      </c>
      <c r="AO10" s="529">
        <v>-9.7142857142857156E-2</v>
      </c>
      <c r="AP10" s="529">
        <v>0.20380952380952386</v>
      </c>
      <c r="AQ10" s="529">
        <v>0.20380952380952383</v>
      </c>
      <c r="AR10" s="529">
        <v>0.20380952380952383</v>
      </c>
      <c r="AS10" s="529">
        <v>0</v>
      </c>
      <c r="AT10" s="530">
        <v>1</v>
      </c>
      <c r="AU10" s="528">
        <v>0</v>
      </c>
      <c r="AV10" s="529">
        <v>400</v>
      </c>
      <c r="AW10" s="529">
        <v>0</v>
      </c>
      <c r="AX10" s="529">
        <v>0</v>
      </c>
      <c r="AY10" s="529">
        <v>0</v>
      </c>
      <c r="AZ10" s="529">
        <v>0</v>
      </c>
      <c r="BA10" s="529">
        <v>0</v>
      </c>
      <c r="BB10" s="529">
        <v>0</v>
      </c>
      <c r="BC10" s="529">
        <v>-100</v>
      </c>
      <c r="BD10" s="529">
        <v>-100</v>
      </c>
      <c r="BE10" s="529">
        <v>-100</v>
      </c>
      <c r="BF10" s="529">
        <v>-100</v>
      </c>
      <c r="BG10" s="530">
        <v>0</v>
      </c>
    </row>
    <row r="11" spans="1:59">
      <c r="A11" s="520"/>
      <c r="B11" s="521" t="s">
        <v>331</v>
      </c>
      <c r="C11" s="522" t="s">
        <v>242</v>
      </c>
      <c r="D11" s="523">
        <v>381</v>
      </c>
      <c r="E11" s="524"/>
      <c r="F11" s="525"/>
      <c r="G11" s="526"/>
      <c r="H11" s="526"/>
      <c r="I11" s="526"/>
      <c r="J11" s="526"/>
      <c r="K11" s="526"/>
      <c r="L11" s="526"/>
      <c r="M11" s="526"/>
      <c r="N11" s="526"/>
      <c r="O11" s="526"/>
      <c r="P11" s="526"/>
      <c r="Q11" s="526">
        <v>0</v>
      </c>
      <c r="R11" s="527"/>
      <c r="S11" s="528"/>
      <c r="T11" s="529"/>
      <c r="U11" s="529"/>
      <c r="V11" s="529"/>
      <c r="W11" s="529"/>
      <c r="X11" s="529"/>
      <c r="Y11" s="529"/>
      <c r="Z11" s="529"/>
      <c r="AA11" s="529"/>
      <c r="AB11" s="529"/>
      <c r="AC11" s="529"/>
      <c r="AD11" s="529"/>
      <c r="AE11" s="529">
        <v>0</v>
      </c>
      <c r="AF11" s="530">
        <v>0</v>
      </c>
      <c r="AG11" s="528">
        <v>0</v>
      </c>
      <c r="AH11" s="529">
        <v>0</v>
      </c>
      <c r="AI11" s="529">
        <v>0</v>
      </c>
      <c r="AJ11" s="529">
        <v>0</v>
      </c>
      <c r="AK11" s="529">
        <v>0</v>
      </c>
      <c r="AL11" s="529">
        <v>0</v>
      </c>
      <c r="AM11" s="529">
        <v>0</v>
      </c>
      <c r="AN11" s="529">
        <v>0</v>
      </c>
      <c r="AO11" s="529">
        <v>0</v>
      </c>
      <c r="AP11" s="529">
        <v>0</v>
      </c>
      <c r="AQ11" s="529">
        <v>0</v>
      </c>
      <c r="AR11" s="529">
        <v>0</v>
      </c>
      <c r="AS11" s="529">
        <v>0</v>
      </c>
      <c r="AT11" s="530">
        <v>0</v>
      </c>
      <c r="AU11" s="528">
        <v>0</v>
      </c>
      <c r="AV11" s="529">
        <v>0</v>
      </c>
      <c r="AW11" s="529">
        <v>0</v>
      </c>
      <c r="AX11" s="529">
        <v>0</v>
      </c>
      <c r="AY11" s="529">
        <v>0</v>
      </c>
      <c r="AZ11" s="529">
        <v>0</v>
      </c>
      <c r="BA11" s="529">
        <v>0</v>
      </c>
      <c r="BB11" s="529">
        <v>0</v>
      </c>
      <c r="BC11" s="529">
        <v>0</v>
      </c>
      <c r="BD11" s="529">
        <v>0</v>
      </c>
      <c r="BE11" s="529">
        <v>0</v>
      </c>
      <c r="BF11" s="529">
        <v>0</v>
      </c>
      <c r="BG11" s="530">
        <v>0</v>
      </c>
    </row>
    <row r="12" spans="1:59">
      <c r="A12" s="520"/>
      <c r="B12" s="521" t="s">
        <v>332</v>
      </c>
      <c r="C12" s="522" t="s">
        <v>243</v>
      </c>
      <c r="D12" s="523">
        <v>39340</v>
      </c>
      <c r="E12" s="524">
        <v>0</v>
      </c>
      <c r="F12" s="525">
        <v>0</v>
      </c>
      <c r="G12" s="526">
        <v>0</v>
      </c>
      <c r="H12" s="526">
        <v>0</v>
      </c>
      <c r="I12" s="526">
        <v>76.3</v>
      </c>
      <c r="J12" s="526">
        <v>0</v>
      </c>
      <c r="K12" s="526">
        <v>0</v>
      </c>
      <c r="L12" s="526">
        <v>0</v>
      </c>
      <c r="M12" s="526">
        <v>0</v>
      </c>
      <c r="N12" s="526">
        <v>0</v>
      </c>
      <c r="O12" s="526">
        <v>0</v>
      </c>
      <c r="P12" s="526">
        <v>0</v>
      </c>
      <c r="Q12" s="526">
        <v>461.7</v>
      </c>
      <c r="R12" s="527">
        <v>538</v>
      </c>
      <c r="S12" s="528">
        <v>0</v>
      </c>
      <c r="T12" s="529">
        <v>0</v>
      </c>
      <c r="U12" s="529">
        <v>0</v>
      </c>
      <c r="V12" s="529">
        <v>0</v>
      </c>
      <c r="W12" s="529">
        <v>151.85</v>
      </c>
      <c r="X12" s="529">
        <v>0</v>
      </c>
      <c r="Y12" s="529">
        <v>0</v>
      </c>
      <c r="Z12" s="529">
        <v>0</v>
      </c>
      <c r="AA12" s="529">
        <v>0</v>
      </c>
      <c r="AB12" s="529">
        <v>0</v>
      </c>
      <c r="AC12" s="529">
        <v>0</v>
      </c>
      <c r="AD12" s="529">
        <v>0</v>
      </c>
      <c r="AE12" s="529">
        <v>20.150000000000006</v>
      </c>
      <c r="AF12" s="530">
        <v>172</v>
      </c>
      <c r="AG12" s="528">
        <v>247</v>
      </c>
      <c r="AH12" s="529">
        <v>313</v>
      </c>
      <c r="AI12" s="529">
        <v>235</v>
      </c>
      <c r="AJ12" s="529">
        <v>189</v>
      </c>
      <c r="AK12" s="529">
        <v>371</v>
      </c>
      <c r="AL12" s="529">
        <v>174</v>
      </c>
      <c r="AM12" s="529">
        <v>569</v>
      </c>
      <c r="AN12" s="529">
        <v>15357</v>
      </c>
      <c r="AO12" s="529">
        <v>2065</v>
      </c>
      <c r="AP12" s="529">
        <v>299</v>
      </c>
      <c r="AQ12" s="529">
        <v>2258</v>
      </c>
      <c r="AR12" s="529">
        <v>0</v>
      </c>
      <c r="AS12" s="529">
        <v>-14697</v>
      </c>
      <c r="AT12" s="530">
        <v>7380</v>
      </c>
      <c r="AU12" s="528">
        <v>0</v>
      </c>
      <c r="AV12" s="529">
        <v>5799</v>
      </c>
      <c r="AW12" s="529">
        <v>0</v>
      </c>
      <c r="AX12" s="529">
        <v>-582</v>
      </c>
      <c r="AY12" s="529">
        <v>-881</v>
      </c>
      <c r="AZ12" s="529">
        <v>1108</v>
      </c>
      <c r="BA12" s="529">
        <v>481</v>
      </c>
      <c r="BB12" s="529">
        <v>279</v>
      </c>
      <c r="BC12" s="529">
        <v>318.75</v>
      </c>
      <c r="BD12" s="529">
        <v>318.75</v>
      </c>
      <c r="BE12" s="529">
        <v>318.75</v>
      </c>
      <c r="BF12" s="529">
        <v>318.75</v>
      </c>
      <c r="BG12" s="530">
        <v>7479</v>
      </c>
    </row>
    <row r="13" spans="1:59">
      <c r="A13" s="520"/>
      <c r="B13" s="521" t="s">
        <v>333</v>
      </c>
      <c r="C13" s="522" t="s">
        <v>244</v>
      </c>
      <c r="D13" s="523">
        <v>227560</v>
      </c>
      <c r="E13" s="524">
        <v>0</v>
      </c>
      <c r="F13" s="525">
        <v>0</v>
      </c>
      <c r="G13" s="526">
        <v>33485.160000000003</v>
      </c>
      <c r="H13" s="526">
        <v>91.65</v>
      </c>
      <c r="I13" s="526">
        <v>0</v>
      </c>
      <c r="J13" s="526">
        <v>33879.449999999997</v>
      </c>
      <c r="K13" s="526">
        <v>13714.870000000003</v>
      </c>
      <c r="L13" s="526">
        <v>0</v>
      </c>
      <c r="M13" s="526">
        <v>19593.079999999994</v>
      </c>
      <c r="N13" s="526">
        <v>8281.08</v>
      </c>
      <c r="O13" s="526">
        <v>0</v>
      </c>
      <c r="P13" s="526">
        <v>1.4551915228366852E-11</v>
      </c>
      <c r="Q13" s="526">
        <v>6543.7099999999919</v>
      </c>
      <c r="R13" s="527">
        <v>115589</v>
      </c>
      <c r="S13" s="528">
        <v>0</v>
      </c>
      <c r="T13" s="529">
        <v>0</v>
      </c>
      <c r="U13" s="529">
        <v>0</v>
      </c>
      <c r="V13" s="529">
        <v>48914.999999999985</v>
      </c>
      <c r="W13" s="529">
        <v>0</v>
      </c>
      <c r="X13" s="529">
        <v>0</v>
      </c>
      <c r="Y13" s="529">
        <v>0</v>
      </c>
      <c r="Z13" s="529">
        <v>0</v>
      </c>
      <c r="AA13" s="529">
        <v>0</v>
      </c>
      <c r="AB13" s="529">
        <v>0</v>
      </c>
      <c r="AC13" s="529">
        <v>1.4551915228366852E-11</v>
      </c>
      <c r="AD13" s="529">
        <v>0</v>
      </c>
      <c r="AE13" s="529">
        <v>19048</v>
      </c>
      <c r="AF13" s="530">
        <v>67963</v>
      </c>
      <c r="AG13" s="528">
        <v>43</v>
      </c>
      <c r="AH13" s="529">
        <v>23545</v>
      </c>
      <c r="AI13" s="529">
        <v>1382</v>
      </c>
      <c r="AJ13" s="529">
        <v>17330</v>
      </c>
      <c r="AK13" s="529">
        <v>50538</v>
      </c>
      <c r="AL13" s="529">
        <v>2770</v>
      </c>
      <c r="AM13" s="529">
        <v>20932</v>
      </c>
      <c r="AN13" s="529">
        <v>37791</v>
      </c>
      <c r="AO13" s="529">
        <v>28450</v>
      </c>
      <c r="AP13" s="529">
        <v>13192</v>
      </c>
      <c r="AQ13" s="529">
        <v>22386</v>
      </c>
      <c r="AR13" s="529">
        <v>5419</v>
      </c>
      <c r="AS13" s="529">
        <v>-197341</v>
      </c>
      <c r="AT13" s="530">
        <v>26437</v>
      </c>
      <c r="AU13" s="528">
        <v>0</v>
      </c>
      <c r="AV13" s="529">
        <v>21779</v>
      </c>
      <c r="AW13" s="529">
        <v>708</v>
      </c>
      <c r="AX13" s="529">
        <v>840</v>
      </c>
      <c r="AY13" s="529">
        <v>470</v>
      </c>
      <c r="AZ13" s="529">
        <v>74708</v>
      </c>
      <c r="BA13" s="529">
        <v>15505</v>
      </c>
      <c r="BB13" s="529">
        <v>7152</v>
      </c>
      <c r="BC13" s="529">
        <v>26609.5</v>
      </c>
      <c r="BD13" s="529">
        <v>26609.5</v>
      </c>
      <c r="BE13" s="529">
        <v>26609.5</v>
      </c>
      <c r="BF13" s="529">
        <v>26609.5</v>
      </c>
      <c r="BG13" s="530">
        <v>227600</v>
      </c>
    </row>
    <row r="14" spans="1:59">
      <c r="A14" s="520"/>
      <c r="B14" s="521" t="s">
        <v>334</v>
      </c>
      <c r="C14" s="522" t="s">
        <v>245</v>
      </c>
      <c r="D14" s="523">
        <v>5074</v>
      </c>
      <c r="E14" s="524">
        <v>0</v>
      </c>
      <c r="F14" s="525">
        <v>745.25000000000011</v>
      </c>
      <c r="G14" s="526">
        <v>659.07999999999993</v>
      </c>
      <c r="H14" s="526">
        <v>819.48</v>
      </c>
      <c r="I14" s="526">
        <v>293.58999999999992</v>
      </c>
      <c r="J14" s="526">
        <v>35</v>
      </c>
      <c r="K14" s="526">
        <v>0</v>
      </c>
      <c r="L14" s="526">
        <v>0</v>
      </c>
      <c r="M14" s="526">
        <v>686.52</v>
      </c>
      <c r="N14" s="526">
        <v>34.999999999999993</v>
      </c>
      <c r="O14" s="526">
        <v>2176</v>
      </c>
      <c r="P14" s="526">
        <v>1955.9099999999994</v>
      </c>
      <c r="Q14" s="526">
        <v>7519.17</v>
      </c>
      <c r="R14" s="527">
        <v>14925</v>
      </c>
      <c r="S14" s="528">
        <v>0</v>
      </c>
      <c r="T14" s="529">
        <v>1050.7500000000002</v>
      </c>
      <c r="U14" s="529">
        <v>944.6500000000002</v>
      </c>
      <c r="V14" s="529">
        <v>0</v>
      </c>
      <c r="W14" s="529">
        <v>1669.5200000000004</v>
      </c>
      <c r="X14" s="529">
        <v>0</v>
      </c>
      <c r="Y14" s="529">
        <v>228.48</v>
      </c>
      <c r="Z14" s="529">
        <v>0</v>
      </c>
      <c r="AA14" s="529">
        <v>69.47</v>
      </c>
      <c r="AB14" s="529">
        <v>50.530000000000015</v>
      </c>
      <c r="AC14" s="529">
        <v>-4.5474735088646412E-13</v>
      </c>
      <c r="AD14" s="529">
        <v>4325.5999999999995</v>
      </c>
      <c r="AE14" s="529">
        <v>1107</v>
      </c>
      <c r="AF14" s="530">
        <v>9446</v>
      </c>
      <c r="AG14" s="528">
        <v>386</v>
      </c>
      <c r="AH14" s="529">
        <v>2752</v>
      </c>
      <c r="AI14" s="529">
        <v>1340</v>
      </c>
      <c r="AJ14" s="529">
        <v>1150</v>
      </c>
      <c r="AK14" s="529">
        <v>1303</v>
      </c>
      <c r="AL14" s="529">
        <v>3354</v>
      </c>
      <c r="AM14" s="529">
        <v>2585</v>
      </c>
      <c r="AN14" s="529">
        <v>2848</v>
      </c>
      <c r="AO14" s="529">
        <v>103</v>
      </c>
      <c r="AP14" s="529">
        <v>62</v>
      </c>
      <c r="AQ14" s="529">
        <v>677</v>
      </c>
      <c r="AR14" s="529">
        <v>0</v>
      </c>
      <c r="AS14" s="529">
        <v>2468</v>
      </c>
      <c r="AT14" s="530">
        <v>19028</v>
      </c>
      <c r="AU14" s="528">
        <v>0</v>
      </c>
      <c r="AV14" s="529">
        <v>0</v>
      </c>
      <c r="AW14" s="529">
        <v>0</v>
      </c>
      <c r="AX14" s="529">
        <v>0</v>
      </c>
      <c r="AY14" s="529">
        <v>0</v>
      </c>
      <c r="AZ14" s="529">
        <v>0</v>
      </c>
      <c r="BA14" s="529">
        <v>0</v>
      </c>
      <c r="BB14" s="529">
        <v>0</v>
      </c>
      <c r="BC14" s="529">
        <v>5641</v>
      </c>
      <c r="BD14" s="529">
        <v>5641</v>
      </c>
      <c r="BE14" s="529">
        <v>5641</v>
      </c>
      <c r="BF14" s="529">
        <v>5641</v>
      </c>
      <c r="BG14" s="530">
        <v>22564</v>
      </c>
    </row>
    <row r="15" spans="1:59" s="535" customFormat="1">
      <c r="A15" s="531"/>
      <c r="B15" s="513" t="s">
        <v>335</v>
      </c>
      <c r="C15" s="532" t="s">
        <v>246</v>
      </c>
      <c r="D15" s="523">
        <v>438258</v>
      </c>
      <c r="E15" s="533">
        <v>0</v>
      </c>
      <c r="F15" s="525">
        <v>0</v>
      </c>
      <c r="G15" s="525">
        <v>0</v>
      </c>
      <c r="H15" s="525">
        <v>0</v>
      </c>
      <c r="I15" s="525">
        <v>0</v>
      </c>
      <c r="J15" s="525">
        <v>0</v>
      </c>
      <c r="K15" s="526">
        <v>0</v>
      </c>
      <c r="L15" s="526">
        <v>0</v>
      </c>
      <c r="M15" s="526">
        <v>0</v>
      </c>
      <c r="N15" s="526">
        <v>250</v>
      </c>
      <c r="O15" s="526">
        <v>0</v>
      </c>
      <c r="P15" s="526">
        <v>0</v>
      </c>
      <c r="Q15" s="526">
        <v>25</v>
      </c>
      <c r="R15" s="527">
        <v>275</v>
      </c>
      <c r="S15" s="528"/>
      <c r="T15" s="534"/>
      <c r="U15" s="529"/>
      <c r="V15" s="529"/>
      <c r="W15" s="529"/>
      <c r="X15" s="529"/>
      <c r="Y15" s="529"/>
      <c r="Z15" s="529"/>
      <c r="AA15" s="529"/>
      <c r="AB15" s="529"/>
      <c r="AC15" s="529"/>
      <c r="AD15" s="529"/>
      <c r="AE15" s="529">
        <v>0</v>
      </c>
      <c r="AF15" s="530">
        <v>0</v>
      </c>
      <c r="AG15" s="528">
        <v>1</v>
      </c>
      <c r="AH15" s="534">
        <v>13</v>
      </c>
      <c r="AI15" s="529">
        <v>5</v>
      </c>
      <c r="AJ15" s="529">
        <v>60</v>
      </c>
      <c r="AK15" s="529">
        <v>85</v>
      </c>
      <c r="AL15" s="529">
        <v>19</v>
      </c>
      <c r="AM15" s="529">
        <v>40</v>
      </c>
      <c r="AN15" s="529">
        <v>60</v>
      </c>
      <c r="AO15" s="529">
        <v>35</v>
      </c>
      <c r="AP15" s="529">
        <v>62</v>
      </c>
      <c r="AQ15" s="529">
        <v>61</v>
      </c>
      <c r="AR15" s="529">
        <v>0</v>
      </c>
      <c r="AS15" s="529">
        <v>122919</v>
      </c>
      <c r="AT15" s="530">
        <v>123360</v>
      </c>
      <c r="AU15" s="528">
        <v>0</v>
      </c>
      <c r="AV15" s="534">
        <v>0</v>
      </c>
      <c r="AW15" s="529">
        <v>0</v>
      </c>
      <c r="AX15" s="529">
        <v>0</v>
      </c>
      <c r="AY15" s="529">
        <v>0</v>
      </c>
      <c r="AZ15" s="529">
        <v>0</v>
      </c>
      <c r="BA15" s="529">
        <v>0</v>
      </c>
      <c r="BB15" s="529">
        <v>0</v>
      </c>
      <c r="BC15" s="529">
        <v>107438.25</v>
      </c>
      <c r="BD15" s="529">
        <v>107438.25</v>
      </c>
      <c r="BE15" s="529">
        <v>107438.25</v>
      </c>
      <c r="BF15" s="529">
        <v>107438.25</v>
      </c>
      <c r="BG15" s="530">
        <v>429753</v>
      </c>
    </row>
    <row r="16" spans="1:59" s="535" customFormat="1" ht="16.5" customHeight="1">
      <c r="A16" s="531"/>
      <c r="B16" s="513" t="s">
        <v>336</v>
      </c>
      <c r="C16" s="532" t="s">
        <v>337</v>
      </c>
      <c r="D16" s="523">
        <v>138273</v>
      </c>
      <c r="E16" s="533"/>
      <c r="F16" s="525"/>
      <c r="G16" s="525"/>
      <c r="H16" s="525"/>
      <c r="I16" s="525"/>
      <c r="J16" s="525"/>
      <c r="K16" s="526"/>
      <c r="L16" s="526"/>
      <c r="M16" s="526"/>
      <c r="N16" s="526"/>
      <c r="O16" s="526"/>
      <c r="P16" s="526"/>
      <c r="Q16" s="526">
        <v>0</v>
      </c>
      <c r="R16" s="527"/>
      <c r="S16" s="528"/>
      <c r="T16" s="534"/>
      <c r="U16" s="529"/>
      <c r="V16" s="529"/>
      <c r="W16" s="529"/>
      <c r="X16" s="529"/>
      <c r="Y16" s="529"/>
      <c r="Z16" s="529"/>
      <c r="AA16" s="529"/>
      <c r="AB16" s="529"/>
      <c r="AC16" s="529"/>
      <c r="AD16" s="529"/>
      <c r="AE16" s="529">
        <v>0</v>
      </c>
      <c r="AF16" s="530">
        <v>0</v>
      </c>
      <c r="AG16" s="528">
        <v>0</v>
      </c>
      <c r="AH16" s="534">
        <v>0</v>
      </c>
      <c r="AI16" s="529">
        <v>0</v>
      </c>
      <c r="AJ16" s="529">
        <v>0</v>
      </c>
      <c r="AK16" s="529">
        <v>0</v>
      </c>
      <c r="AL16" s="529">
        <v>0</v>
      </c>
      <c r="AM16" s="529">
        <v>0</v>
      </c>
      <c r="AN16" s="529">
        <v>0</v>
      </c>
      <c r="AO16" s="529">
        <v>0</v>
      </c>
      <c r="AP16" s="529">
        <v>0</v>
      </c>
      <c r="AQ16" s="529">
        <v>0</v>
      </c>
      <c r="AR16" s="529">
        <v>0</v>
      </c>
      <c r="AS16" s="529">
        <v>69197</v>
      </c>
      <c r="AT16" s="530">
        <v>69197</v>
      </c>
      <c r="AU16" s="528">
        <v>0</v>
      </c>
      <c r="AV16" s="534">
        <v>0</v>
      </c>
      <c r="AW16" s="529">
        <v>0</v>
      </c>
      <c r="AX16" s="529">
        <v>0</v>
      </c>
      <c r="AY16" s="529">
        <v>0</v>
      </c>
      <c r="AZ16" s="529">
        <v>0</v>
      </c>
      <c r="BA16" s="529">
        <v>0</v>
      </c>
      <c r="BB16" s="529">
        <v>0</v>
      </c>
      <c r="BC16" s="529">
        <v>17299.25</v>
      </c>
      <c r="BD16" s="529">
        <v>17299.25</v>
      </c>
      <c r="BE16" s="529">
        <v>17299.25</v>
      </c>
      <c r="BF16" s="529">
        <v>17299.25</v>
      </c>
      <c r="BG16" s="530">
        <v>69197</v>
      </c>
    </row>
    <row r="17" spans="1:59" s="535" customFormat="1">
      <c r="A17" s="531"/>
      <c r="B17" s="513" t="s">
        <v>338</v>
      </c>
      <c r="C17" s="532" t="s">
        <v>247</v>
      </c>
      <c r="D17" s="523">
        <v>1949403</v>
      </c>
      <c r="E17" s="533">
        <v>80494.510000000009</v>
      </c>
      <c r="F17" s="525">
        <v>155914.41999999998</v>
      </c>
      <c r="G17" s="525">
        <v>58283.190000000024</v>
      </c>
      <c r="H17" s="525">
        <v>63547.950000000048</v>
      </c>
      <c r="I17" s="525">
        <v>254411.05999999982</v>
      </c>
      <c r="J17" s="525">
        <v>98482.449999999983</v>
      </c>
      <c r="K17" s="526">
        <v>140527.33000000005</v>
      </c>
      <c r="L17" s="526">
        <v>134090.31999999986</v>
      </c>
      <c r="M17" s="526">
        <v>57828.600000000028</v>
      </c>
      <c r="N17" s="526">
        <v>166025.38000000003</v>
      </c>
      <c r="O17" s="526">
        <v>72597.610000000015</v>
      </c>
      <c r="P17" s="526">
        <v>2574407.0100000002</v>
      </c>
      <c r="Q17" s="526">
        <v>-733178.83000000007</v>
      </c>
      <c r="R17" s="527">
        <v>3123431</v>
      </c>
      <c r="S17" s="528">
        <v>73688.439999999988</v>
      </c>
      <c r="T17" s="534">
        <v>36081.650000000023</v>
      </c>
      <c r="U17" s="529">
        <v>110219.93000000002</v>
      </c>
      <c r="V17" s="529">
        <v>64467.20999999997</v>
      </c>
      <c r="W17" s="529">
        <v>76017.710000000006</v>
      </c>
      <c r="X17" s="529">
        <v>67672.149999999965</v>
      </c>
      <c r="Y17" s="529">
        <v>92913.579999999958</v>
      </c>
      <c r="Z17" s="529">
        <v>175040.93999999927</v>
      </c>
      <c r="AA17" s="529">
        <v>821303.91000000061</v>
      </c>
      <c r="AB17" s="529">
        <v>86336.680000000008</v>
      </c>
      <c r="AC17" s="529">
        <v>349097.9800000001</v>
      </c>
      <c r="AD17" s="529">
        <v>395077.52999999968</v>
      </c>
      <c r="AE17" s="529">
        <v>372911.2900000005</v>
      </c>
      <c r="AF17" s="530">
        <v>2720829</v>
      </c>
      <c r="AG17" s="528">
        <v>264760</v>
      </c>
      <c r="AH17" s="534">
        <v>81452</v>
      </c>
      <c r="AI17" s="529">
        <v>-71787</v>
      </c>
      <c r="AJ17" s="529">
        <v>21569</v>
      </c>
      <c r="AK17" s="529">
        <v>31274</v>
      </c>
      <c r="AL17" s="529">
        <v>748166</v>
      </c>
      <c r="AM17" s="529">
        <v>213760</v>
      </c>
      <c r="AN17" s="529">
        <v>187491</v>
      </c>
      <c r="AO17" s="529">
        <v>62063.308229999901</v>
      </c>
      <c r="AP17" s="529">
        <v>432384</v>
      </c>
      <c r="AQ17" s="529">
        <v>146324</v>
      </c>
      <c r="AR17" s="529">
        <v>138188</v>
      </c>
      <c r="AS17" s="529">
        <v>-170316.30822999962</v>
      </c>
      <c r="AT17" s="530">
        <v>2085328</v>
      </c>
      <c r="AU17" s="528">
        <v>190402</v>
      </c>
      <c r="AV17" s="534">
        <v>48055</v>
      </c>
      <c r="AW17" s="529">
        <v>166967</v>
      </c>
      <c r="AX17" s="529">
        <v>29659.438384000001</v>
      </c>
      <c r="AY17" s="529">
        <v>30447</v>
      </c>
      <c r="AZ17" s="529">
        <v>14523</v>
      </c>
      <c r="BA17" s="529">
        <v>193949</v>
      </c>
      <c r="BB17" s="529">
        <v>62998</v>
      </c>
      <c r="BC17" s="529">
        <v>456795.64040399995</v>
      </c>
      <c r="BD17" s="529">
        <v>456795.64040399995</v>
      </c>
      <c r="BE17" s="529">
        <v>456795.64040399995</v>
      </c>
      <c r="BF17" s="529">
        <v>456795.64040399995</v>
      </c>
      <c r="BG17" s="530">
        <v>2564183</v>
      </c>
    </row>
    <row r="18" spans="1:59">
      <c r="A18" s="520"/>
      <c r="B18" s="521" t="s">
        <v>339</v>
      </c>
      <c r="C18" s="522" t="s">
        <v>248</v>
      </c>
      <c r="D18" s="523"/>
      <c r="E18" s="524"/>
      <c r="F18" s="525"/>
      <c r="G18" s="526"/>
      <c r="H18" s="526"/>
      <c r="I18" s="526"/>
      <c r="J18" s="526"/>
      <c r="K18" s="526"/>
      <c r="L18" s="526"/>
      <c r="M18" s="526"/>
      <c r="N18" s="526"/>
      <c r="O18" s="526"/>
      <c r="P18" s="526"/>
      <c r="Q18" s="526">
        <v>0</v>
      </c>
      <c r="R18" s="527"/>
      <c r="S18" s="528"/>
      <c r="T18" s="529"/>
      <c r="U18" s="529"/>
      <c r="V18" s="529"/>
      <c r="W18" s="529"/>
      <c r="X18" s="529"/>
      <c r="Y18" s="529"/>
      <c r="Z18" s="529"/>
      <c r="AA18" s="529"/>
      <c r="AB18" s="529"/>
      <c r="AC18" s="529"/>
      <c r="AD18" s="529"/>
      <c r="AE18" s="529">
        <v>0</v>
      </c>
      <c r="AF18" s="530">
        <v>0</v>
      </c>
      <c r="AG18" s="528">
        <v>0</v>
      </c>
      <c r="AH18" s="529">
        <v>0</v>
      </c>
      <c r="AI18" s="529">
        <v>0</v>
      </c>
      <c r="AJ18" s="529">
        <v>0</v>
      </c>
      <c r="AK18" s="529">
        <v>0</v>
      </c>
      <c r="AL18" s="529">
        <v>0</v>
      </c>
      <c r="AM18" s="529">
        <v>0</v>
      </c>
      <c r="AN18" s="529">
        <v>0</v>
      </c>
      <c r="AO18" s="529">
        <v>0</v>
      </c>
      <c r="AP18" s="529">
        <v>0</v>
      </c>
      <c r="AQ18" s="529">
        <v>1</v>
      </c>
      <c r="AR18" s="529">
        <v>0</v>
      </c>
      <c r="AS18" s="529">
        <v>1</v>
      </c>
      <c r="AT18" s="530">
        <v>0</v>
      </c>
      <c r="AU18" s="528">
        <v>0</v>
      </c>
      <c r="AV18" s="529">
        <v>0</v>
      </c>
      <c r="AW18" s="529">
        <v>0</v>
      </c>
      <c r="AX18" s="529">
        <v>0</v>
      </c>
      <c r="AY18" s="529">
        <v>0</v>
      </c>
      <c r="AZ18" s="529">
        <v>0</v>
      </c>
      <c r="BA18" s="529">
        <v>0</v>
      </c>
      <c r="BB18" s="529">
        <v>0</v>
      </c>
      <c r="BC18" s="529">
        <v>0</v>
      </c>
      <c r="BD18" s="529">
        <v>0</v>
      </c>
      <c r="BE18" s="529">
        <v>0</v>
      </c>
      <c r="BF18" s="529">
        <v>0</v>
      </c>
      <c r="BG18" s="530">
        <v>0</v>
      </c>
    </row>
    <row r="19" spans="1:59">
      <c r="A19" s="520"/>
      <c r="B19" s="521" t="s">
        <v>340</v>
      </c>
      <c r="C19" s="522" t="s">
        <v>341</v>
      </c>
      <c r="D19" s="523"/>
      <c r="E19" s="524"/>
      <c r="F19" s="525"/>
      <c r="G19" s="526"/>
      <c r="H19" s="526"/>
      <c r="I19" s="526"/>
      <c r="J19" s="526"/>
      <c r="K19" s="526"/>
      <c r="L19" s="526"/>
      <c r="M19" s="526"/>
      <c r="N19" s="526"/>
      <c r="O19" s="526"/>
      <c r="P19" s="526"/>
      <c r="Q19" s="526">
        <v>0</v>
      </c>
      <c r="R19" s="527"/>
      <c r="S19" s="528"/>
      <c r="T19" s="529"/>
      <c r="U19" s="529"/>
      <c r="V19" s="529"/>
      <c r="W19" s="529"/>
      <c r="X19" s="529"/>
      <c r="Y19" s="529"/>
      <c r="Z19" s="529"/>
      <c r="AA19" s="529"/>
      <c r="AB19" s="529"/>
      <c r="AC19" s="529"/>
      <c r="AD19" s="529"/>
      <c r="AE19" s="529">
        <v>0</v>
      </c>
      <c r="AF19" s="530">
        <v>0</v>
      </c>
      <c r="AG19" s="528">
        <v>0</v>
      </c>
      <c r="AH19" s="529">
        <v>0</v>
      </c>
      <c r="AI19" s="529">
        <v>0</v>
      </c>
      <c r="AJ19" s="529">
        <v>0</v>
      </c>
      <c r="AK19" s="529">
        <v>0</v>
      </c>
      <c r="AL19" s="529">
        <v>0</v>
      </c>
      <c r="AM19" s="529">
        <v>0</v>
      </c>
      <c r="AN19" s="529">
        <v>0</v>
      </c>
      <c r="AO19" s="529">
        <v>0</v>
      </c>
      <c r="AP19" s="529">
        <v>0</v>
      </c>
      <c r="AQ19" s="529">
        <v>0</v>
      </c>
      <c r="AR19" s="529">
        <v>0</v>
      </c>
      <c r="AS19" s="529">
        <v>0</v>
      </c>
      <c r="AT19" s="530">
        <v>0</v>
      </c>
      <c r="AU19" s="528">
        <v>0</v>
      </c>
      <c r="AV19" s="529">
        <v>0</v>
      </c>
      <c r="AW19" s="529">
        <v>0</v>
      </c>
      <c r="AX19" s="529">
        <v>0</v>
      </c>
      <c r="AY19" s="529">
        <v>0</v>
      </c>
      <c r="AZ19" s="529">
        <v>0</v>
      </c>
      <c r="BA19" s="529">
        <v>0</v>
      </c>
      <c r="BB19" s="529">
        <v>0</v>
      </c>
      <c r="BC19" s="529">
        <v>0</v>
      </c>
      <c r="BD19" s="529">
        <v>0</v>
      </c>
      <c r="BE19" s="529">
        <v>0</v>
      </c>
      <c r="BF19" s="529">
        <v>0</v>
      </c>
      <c r="BG19" s="530">
        <v>0</v>
      </c>
    </row>
    <row r="20" spans="1:59">
      <c r="A20" s="520"/>
      <c r="B20" s="521" t="s">
        <v>342</v>
      </c>
      <c r="C20" s="522" t="s">
        <v>250</v>
      </c>
      <c r="D20" s="523"/>
      <c r="E20" s="524"/>
      <c r="F20" s="526"/>
      <c r="G20" s="526"/>
      <c r="H20" s="526">
        <v>0</v>
      </c>
      <c r="I20" s="526">
        <v>0</v>
      </c>
      <c r="J20" s="526">
        <v>0</v>
      </c>
      <c r="K20" s="526">
        <v>0</v>
      </c>
      <c r="L20" s="526">
        <v>0</v>
      </c>
      <c r="M20" s="526">
        <v>0</v>
      </c>
      <c r="N20" s="526">
        <v>0</v>
      </c>
      <c r="O20" s="526">
        <v>0</v>
      </c>
      <c r="P20" s="526"/>
      <c r="Q20" s="526">
        <v>0</v>
      </c>
      <c r="R20" s="527"/>
      <c r="S20" s="528">
        <v>0</v>
      </c>
      <c r="T20" s="529">
        <v>0</v>
      </c>
      <c r="U20" s="529">
        <v>0</v>
      </c>
      <c r="V20" s="529">
        <v>0</v>
      </c>
      <c r="W20" s="529">
        <v>0</v>
      </c>
      <c r="X20" s="529">
        <v>0</v>
      </c>
      <c r="Y20" s="529">
        <v>0</v>
      </c>
      <c r="Z20" s="529">
        <v>0</v>
      </c>
      <c r="AA20" s="529">
        <v>0</v>
      </c>
      <c r="AB20" s="529">
        <v>0</v>
      </c>
      <c r="AC20" s="529">
        <v>0</v>
      </c>
      <c r="AD20" s="529">
        <v>0</v>
      </c>
      <c r="AE20" s="529">
        <v>0</v>
      </c>
      <c r="AF20" s="530">
        <v>0</v>
      </c>
      <c r="AG20" s="528">
        <v>0</v>
      </c>
      <c r="AH20" s="529">
        <v>0</v>
      </c>
      <c r="AI20" s="529">
        <v>0</v>
      </c>
      <c r="AJ20" s="529">
        <v>0</v>
      </c>
      <c r="AK20" s="529">
        <v>0</v>
      </c>
      <c r="AL20" s="529">
        <v>0</v>
      </c>
      <c r="AM20" s="529">
        <v>0</v>
      </c>
      <c r="AN20" s="529">
        <v>0</v>
      </c>
      <c r="AO20" s="529">
        <v>0</v>
      </c>
      <c r="AP20" s="529">
        <v>0</v>
      </c>
      <c r="AQ20" s="529">
        <v>0</v>
      </c>
      <c r="AR20" s="529">
        <v>0</v>
      </c>
      <c r="AS20" s="529">
        <v>0</v>
      </c>
      <c r="AT20" s="530">
        <v>0</v>
      </c>
      <c r="AU20" s="528">
        <v>0</v>
      </c>
      <c r="AV20" s="529">
        <v>0</v>
      </c>
      <c r="AW20" s="529">
        <v>0</v>
      </c>
      <c r="AX20" s="529">
        <v>0</v>
      </c>
      <c r="AY20" s="529">
        <v>0</v>
      </c>
      <c r="AZ20" s="529">
        <v>0</v>
      </c>
      <c r="BA20" s="529">
        <v>0</v>
      </c>
      <c r="BB20" s="529">
        <v>0</v>
      </c>
      <c r="BC20" s="529">
        <v>0</v>
      </c>
      <c r="BD20" s="529">
        <v>0</v>
      </c>
      <c r="BE20" s="529">
        <v>0</v>
      </c>
      <c r="BF20" s="529">
        <v>0</v>
      </c>
      <c r="BG20" s="530">
        <v>0</v>
      </c>
    </row>
    <row r="21" spans="1:59" s="502" customFormat="1" ht="16.8" thickBot="1">
      <c r="A21" s="536"/>
      <c r="B21" s="537" t="s">
        <v>152</v>
      </c>
      <c r="C21" s="538"/>
      <c r="D21" s="539">
        <v>21886140</v>
      </c>
      <c r="E21" s="540">
        <v>1619982.0700000003</v>
      </c>
      <c r="F21" s="539">
        <v>1688299.4900000005</v>
      </c>
      <c r="G21" s="539">
        <v>1653987</v>
      </c>
      <c r="H21" s="539">
        <v>1618366.0299999998</v>
      </c>
      <c r="I21" s="539">
        <v>1797213.3099999998</v>
      </c>
      <c r="J21" s="539">
        <v>1630857.44</v>
      </c>
      <c r="K21" s="539">
        <v>1676059.7899999998</v>
      </c>
      <c r="L21" s="539">
        <v>1635062.1799999995</v>
      </c>
      <c r="M21" s="539">
        <v>1594040.2400000002</v>
      </c>
      <c r="N21" s="539">
        <v>1685071.9299999997</v>
      </c>
      <c r="O21" s="539">
        <v>1685671.9700000002</v>
      </c>
      <c r="P21" s="539">
        <v>4127502.9300000006</v>
      </c>
      <c r="Q21" s="539">
        <v>-727222.37999999837</v>
      </c>
      <c r="R21" s="541">
        <v>21684892</v>
      </c>
      <c r="S21" s="542">
        <v>1610001.53</v>
      </c>
      <c r="T21" s="543">
        <v>1558267.56</v>
      </c>
      <c r="U21" s="543">
        <v>1656962.0499999998</v>
      </c>
      <c r="V21" s="543">
        <v>1657878.13</v>
      </c>
      <c r="W21" s="543">
        <v>1635592.4800000002</v>
      </c>
      <c r="X21" s="543">
        <v>1619368.7299999995</v>
      </c>
      <c r="Y21" s="543">
        <v>1638603.25</v>
      </c>
      <c r="Z21" s="543">
        <v>1761462.8699999994</v>
      </c>
      <c r="AA21" s="543">
        <v>2349386.5699999994</v>
      </c>
      <c r="AB21" s="543">
        <v>1680276.6400000004</v>
      </c>
      <c r="AC21" s="543">
        <v>1902480.73</v>
      </c>
      <c r="AD21" s="543">
        <v>1919451.5299999998</v>
      </c>
      <c r="AE21" s="543">
        <v>453963.93000000017</v>
      </c>
      <c r="AF21" s="543">
        <v>21443696</v>
      </c>
      <c r="AG21" s="542">
        <v>1944793</v>
      </c>
      <c r="AH21" s="543">
        <v>1806099</v>
      </c>
      <c r="AI21" s="543">
        <v>1720545.1</v>
      </c>
      <c r="AJ21" s="543">
        <v>1860278</v>
      </c>
      <c r="AK21" s="543">
        <v>1903576</v>
      </c>
      <c r="AL21" s="543">
        <v>2580648.1285714284</v>
      </c>
      <c r="AM21" s="543">
        <v>2071696.1285714286</v>
      </c>
      <c r="AN21" s="543">
        <v>2091258.1285714286</v>
      </c>
      <c r="AO21" s="543">
        <v>1902324.4064931446</v>
      </c>
      <c r="AP21" s="543">
        <v>2264304.203809524</v>
      </c>
      <c r="AQ21" s="543">
        <v>2001713.2038095237</v>
      </c>
      <c r="AR21" s="543">
        <v>1934794.2038095237</v>
      </c>
      <c r="AS21" s="543">
        <v>259963.49636399897</v>
      </c>
      <c r="AT21" s="543">
        <v>24341991</v>
      </c>
      <c r="AU21" s="542">
        <v>1907070</v>
      </c>
      <c r="AV21" s="543">
        <v>1931253</v>
      </c>
      <c r="AW21" s="543">
        <v>2015808</v>
      </c>
      <c r="AX21" s="543">
        <v>1892948.3648960001</v>
      </c>
      <c r="AY21" s="543">
        <v>1832756.1494</v>
      </c>
      <c r="AZ21" s="543">
        <v>1906106</v>
      </c>
      <c r="BA21" s="543">
        <v>2018125.4503090023</v>
      </c>
      <c r="BB21" s="543">
        <v>1857352</v>
      </c>
      <c r="BC21" s="543">
        <v>2228683.5088487496</v>
      </c>
      <c r="BD21" s="543">
        <v>2228683.5088487496</v>
      </c>
      <c r="BE21" s="543">
        <v>2228683.5088487496</v>
      </c>
      <c r="BF21" s="543">
        <v>2228683.5088487496</v>
      </c>
      <c r="BG21" s="543">
        <v>24276153</v>
      </c>
    </row>
    <row r="22" spans="1:59" s="513" customFormat="1">
      <c r="D22" s="544"/>
      <c r="E22" s="545"/>
      <c r="F22" s="545"/>
      <c r="G22" s="545"/>
      <c r="H22" s="545"/>
      <c r="I22" s="545"/>
      <c r="J22" s="545"/>
      <c r="K22" s="545"/>
      <c r="L22" s="545"/>
      <c r="M22" s="545"/>
      <c r="N22" s="545"/>
      <c r="O22" s="545"/>
      <c r="P22" s="545"/>
      <c r="Q22" s="545"/>
      <c r="R22" s="545"/>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6"/>
    </row>
    <row r="23" spans="1:59" s="513" customFormat="1" ht="16.8" thickBot="1">
      <c r="E23" s="531"/>
      <c r="Q23" s="547"/>
      <c r="R23" s="548"/>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row>
    <row r="24" spans="1:59" s="502" customFormat="1" ht="16.8" thickBot="1">
      <c r="D24" s="550"/>
      <c r="E24" s="510" t="s">
        <v>308</v>
      </c>
      <c r="F24" s="511"/>
      <c r="G24" s="511"/>
      <c r="H24" s="511"/>
      <c r="I24" s="511"/>
      <c r="J24" s="511"/>
      <c r="K24" s="511"/>
      <c r="L24" s="511"/>
      <c r="M24" s="511"/>
      <c r="N24" s="511"/>
      <c r="O24" s="511"/>
      <c r="P24" s="511"/>
      <c r="Q24" s="511"/>
      <c r="R24" s="512"/>
      <c r="S24" s="510" t="s">
        <v>309</v>
      </c>
      <c r="T24" s="551"/>
      <c r="U24" s="551"/>
      <c r="V24" s="551"/>
      <c r="W24" s="551"/>
      <c r="X24" s="551"/>
      <c r="Y24" s="511"/>
      <c r="Z24" s="551"/>
      <c r="AA24" s="551"/>
      <c r="AB24" s="551"/>
      <c r="AC24" s="551"/>
      <c r="AD24" s="551"/>
      <c r="AE24" s="551"/>
      <c r="AF24" s="552"/>
      <c r="AG24" s="510" t="s">
        <v>405</v>
      </c>
      <c r="AH24" s="551"/>
      <c r="AI24" s="551"/>
      <c r="AJ24" s="551"/>
      <c r="AK24" s="551"/>
      <c r="AL24" s="551"/>
      <c r="AM24" s="511"/>
      <c r="AN24" s="551"/>
      <c r="AO24" s="551"/>
      <c r="AP24" s="551"/>
      <c r="AQ24" s="551"/>
      <c r="AR24" s="551"/>
      <c r="AS24" s="551"/>
      <c r="AT24" s="552"/>
      <c r="AU24" s="510" t="s">
        <v>411</v>
      </c>
      <c r="AV24" s="551"/>
      <c r="AW24" s="551"/>
      <c r="AX24" s="551"/>
      <c r="AY24" s="551"/>
      <c r="AZ24" s="551"/>
      <c r="BA24" s="511"/>
      <c r="BB24" s="551"/>
      <c r="BC24" s="551"/>
      <c r="BD24" s="551"/>
      <c r="BE24" s="551"/>
      <c r="BF24" s="551"/>
      <c r="BG24" s="552"/>
    </row>
    <row r="25" spans="1:59" s="502" customFormat="1">
      <c r="A25" s="553" t="s">
        <v>343</v>
      </c>
      <c r="B25" s="514" t="s">
        <v>51</v>
      </c>
      <c r="C25" s="515" t="s">
        <v>311</v>
      </c>
      <c r="D25" s="516" t="s">
        <v>325</v>
      </c>
      <c r="E25" s="517" t="s">
        <v>312</v>
      </c>
      <c r="F25" s="518" t="s">
        <v>313</v>
      </c>
      <c r="G25" s="518" t="s">
        <v>314</v>
      </c>
      <c r="H25" s="518" t="s">
        <v>315</v>
      </c>
      <c r="I25" s="518" t="s">
        <v>316</v>
      </c>
      <c r="J25" s="518" t="s">
        <v>317</v>
      </c>
      <c r="K25" s="518" t="s">
        <v>318</v>
      </c>
      <c r="L25" s="518" t="s">
        <v>319</v>
      </c>
      <c r="M25" s="518" t="s">
        <v>320</v>
      </c>
      <c r="N25" s="518" t="s">
        <v>321</v>
      </c>
      <c r="O25" s="518" t="s">
        <v>322</v>
      </c>
      <c r="P25" s="518" t="s">
        <v>323</v>
      </c>
      <c r="Q25" s="518" t="s">
        <v>371</v>
      </c>
      <c r="R25" s="519" t="s">
        <v>326</v>
      </c>
      <c r="S25" s="554" t="s">
        <v>312</v>
      </c>
      <c r="T25" s="555" t="s">
        <v>313</v>
      </c>
      <c r="U25" s="555" t="s">
        <v>314</v>
      </c>
      <c r="V25" s="555" t="s">
        <v>315</v>
      </c>
      <c r="W25" s="555" t="s">
        <v>316</v>
      </c>
      <c r="X25" s="555" t="s">
        <v>317</v>
      </c>
      <c r="Y25" s="555" t="s">
        <v>318</v>
      </c>
      <c r="Z25" s="555" t="s">
        <v>319</v>
      </c>
      <c r="AA25" s="555" t="s">
        <v>320</v>
      </c>
      <c r="AB25" s="555" t="s">
        <v>321</v>
      </c>
      <c r="AC25" s="555" t="s">
        <v>322</v>
      </c>
      <c r="AD25" s="555" t="s">
        <v>323</v>
      </c>
      <c r="AE25" s="555" t="s">
        <v>382</v>
      </c>
      <c r="AF25" s="519" t="s">
        <v>327</v>
      </c>
      <c r="AG25" s="554" t="s">
        <v>312</v>
      </c>
      <c r="AH25" s="555" t="s">
        <v>313</v>
      </c>
      <c r="AI25" s="555" t="s">
        <v>314</v>
      </c>
      <c r="AJ25" s="555" t="s">
        <v>315</v>
      </c>
      <c r="AK25" s="555" t="s">
        <v>316</v>
      </c>
      <c r="AL25" s="555" t="s">
        <v>317</v>
      </c>
      <c r="AM25" s="555" t="s">
        <v>318</v>
      </c>
      <c r="AN25" s="555" t="s">
        <v>319</v>
      </c>
      <c r="AO25" s="555" t="s">
        <v>320</v>
      </c>
      <c r="AP25" s="555" t="s">
        <v>321</v>
      </c>
      <c r="AQ25" s="555" t="s">
        <v>322</v>
      </c>
      <c r="AR25" s="555" t="s">
        <v>323</v>
      </c>
      <c r="AS25" s="555" t="s">
        <v>500</v>
      </c>
      <c r="AT25" s="519" t="s">
        <v>404</v>
      </c>
      <c r="AU25" s="554" t="s">
        <v>312</v>
      </c>
      <c r="AV25" s="555" t="s">
        <v>313</v>
      </c>
      <c r="AW25" s="555" t="s">
        <v>314</v>
      </c>
      <c r="AX25" s="555" t="s">
        <v>315</v>
      </c>
      <c r="AY25" s="555" t="s">
        <v>316</v>
      </c>
      <c r="AZ25" s="555" t="s">
        <v>317</v>
      </c>
      <c r="BA25" s="555" t="s">
        <v>318</v>
      </c>
      <c r="BB25" s="555" t="s">
        <v>319</v>
      </c>
      <c r="BC25" s="555" t="s">
        <v>320</v>
      </c>
      <c r="BD25" s="555" t="s">
        <v>321</v>
      </c>
      <c r="BE25" s="555" t="s">
        <v>322</v>
      </c>
      <c r="BF25" s="555" t="s">
        <v>323</v>
      </c>
      <c r="BG25" s="519" t="s">
        <v>412</v>
      </c>
    </row>
    <row r="26" spans="1:59" ht="15" customHeight="1">
      <c r="A26" s="520" t="s">
        <v>4</v>
      </c>
      <c r="B26" s="513" t="s">
        <v>53</v>
      </c>
      <c r="C26" s="522" t="s">
        <v>52</v>
      </c>
      <c r="D26" s="523">
        <v>8641239</v>
      </c>
      <c r="E26" s="524">
        <v>612382.85999999975</v>
      </c>
      <c r="F26" s="526">
        <v>650954.03</v>
      </c>
      <c r="G26" s="526">
        <v>630177.10999999987</v>
      </c>
      <c r="H26" s="526">
        <v>620768.58000000007</v>
      </c>
      <c r="I26" s="526">
        <v>760887.15999999992</v>
      </c>
      <c r="J26" s="525">
        <v>1609677.6199999992</v>
      </c>
      <c r="K26" s="526">
        <v>122936.18999999993</v>
      </c>
      <c r="L26" s="526">
        <v>111398.64000000004</v>
      </c>
      <c r="M26" s="526">
        <v>31430.880000000012</v>
      </c>
      <c r="N26" s="525">
        <v>141039.62000000005</v>
      </c>
      <c r="O26" s="526">
        <v>37135.109999999979</v>
      </c>
      <c r="P26" s="526">
        <v>4808171.9800000032</v>
      </c>
      <c r="Q26" s="526">
        <v>-1632248.7800000012</v>
      </c>
      <c r="R26" s="527">
        <v>8504711</v>
      </c>
      <c r="S26" s="528">
        <v>1556667.6800000002</v>
      </c>
      <c r="T26" s="529">
        <v>45970.94999999999</v>
      </c>
      <c r="U26" s="529">
        <v>112697.85999999997</v>
      </c>
      <c r="V26" s="529">
        <v>68491.729999999967</v>
      </c>
      <c r="W26" s="529">
        <v>69936.919999999984</v>
      </c>
      <c r="X26" s="529">
        <v>66318.009999999995</v>
      </c>
      <c r="Y26" s="529">
        <v>91354.049999999988</v>
      </c>
      <c r="Z26" s="529">
        <v>181181.77999999962</v>
      </c>
      <c r="AA26" s="529">
        <v>1182593.1000000003</v>
      </c>
      <c r="AB26" s="529">
        <v>476071.8299999999</v>
      </c>
      <c r="AC26" s="529">
        <v>1870292.7600000007</v>
      </c>
      <c r="AD26" s="529">
        <v>1855852.2100000002</v>
      </c>
      <c r="AE26" s="556">
        <v>571610.11999999918</v>
      </c>
      <c r="AF26" s="527">
        <v>8149039</v>
      </c>
      <c r="AG26" s="528">
        <v>1895650</v>
      </c>
      <c r="AH26" s="529">
        <v>86392</v>
      </c>
      <c r="AI26" s="529">
        <v>-43939</v>
      </c>
      <c r="AJ26" s="529">
        <v>87690</v>
      </c>
      <c r="AK26" s="529">
        <v>119193</v>
      </c>
      <c r="AL26" s="529">
        <v>1225796</v>
      </c>
      <c r="AM26" s="529">
        <v>726336</v>
      </c>
      <c r="AN26" s="529">
        <v>745618</v>
      </c>
      <c r="AO26" s="529">
        <v>531161.570000001</v>
      </c>
      <c r="AP26" s="529">
        <v>860789</v>
      </c>
      <c r="AQ26" s="529">
        <v>640660</v>
      </c>
      <c r="AR26" s="529">
        <v>4220512</v>
      </c>
      <c r="AS26" s="556">
        <v>40404.429999999702</v>
      </c>
      <c r="AT26" s="527">
        <v>11136263</v>
      </c>
      <c r="AU26" s="528">
        <v>1864733</v>
      </c>
      <c r="AV26" s="529">
        <v>101987</v>
      </c>
      <c r="AW26" s="529">
        <v>210810</v>
      </c>
      <c r="AX26" s="529">
        <v>65511.400000000009</v>
      </c>
      <c r="AY26" s="529">
        <v>66862</v>
      </c>
      <c r="AZ26" s="529">
        <v>136272</v>
      </c>
      <c r="BA26" s="529">
        <v>300642.64</v>
      </c>
      <c r="BB26" s="529">
        <v>581998</v>
      </c>
      <c r="BC26" s="529">
        <v>1954451.9899999998</v>
      </c>
      <c r="BD26" s="529">
        <v>1954451.9899999998</v>
      </c>
      <c r="BE26" s="529">
        <v>1954451.9899999998</v>
      </c>
      <c r="BF26" s="529">
        <v>1954451.9899999998</v>
      </c>
      <c r="BG26" s="527">
        <v>11146624</v>
      </c>
    </row>
    <row r="27" spans="1:59" ht="15" customHeight="1">
      <c r="A27" s="520"/>
      <c r="B27" s="513" t="s">
        <v>55</v>
      </c>
      <c r="C27" s="522" t="s">
        <v>54</v>
      </c>
      <c r="D27" s="523">
        <v>254303</v>
      </c>
      <c r="E27" s="524">
        <v>18337.14</v>
      </c>
      <c r="F27" s="526">
        <v>19118.18</v>
      </c>
      <c r="G27" s="526">
        <v>18708.019999999997</v>
      </c>
      <c r="H27" s="526">
        <v>18325.579999999998</v>
      </c>
      <c r="I27" s="526">
        <v>20434.110000000004</v>
      </c>
      <c r="J27" s="525">
        <v>18485.79</v>
      </c>
      <c r="K27" s="526">
        <v>19017.399999999998</v>
      </c>
      <c r="L27" s="526">
        <v>18544.969999999998</v>
      </c>
      <c r="M27" s="526">
        <v>18022.509999999998</v>
      </c>
      <c r="N27" s="525">
        <v>19127.480000000003</v>
      </c>
      <c r="O27" s="526">
        <v>19058.659999999996</v>
      </c>
      <c r="P27" s="526">
        <v>64754.54</v>
      </c>
      <c r="Q27" s="526">
        <v>51184.619999999995</v>
      </c>
      <c r="R27" s="527">
        <v>323119</v>
      </c>
      <c r="S27" s="528">
        <v>24568.550000000007</v>
      </c>
      <c r="T27" s="529">
        <v>23777.999999999996</v>
      </c>
      <c r="U27" s="529">
        <v>25286.270000000004</v>
      </c>
      <c r="V27" s="529">
        <v>25299.45</v>
      </c>
      <c r="W27" s="529">
        <v>24959.45</v>
      </c>
      <c r="X27" s="529">
        <v>24711.619999999995</v>
      </c>
      <c r="Y27" s="529">
        <v>25001.260000000002</v>
      </c>
      <c r="Z27" s="529">
        <v>26878.039999999997</v>
      </c>
      <c r="AA27" s="529">
        <v>26827.73000000001</v>
      </c>
      <c r="AB27" s="529">
        <v>25643.759999999998</v>
      </c>
      <c r="AC27" s="529">
        <v>10028.429999999978</v>
      </c>
      <c r="AD27" s="529">
        <v>29297.99</v>
      </c>
      <c r="AE27" s="529">
        <v>35378.450000000012</v>
      </c>
      <c r="AF27" s="527">
        <v>327659</v>
      </c>
      <c r="AG27" s="528">
        <v>21755</v>
      </c>
      <c r="AH27" s="529">
        <v>20202</v>
      </c>
      <c r="AI27" s="529">
        <v>19243</v>
      </c>
      <c r="AJ27" s="529">
        <v>20809</v>
      </c>
      <c r="AK27" s="529">
        <v>21294</v>
      </c>
      <c r="AL27" s="529">
        <v>28876</v>
      </c>
      <c r="AM27" s="529">
        <v>23175</v>
      </c>
      <c r="AN27" s="529">
        <v>23393</v>
      </c>
      <c r="AO27" s="529">
        <v>26872.070000000007</v>
      </c>
      <c r="AP27" s="529">
        <v>25331</v>
      </c>
      <c r="AQ27" s="529">
        <v>14973</v>
      </c>
      <c r="AR27" s="529">
        <v>21641</v>
      </c>
      <c r="AS27" s="529">
        <v>5067.929999999993</v>
      </c>
      <c r="AT27" s="527">
        <v>272632</v>
      </c>
      <c r="AU27" s="528">
        <v>18645</v>
      </c>
      <c r="AV27" s="529">
        <v>18881</v>
      </c>
      <c r="AW27" s="529">
        <v>19710</v>
      </c>
      <c r="AX27" s="529">
        <v>18506.009999999998</v>
      </c>
      <c r="AY27" s="529">
        <v>19006</v>
      </c>
      <c r="AZ27" s="529">
        <v>18635</v>
      </c>
      <c r="BA27" s="529">
        <v>16976.290000000008</v>
      </c>
      <c r="BB27" s="529">
        <v>18159</v>
      </c>
      <c r="BC27" s="529">
        <v>22286.174999999996</v>
      </c>
      <c r="BD27" s="529">
        <v>22286.174999999996</v>
      </c>
      <c r="BE27" s="529">
        <v>22286.174999999996</v>
      </c>
      <c r="BF27" s="529">
        <v>22286.174999999996</v>
      </c>
      <c r="BG27" s="527">
        <v>237663</v>
      </c>
    </row>
    <row r="28" spans="1:59" s="564" customFormat="1">
      <c r="A28" s="557" t="s">
        <v>344</v>
      </c>
      <c r="B28" s="558"/>
      <c r="C28" s="559"/>
      <c r="D28" s="523">
        <v>8895542</v>
      </c>
      <c r="E28" s="560">
        <v>630719.99999999977</v>
      </c>
      <c r="F28" s="523">
        <v>670072.21000000008</v>
      </c>
      <c r="G28" s="523">
        <v>648885.12999999989</v>
      </c>
      <c r="H28" s="523">
        <v>639094.16</v>
      </c>
      <c r="I28" s="523">
        <v>781321.2699999999</v>
      </c>
      <c r="J28" s="523">
        <v>1628163.4099999992</v>
      </c>
      <c r="K28" s="523">
        <v>141953.58999999994</v>
      </c>
      <c r="L28" s="523">
        <v>129943.61000000004</v>
      </c>
      <c r="M28" s="523">
        <v>49453.390000000014</v>
      </c>
      <c r="N28" s="523">
        <v>160167.10000000006</v>
      </c>
      <c r="O28" s="523">
        <v>56193.769999999975</v>
      </c>
      <c r="P28" s="523">
        <v>4872926.5200000033</v>
      </c>
      <c r="Q28" s="523">
        <v>-1581064.160000002</v>
      </c>
      <c r="R28" s="527">
        <v>8827830</v>
      </c>
      <c r="S28" s="561">
        <v>1581236.2300000002</v>
      </c>
      <c r="T28" s="562">
        <v>69748.949999999983</v>
      </c>
      <c r="U28" s="562">
        <v>137984.12999999998</v>
      </c>
      <c r="V28" s="562">
        <v>93791.179999999964</v>
      </c>
      <c r="W28" s="562">
        <v>94896.369999999981</v>
      </c>
      <c r="X28" s="562">
        <v>91029.62999999999</v>
      </c>
      <c r="Y28" s="562">
        <v>116355.31</v>
      </c>
      <c r="Z28" s="562">
        <v>208059.81999999963</v>
      </c>
      <c r="AA28" s="562">
        <v>1209420.8300000003</v>
      </c>
      <c r="AB28" s="562">
        <v>501715.58999999991</v>
      </c>
      <c r="AC28" s="562">
        <v>1880321.1900000006</v>
      </c>
      <c r="AD28" s="562">
        <v>1885150.2000000002</v>
      </c>
      <c r="AE28" s="562">
        <v>606988.56999999937</v>
      </c>
      <c r="AF28" s="563">
        <v>8476698</v>
      </c>
      <c r="AG28" s="561">
        <v>1917405</v>
      </c>
      <c r="AH28" s="561">
        <v>106594</v>
      </c>
      <c r="AI28" s="562">
        <v>-24696</v>
      </c>
      <c r="AJ28" s="562">
        <v>108499</v>
      </c>
      <c r="AK28" s="562">
        <v>140487</v>
      </c>
      <c r="AL28" s="562">
        <v>1254672</v>
      </c>
      <c r="AM28" s="562">
        <v>749511</v>
      </c>
      <c r="AN28" s="562">
        <v>769011</v>
      </c>
      <c r="AO28" s="562">
        <v>558033.64000000106</v>
      </c>
      <c r="AP28" s="562">
        <v>886120</v>
      </c>
      <c r="AQ28" s="562">
        <v>655633</v>
      </c>
      <c r="AR28" s="562">
        <v>4242153</v>
      </c>
      <c r="AS28" s="562">
        <v>45472.359999999404</v>
      </c>
      <c r="AT28" s="563">
        <v>11408895</v>
      </c>
      <c r="AU28" s="561">
        <v>1883378</v>
      </c>
      <c r="AV28" s="562">
        <v>120868</v>
      </c>
      <c r="AW28" s="562">
        <v>230520</v>
      </c>
      <c r="AX28" s="562">
        <v>84017.41</v>
      </c>
      <c r="AY28" s="562">
        <v>85868</v>
      </c>
      <c r="AZ28" s="562">
        <v>154907</v>
      </c>
      <c r="BA28" s="562">
        <v>317618.93000000005</v>
      </c>
      <c r="BB28" s="562">
        <v>600157</v>
      </c>
      <c r="BC28" s="562">
        <v>1976738.165</v>
      </c>
      <c r="BD28" s="562">
        <v>1976738.165</v>
      </c>
      <c r="BE28" s="562">
        <v>1976738.165</v>
      </c>
      <c r="BF28" s="562">
        <v>1976738.165</v>
      </c>
      <c r="BG28" s="563">
        <v>11384287</v>
      </c>
    </row>
    <row r="29" spans="1:59" ht="15" customHeight="1">
      <c r="A29" s="520" t="s">
        <v>200</v>
      </c>
      <c r="B29" s="513" t="s">
        <v>113</v>
      </c>
      <c r="C29" s="522" t="s">
        <v>115</v>
      </c>
      <c r="D29" s="523"/>
      <c r="E29" s="524"/>
      <c r="F29" s="526"/>
      <c r="G29" s="526"/>
      <c r="H29" s="526"/>
      <c r="I29" s="526"/>
      <c r="J29" s="525"/>
      <c r="K29" s="526"/>
      <c r="L29" s="526"/>
      <c r="M29" s="526"/>
      <c r="N29" s="525"/>
      <c r="O29" s="526"/>
      <c r="P29" s="526"/>
      <c r="Q29" s="526">
        <v>0</v>
      </c>
      <c r="R29" s="527"/>
      <c r="S29" s="528"/>
      <c r="T29" s="529"/>
      <c r="U29" s="529"/>
      <c r="V29" s="529"/>
      <c r="W29" s="529"/>
      <c r="X29" s="529"/>
      <c r="Y29" s="529"/>
      <c r="Z29" s="529"/>
      <c r="AA29" s="529"/>
      <c r="AB29" s="529"/>
      <c r="AC29" s="529"/>
      <c r="AD29" s="529"/>
      <c r="AE29" s="529">
        <v>0</v>
      </c>
      <c r="AF29" s="527">
        <v>0</v>
      </c>
      <c r="AG29" s="528">
        <v>0</v>
      </c>
      <c r="AH29" s="529">
        <v>0</v>
      </c>
      <c r="AI29" s="529">
        <v>0</v>
      </c>
      <c r="AJ29" s="529"/>
      <c r="AK29" s="529">
        <v>0</v>
      </c>
      <c r="AL29" s="529">
        <v>0</v>
      </c>
      <c r="AM29" s="529">
        <v>0</v>
      </c>
      <c r="AN29" s="529">
        <v>0</v>
      </c>
      <c r="AO29" s="529">
        <v>0</v>
      </c>
      <c r="AP29" s="529">
        <v>0</v>
      </c>
      <c r="AQ29" s="529">
        <v>0</v>
      </c>
      <c r="AR29" s="529">
        <v>0</v>
      </c>
      <c r="AS29" s="529">
        <v>0</v>
      </c>
      <c r="AT29" s="527">
        <v>0</v>
      </c>
      <c r="AU29" s="528">
        <v>0</v>
      </c>
      <c r="AV29" s="529">
        <v>0</v>
      </c>
      <c r="AW29" s="529">
        <v>0</v>
      </c>
      <c r="AX29" s="529">
        <v>0</v>
      </c>
      <c r="AY29" s="529">
        <v>0</v>
      </c>
      <c r="AZ29" s="529">
        <v>0</v>
      </c>
      <c r="BA29" s="529">
        <v>0</v>
      </c>
      <c r="BB29" s="529">
        <v>0</v>
      </c>
      <c r="BC29" s="529">
        <v>0</v>
      </c>
      <c r="BD29" s="529">
        <v>0</v>
      </c>
      <c r="BE29" s="529">
        <v>0</v>
      </c>
      <c r="BF29" s="529">
        <v>0</v>
      </c>
      <c r="BG29" s="527">
        <v>0</v>
      </c>
    </row>
    <row r="30" spans="1:59" ht="15" customHeight="1">
      <c r="A30" s="520"/>
      <c r="B30" s="513" t="s">
        <v>119</v>
      </c>
      <c r="C30" s="522" t="s">
        <v>345</v>
      </c>
      <c r="D30" s="523"/>
      <c r="E30" s="524"/>
      <c r="F30" s="526"/>
      <c r="G30" s="526"/>
      <c r="H30" s="526"/>
      <c r="I30" s="526"/>
      <c r="J30" s="525"/>
      <c r="K30" s="526"/>
      <c r="L30" s="526"/>
      <c r="M30" s="526"/>
      <c r="N30" s="525"/>
      <c r="O30" s="526"/>
      <c r="P30" s="526"/>
      <c r="Q30" s="526">
        <v>0</v>
      </c>
      <c r="R30" s="527"/>
      <c r="S30" s="528"/>
      <c r="T30" s="529"/>
      <c r="U30" s="529"/>
      <c r="V30" s="529"/>
      <c r="W30" s="529"/>
      <c r="X30" s="529"/>
      <c r="Y30" s="529"/>
      <c r="Z30" s="529"/>
      <c r="AA30" s="529"/>
      <c r="AB30" s="529"/>
      <c r="AC30" s="529"/>
      <c r="AD30" s="529"/>
      <c r="AE30" s="529">
        <v>0</v>
      </c>
      <c r="AF30" s="527">
        <v>0</v>
      </c>
      <c r="AG30" s="528">
        <v>0</v>
      </c>
      <c r="AH30" s="529">
        <v>0</v>
      </c>
      <c r="AI30" s="529">
        <v>0</v>
      </c>
      <c r="AJ30" s="529">
        <v>0</v>
      </c>
      <c r="AK30" s="529">
        <v>0</v>
      </c>
      <c r="AL30" s="529">
        <v>0</v>
      </c>
      <c r="AM30" s="529">
        <v>0</v>
      </c>
      <c r="AN30" s="529">
        <v>0</v>
      </c>
      <c r="AO30" s="529">
        <v>0</v>
      </c>
      <c r="AP30" s="529">
        <v>0</v>
      </c>
      <c r="AQ30" s="529">
        <v>0</v>
      </c>
      <c r="AR30" s="529">
        <v>0</v>
      </c>
      <c r="AS30" s="529">
        <v>0</v>
      </c>
      <c r="AT30" s="527">
        <v>0</v>
      </c>
      <c r="AU30" s="528">
        <v>0</v>
      </c>
      <c r="AV30" s="529">
        <v>0</v>
      </c>
      <c r="AW30" s="529">
        <v>0</v>
      </c>
      <c r="AX30" s="529">
        <v>0</v>
      </c>
      <c r="AY30" s="529">
        <v>0</v>
      </c>
      <c r="AZ30" s="529">
        <v>0</v>
      </c>
      <c r="BA30" s="529">
        <v>0</v>
      </c>
      <c r="BB30" s="529">
        <v>0</v>
      </c>
      <c r="BC30" s="529">
        <v>0</v>
      </c>
      <c r="BD30" s="529">
        <v>0</v>
      </c>
      <c r="BE30" s="529">
        <v>0</v>
      </c>
      <c r="BF30" s="529">
        <v>0</v>
      </c>
      <c r="BG30" s="527">
        <v>0</v>
      </c>
    </row>
    <row r="31" spans="1:59">
      <c r="A31" s="520"/>
      <c r="B31" s="513" t="s">
        <v>118</v>
      </c>
      <c r="C31" s="522" t="s">
        <v>346</v>
      </c>
      <c r="D31" s="523"/>
      <c r="E31" s="524"/>
      <c r="F31" s="526"/>
      <c r="G31" s="526"/>
      <c r="H31" s="526"/>
      <c r="I31" s="526"/>
      <c r="J31" s="525"/>
      <c r="K31" s="526"/>
      <c r="L31" s="526"/>
      <c r="M31" s="526"/>
      <c r="N31" s="525"/>
      <c r="O31" s="526"/>
      <c r="P31" s="526"/>
      <c r="Q31" s="526">
        <v>0</v>
      </c>
      <c r="R31" s="527"/>
      <c r="S31" s="528"/>
      <c r="T31" s="529"/>
      <c r="U31" s="529"/>
      <c r="V31" s="529"/>
      <c r="W31" s="529"/>
      <c r="X31" s="529"/>
      <c r="Y31" s="529"/>
      <c r="Z31" s="529"/>
      <c r="AA31" s="529"/>
      <c r="AB31" s="529"/>
      <c r="AC31" s="529"/>
      <c r="AD31" s="529"/>
      <c r="AE31" s="529">
        <v>0</v>
      </c>
      <c r="AF31" s="527">
        <v>0</v>
      </c>
      <c r="AG31" s="528">
        <v>0</v>
      </c>
      <c r="AH31" s="529">
        <v>0</v>
      </c>
      <c r="AI31" s="529">
        <v>0</v>
      </c>
      <c r="AJ31" s="529">
        <v>0</v>
      </c>
      <c r="AK31" s="529">
        <v>0</v>
      </c>
      <c r="AL31" s="529">
        <v>0</v>
      </c>
      <c r="AM31" s="529">
        <v>0</v>
      </c>
      <c r="AN31" s="529">
        <v>0</v>
      </c>
      <c r="AO31" s="529">
        <v>0</v>
      </c>
      <c r="AP31" s="529">
        <v>0</v>
      </c>
      <c r="AQ31" s="529">
        <v>0</v>
      </c>
      <c r="AR31" s="529">
        <v>0</v>
      </c>
      <c r="AS31" s="529">
        <v>0</v>
      </c>
      <c r="AT31" s="527">
        <v>0</v>
      </c>
      <c r="AU31" s="528">
        <v>0</v>
      </c>
      <c r="AV31" s="529">
        <v>0</v>
      </c>
      <c r="AW31" s="529">
        <v>0</v>
      </c>
      <c r="AX31" s="529">
        <v>0</v>
      </c>
      <c r="AY31" s="529">
        <v>0</v>
      </c>
      <c r="AZ31" s="529">
        <v>0</v>
      </c>
      <c r="BA31" s="529">
        <v>0</v>
      </c>
      <c r="BB31" s="529">
        <v>0</v>
      </c>
      <c r="BC31" s="529">
        <v>0</v>
      </c>
      <c r="BD31" s="529">
        <v>0</v>
      </c>
      <c r="BE31" s="529">
        <v>0</v>
      </c>
      <c r="BF31" s="529">
        <v>0</v>
      </c>
      <c r="BG31" s="527">
        <v>0</v>
      </c>
    </row>
    <row r="32" spans="1:59">
      <c r="A32" s="520"/>
      <c r="B32" s="513" t="s">
        <v>376</v>
      </c>
      <c r="C32" s="522" t="s">
        <v>378</v>
      </c>
      <c r="D32" s="523"/>
      <c r="E32" s="524"/>
      <c r="F32" s="526"/>
      <c r="G32" s="526"/>
      <c r="H32" s="526"/>
      <c r="I32" s="526"/>
      <c r="J32" s="526"/>
      <c r="K32" s="526"/>
      <c r="L32" s="526"/>
      <c r="M32" s="526"/>
      <c r="N32" s="526"/>
      <c r="O32" s="526"/>
      <c r="P32" s="526"/>
      <c r="Q32" s="526">
        <v>0</v>
      </c>
      <c r="R32" s="523"/>
      <c r="S32" s="528"/>
      <c r="T32" s="529"/>
      <c r="U32" s="529"/>
      <c r="V32" s="529"/>
      <c r="W32" s="529"/>
      <c r="X32" s="529"/>
      <c r="Y32" s="529"/>
      <c r="Z32" s="529"/>
      <c r="AA32" s="529"/>
      <c r="AB32" s="529"/>
      <c r="AC32" s="529"/>
      <c r="AD32" s="529"/>
      <c r="AE32" s="529">
        <v>0</v>
      </c>
      <c r="AF32" s="527">
        <v>0</v>
      </c>
      <c r="AG32" s="528">
        <v>0</v>
      </c>
      <c r="AH32" s="529">
        <v>0</v>
      </c>
      <c r="AI32" s="529">
        <v>0</v>
      </c>
      <c r="AJ32" s="529">
        <v>0</v>
      </c>
      <c r="AK32" s="529">
        <v>0</v>
      </c>
      <c r="AL32" s="529">
        <v>0</v>
      </c>
      <c r="AM32" s="529">
        <v>0</v>
      </c>
      <c r="AN32" s="529">
        <v>0</v>
      </c>
      <c r="AO32" s="529">
        <v>0</v>
      </c>
      <c r="AP32" s="529">
        <v>0</v>
      </c>
      <c r="AQ32" s="529">
        <v>0</v>
      </c>
      <c r="AR32" s="529">
        <v>0</v>
      </c>
      <c r="AS32" s="529">
        <v>0</v>
      </c>
      <c r="AT32" s="527">
        <v>0</v>
      </c>
      <c r="AU32" s="528">
        <v>0</v>
      </c>
      <c r="AV32" s="529">
        <v>0</v>
      </c>
      <c r="AW32" s="529">
        <v>0</v>
      </c>
      <c r="AX32" s="529">
        <v>0</v>
      </c>
      <c r="AY32" s="529">
        <v>0</v>
      </c>
      <c r="AZ32" s="529">
        <v>0</v>
      </c>
      <c r="BA32" s="529">
        <v>0</v>
      </c>
      <c r="BB32" s="529">
        <v>0</v>
      </c>
      <c r="BC32" s="529">
        <v>0</v>
      </c>
      <c r="BD32" s="529">
        <v>0</v>
      </c>
      <c r="BE32" s="529">
        <v>0</v>
      </c>
      <c r="BF32" s="529">
        <v>0</v>
      </c>
      <c r="BG32" s="527">
        <v>0</v>
      </c>
    </row>
    <row r="33" spans="1:59" ht="15" customHeight="1">
      <c r="A33" s="520"/>
      <c r="B33" s="513" t="s">
        <v>64</v>
      </c>
      <c r="C33" s="522" t="s">
        <v>63</v>
      </c>
      <c r="D33" s="523">
        <v>10407855</v>
      </c>
      <c r="E33" s="524">
        <v>788585.91999999981</v>
      </c>
      <c r="F33" s="526">
        <v>812159.41000000015</v>
      </c>
      <c r="G33" s="526">
        <v>801945.55999999994</v>
      </c>
      <c r="H33" s="526">
        <v>781160.09000000008</v>
      </c>
      <c r="I33" s="526">
        <v>809045.85</v>
      </c>
      <c r="J33" s="525">
        <v>-18908.660000000033</v>
      </c>
      <c r="K33" s="526">
        <v>1087787.6500000001</v>
      </c>
      <c r="L33" s="526">
        <v>1066473.99</v>
      </c>
      <c r="M33" s="526">
        <v>1095890.79</v>
      </c>
      <c r="N33" s="525">
        <v>1079895.3199999998</v>
      </c>
      <c r="O33" s="526">
        <v>1153349.04</v>
      </c>
      <c r="P33" s="526">
        <v>-793983.23000000045</v>
      </c>
      <c r="Q33" s="526">
        <v>1753356.2699999996</v>
      </c>
      <c r="R33" s="527">
        <v>10416758</v>
      </c>
      <c r="S33" s="528">
        <v>0</v>
      </c>
      <c r="T33" s="529">
        <v>1092956.7299999997</v>
      </c>
      <c r="U33" s="529">
        <v>1114426.7</v>
      </c>
      <c r="V33" s="529">
        <v>1148168.3500000003</v>
      </c>
      <c r="W33" s="529">
        <v>1130963.8</v>
      </c>
      <c r="X33" s="529">
        <v>1127912.1200000001</v>
      </c>
      <c r="Y33" s="529">
        <v>1123110.2200000002</v>
      </c>
      <c r="Z33" s="529">
        <v>1144894.27</v>
      </c>
      <c r="AA33" s="529">
        <v>1105969.73</v>
      </c>
      <c r="AB33" s="529">
        <v>1148537.1500000004</v>
      </c>
      <c r="AC33" s="529">
        <v>5617.8100000009872</v>
      </c>
      <c r="AD33" s="529">
        <v>0</v>
      </c>
      <c r="AE33" s="529">
        <v>193948.11999999918</v>
      </c>
      <c r="AF33" s="527">
        <v>10336505</v>
      </c>
      <c r="AG33" s="528">
        <v>0</v>
      </c>
      <c r="AH33" s="529">
        <v>1252983</v>
      </c>
      <c r="AI33" s="529">
        <v>1288118</v>
      </c>
      <c r="AJ33" s="529">
        <v>1291537</v>
      </c>
      <c r="AK33" s="529">
        <v>1299545</v>
      </c>
      <c r="AL33" s="529">
        <v>1288281</v>
      </c>
      <c r="AM33" s="529">
        <v>1292964</v>
      </c>
      <c r="AN33" s="529">
        <v>1292796</v>
      </c>
      <c r="AO33" s="529">
        <v>1312773.96</v>
      </c>
      <c r="AP33" s="529">
        <v>1346294</v>
      </c>
      <c r="AQ33" s="529">
        <v>1213105</v>
      </c>
      <c r="AR33" s="529">
        <v>-2334604</v>
      </c>
      <c r="AS33" s="529">
        <v>-207286.96000000089</v>
      </c>
      <c r="AT33" s="527">
        <v>10336506</v>
      </c>
      <c r="AU33" s="528">
        <v>0</v>
      </c>
      <c r="AV33" s="529">
        <v>1300921</v>
      </c>
      <c r="AW33" s="529">
        <v>1281878</v>
      </c>
      <c r="AX33" s="529">
        <v>1300209.5899999999</v>
      </c>
      <c r="AY33" s="529">
        <v>1251739.8400000003</v>
      </c>
      <c r="AZ33" s="529">
        <v>1258048</v>
      </c>
      <c r="BA33" s="529">
        <v>1059972.8200000003</v>
      </c>
      <c r="BB33" s="529">
        <v>1237869</v>
      </c>
      <c r="BC33" s="529">
        <v>411466.9375</v>
      </c>
      <c r="BD33" s="529">
        <v>411466.9375</v>
      </c>
      <c r="BE33" s="529">
        <v>411466.9375</v>
      </c>
      <c r="BF33" s="529">
        <v>411466.9375</v>
      </c>
      <c r="BG33" s="527">
        <v>10336506</v>
      </c>
    </row>
    <row r="34" spans="1:59">
      <c r="A34" s="520"/>
      <c r="B34" s="513" t="s">
        <v>70</v>
      </c>
      <c r="C34" s="522" t="s">
        <v>69</v>
      </c>
      <c r="D34" s="523"/>
      <c r="E34" s="524"/>
      <c r="F34" s="526"/>
      <c r="G34" s="526"/>
      <c r="H34" s="526"/>
      <c r="I34" s="526"/>
      <c r="J34" s="526"/>
      <c r="K34" s="526"/>
      <c r="L34" s="526"/>
      <c r="M34" s="526"/>
      <c r="N34" s="526"/>
      <c r="O34" s="526"/>
      <c r="P34" s="526"/>
      <c r="Q34" s="526">
        <v>0</v>
      </c>
      <c r="R34" s="527"/>
      <c r="S34" s="528"/>
      <c r="T34" s="529"/>
      <c r="U34" s="529"/>
      <c r="V34" s="529"/>
      <c r="W34" s="529"/>
      <c r="X34" s="529"/>
      <c r="Y34" s="529"/>
      <c r="Z34" s="529"/>
      <c r="AA34" s="529"/>
      <c r="AB34" s="529"/>
      <c r="AC34" s="529"/>
      <c r="AD34" s="529"/>
      <c r="AE34" s="529">
        <v>0</v>
      </c>
      <c r="AF34" s="527">
        <v>0</v>
      </c>
      <c r="AG34" s="528">
        <v>0</v>
      </c>
      <c r="AH34" s="529">
        <v>0</v>
      </c>
      <c r="AI34" s="529">
        <v>0</v>
      </c>
      <c r="AJ34" s="529">
        <v>0</v>
      </c>
      <c r="AK34" s="529">
        <v>0</v>
      </c>
      <c r="AL34" s="529">
        <v>0</v>
      </c>
      <c r="AM34" s="529">
        <v>0</v>
      </c>
      <c r="AN34" s="529">
        <v>0</v>
      </c>
      <c r="AO34" s="529">
        <v>0</v>
      </c>
      <c r="AP34" s="529">
        <v>0</v>
      </c>
      <c r="AQ34" s="529">
        <v>0</v>
      </c>
      <c r="AR34" s="529">
        <v>0</v>
      </c>
      <c r="AS34" s="529">
        <v>0</v>
      </c>
      <c r="AT34" s="527">
        <v>0</v>
      </c>
      <c r="AU34" s="528">
        <v>0</v>
      </c>
      <c r="AV34" s="529">
        <v>0</v>
      </c>
      <c r="AW34" s="529">
        <v>0</v>
      </c>
      <c r="AX34" s="529">
        <v>0</v>
      </c>
      <c r="AY34" s="529">
        <v>0</v>
      </c>
      <c r="AZ34" s="529">
        <v>0</v>
      </c>
      <c r="BA34" s="529">
        <v>0</v>
      </c>
      <c r="BB34" s="529">
        <v>0</v>
      </c>
      <c r="BC34" s="529">
        <v>0</v>
      </c>
      <c r="BD34" s="529">
        <v>0</v>
      </c>
      <c r="BE34" s="529">
        <v>0</v>
      </c>
      <c r="BF34" s="529">
        <v>0</v>
      </c>
      <c r="BG34" s="527">
        <v>0</v>
      </c>
    </row>
    <row r="35" spans="1:59">
      <c r="A35" s="520"/>
      <c r="B35" s="513" t="s">
        <v>72</v>
      </c>
      <c r="C35" s="522" t="s">
        <v>71</v>
      </c>
      <c r="D35" s="523"/>
      <c r="E35" s="524"/>
      <c r="F35" s="526"/>
      <c r="G35" s="526"/>
      <c r="H35" s="526"/>
      <c r="I35" s="526"/>
      <c r="J35" s="526"/>
      <c r="K35" s="526"/>
      <c r="L35" s="526"/>
      <c r="M35" s="526"/>
      <c r="N35" s="525"/>
      <c r="O35" s="526"/>
      <c r="P35" s="526"/>
      <c r="Q35" s="526">
        <v>0</v>
      </c>
      <c r="R35" s="527"/>
      <c r="S35" s="528"/>
      <c r="T35" s="529"/>
      <c r="U35" s="529"/>
      <c r="V35" s="529"/>
      <c r="W35" s="529"/>
      <c r="X35" s="529"/>
      <c r="Y35" s="529"/>
      <c r="Z35" s="529"/>
      <c r="AA35" s="529"/>
      <c r="AB35" s="529"/>
      <c r="AC35" s="529"/>
      <c r="AD35" s="529"/>
      <c r="AE35" s="529">
        <v>0</v>
      </c>
      <c r="AF35" s="527">
        <v>0</v>
      </c>
      <c r="AG35" s="528">
        <v>0</v>
      </c>
      <c r="AH35" s="529">
        <v>0</v>
      </c>
      <c r="AI35" s="529">
        <v>0</v>
      </c>
      <c r="AJ35" s="529">
        <v>0</v>
      </c>
      <c r="AK35" s="529">
        <v>0</v>
      </c>
      <c r="AL35" s="529">
        <v>0</v>
      </c>
      <c r="AM35" s="529">
        <v>0</v>
      </c>
      <c r="AN35" s="529">
        <v>0</v>
      </c>
      <c r="AO35" s="529">
        <v>0</v>
      </c>
      <c r="AP35" s="529">
        <v>0</v>
      </c>
      <c r="AQ35" s="529">
        <v>0</v>
      </c>
      <c r="AR35" s="529">
        <v>0</v>
      </c>
      <c r="AS35" s="529">
        <v>0</v>
      </c>
      <c r="AT35" s="527">
        <v>0</v>
      </c>
      <c r="AU35" s="528">
        <v>0</v>
      </c>
      <c r="AV35" s="529">
        <v>0</v>
      </c>
      <c r="AW35" s="529">
        <v>0</v>
      </c>
      <c r="AX35" s="529">
        <v>0</v>
      </c>
      <c r="AY35" s="529">
        <v>0</v>
      </c>
      <c r="AZ35" s="529">
        <v>0</v>
      </c>
      <c r="BA35" s="529">
        <v>0</v>
      </c>
      <c r="BB35" s="529">
        <v>0</v>
      </c>
      <c r="BC35" s="529">
        <v>0</v>
      </c>
      <c r="BD35" s="529">
        <v>0</v>
      </c>
      <c r="BE35" s="529">
        <v>0</v>
      </c>
      <c r="BF35" s="529">
        <v>0</v>
      </c>
      <c r="BG35" s="527">
        <v>0</v>
      </c>
    </row>
    <row r="36" spans="1:59">
      <c r="A36" s="520"/>
      <c r="B36" s="513" t="s">
        <v>74</v>
      </c>
      <c r="C36" s="522" t="s">
        <v>73</v>
      </c>
      <c r="D36" s="523">
        <v>44270</v>
      </c>
      <c r="E36" s="524">
        <v>3321.0099999999998</v>
      </c>
      <c r="F36" s="526">
        <v>3487.3299999999995</v>
      </c>
      <c r="G36" s="526">
        <v>3442.2499999999995</v>
      </c>
      <c r="H36" s="526">
        <v>3354.07</v>
      </c>
      <c r="I36" s="526">
        <v>3475.14</v>
      </c>
      <c r="J36" s="526">
        <v>3307.2300000000005</v>
      </c>
      <c r="K36" s="526">
        <v>3312.81</v>
      </c>
      <c r="L36" s="526">
        <v>3239.06</v>
      </c>
      <c r="M36" s="526">
        <v>3326.3800000000006</v>
      </c>
      <c r="N36" s="525">
        <v>3276.8799999999997</v>
      </c>
      <c r="O36" s="526">
        <v>3483.7999999999997</v>
      </c>
      <c r="P36" s="526">
        <v>4907.1099999999933</v>
      </c>
      <c r="Q36" s="526">
        <v>-18905.07</v>
      </c>
      <c r="R36" s="527">
        <v>23028</v>
      </c>
      <c r="S36" s="528">
        <v>4196.5400000000009</v>
      </c>
      <c r="T36" s="529">
        <v>4061.57</v>
      </c>
      <c r="U36" s="529">
        <v>4319.1000000000013</v>
      </c>
      <c r="V36" s="529">
        <v>4321.24</v>
      </c>
      <c r="W36" s="529">
        <v>4263.2400000000016</v>
      </c>
      <c r="X36" s="529">
        <v>4220.9599999999991</v>
      </c>
      <c r="Y36" s="529">
        <v>4270.340000000002</v>
      </c>
      <c r="Z36" s="529">
        <v>4590.79</v>
      </c>
      <c r="AA36" s="529">
        <v>4852.3499999999985</v>
      </c>
      <c r="AB36" s="529">
        <v>4380.1399999999994</v>
      </c>
      <c r="AC36" s="529">
        <v>6302.8000000000065</v>
      </c>
      <c r="AD36" s="529">
        <v>5004.34</v>
      </c>
      <c r="AE36" s="529">
        <v>1186.5899999999965</v>
      </c>
      <c r="AF36" s="527">
        <v>55970</v>
      </c>
      <c r="AG36" s="528">
        <v>5633</v>
      </c>
      <c r="AH36" s="529">
        <v>5231</v>
      </c>
      <c r="AI36" s="529">
        <v>4984</v>
      </c>
      <c r="AJ36" s="529">
        <v>5388</v>
      </c>
      <c r="AK36" s="529">
        <v>5514</v>
      </c>
      <c r="AL36" s="529">
        <v>7477</v>
      </c>
      <c r="AM36" s="529">
        <v>6001</v>
      </c>
      <c r="AN36" s="529">
        <v>6058</v>
      </c>
      <c r="AO36" s="529">
        <v>4644</v>
      </c>
      <c r="AP36" s="529">
        <v>6559</v>
      </c>
      <c r="AQ36" s="529">
        <v>4466</v>
      </c>
      <c r="AR36" s="529">
        <v>5604</v>
      </c>
      <c r="AS36" s="529">
        <v>3035</v>
      </c>
      <c r="AT36" s="527">
        <v>70594</v>
      </c>
      <c r="AU36" s="528">
        <v>5046</v>
      </c>
      <c r="AV36" s="529">
        <v>5110</v>
      </c>
      <c r="AW36" s="529">
        <v>5334</v>
      </c>
      <c r="AX36" s="529">
        <v>5008.1900000000005</v>
      </c>
      <c r="AY36" s="529">
        <v>9023</v>
      </c>
      <c r="AZ36" s="529">
        <v>5043</v>
      </c>
      <c r="BA36" s="529">
        <v>16651</v>
      </c>
      <c r="BB36" s="529">
        <v>4914</v>
      </c>
      <c r="BC36" s="529">
        <v>2050.9524999999994</v>
      </c>
      <c r="BD36" s="529">
        <v>2050.9524999999994</v>
      </c>
      <c r="BE36" s="529">
        <v>2050.9524999999994</v>
      </c>
      <c r="BF36" s="529">
        <v>2050.9524999999994</v>
      </c>
      <c r="BG36" s="527">
        <v>64333</v>
      </c>
    </row>
    <row r="37" spans="1:59">
      <c r="A37" s="520"/>
      <c r="B37" s="513" t="s">
        <v>132</v>
      </c>
      <c r="C37" s="522" t="s">
        <v>347</v>
      </c>
      <c r="D37" s="523" t="s">
        <v>143</v>
      </c>
      <c r="E37" s="524"/>
      <c r="F37" s="526"/>
      <c r="G37" s="526"/>
      <c r="H37" s="526"/>
      <c r="I37" s="526"/>
      <c r="J37" s="526"/>
      <c r="K37" s="526"/>
      <c r="L37" s="526"/>
      <c r="M37" s="526"/>
      <c r="N37" s="525"/>
      <c r="O37" s="526"/>
      <c r="P37" s="526"/>
      <c r="Q37" s="526">
        <v>0</v>
      </c>
      <c r="R37" s="527"/>
      <c r="S37" s="528"/>
      <c r="T37" s="529"/>
      <c r="U37" s="529"/>
      <c r="V37" s="529"/>
      <c r="W37" s="529"/>
      <c r="X37" s="529"/>
      <c r="Y37" s="529"/>
      <c r="Z37" s="529"/>
      <c r="AA37" s="529"/>
      <c r="AB37" s="529"/>
      <c r="AC37" s="529"/>
      <c r="AD37" s="529"/>
      <c r="AE37" s="529">
        <v>0</v>
      </c>
      <c r="AF37" s="527">
        <v>0</v>
      </c>
      <c r="AG37" s="528">
        <v>0</v>
      </c>
      <c r="AH37" s="529">
        <v>0</v>
      </c>
      <c r="AI37" s="529">
        <v>0</v>
      </c>
      <c r="AJ37" s="529">
        <v>0</v>
      </c>
      <c r="AK37" s="529">
        <v>0</v>
      </c>
      <c r="AL37" s="529">
        <v>0</v>
      </c>
      <c r="AM37" s="529">
        <v>0</v>
      </c>
      <c r="AN37" s="529">
        <v>0</v>
      </c>
      <c r="AO37" s="529">
        <v>0</v>
      </c>
      <c r="AP37" s="529">
        <v>0</v>
      </c>
      <c r="AQ37" s="529">
        <v>0</v>
      </c>
      <c r="AR37" s="529">
        <v>0</v>
      </c>
      <c r="AS37" s="529">
        <v>0</v>
      </c>
      <c r="AT37" s="527">
        <v>0</v>
      </c>
      <c r="AU37" s="528">
        <v>0</v>
      </c>
      <c r="AV37" s="529">
        <v>0</v>
      </c>
      <c r="AW37" s="529">
        <v>0</v>
      </c>
      <c r="AX37" s="529">
        <v>0</v>
      </c>
      <c r="AY37" s="529">
        <v>0</v>
      </c>
      <c r="AZ37" s="529">
        <v>0</v>
      </c>
      <c r="BA37" s="529">
        <v>0</v>
      </c>
      <c r="BB37" s="529">
        <v>0</v>
      </c>
      <c r="BC37" s="529">
        <v>0</v>
      </c>
      <c r="BD37" s="529">
        <v>0</v>
      </c>
      <c r="BE37" s="529">
        <v>0</v>
      </c>
      <c r="BF37" s="529">
        <v>0</v>
      </c>
      <c r="BG37" s="527">
        <v>0</v>
      </c>
    </row>
    <row r="38" spans="1:59">
      <c r="A38" s="520"/>
      <c r="B38" s="513" t="s">
        <v>372</v>
      </c>
      <c r="C38" s="522" t="s">
        <v>370</v>
      </c>
      <c r="D38" s="523"/>
      <c r="E38" s="524"/>
      <c r="F38" s="526"/>
      <c r="G38" s="526"/>
      <c r="H38" s="526"/>
      <c r="I38" s="526"/>
      <c r="J38" s="526"/>
      <c r="K38" s="526"/>
      <c r="L38" s="526"/>
      <c r="M38" s="526"/>
      <c r="N38" s="526"/>
      <c r="O38" s="526"/>
      <c r="P38" s="526"/>
      <c r="Q38" s="526">
        <v>0</v>
      </c>
      <c r="R38" s="527"/>
      <c r="S38" s="528"/>
      <c r="T38" s="529"/>
      <c r="U38" s="529"/>
      <c r="V38" s="529"/>
      <c r="W38" s="529"/>
      <c r="X38" s="529"/>
      <c r="Y38" s="529"/>
      <c r="Z38" s="529"/>
      <c r="AA38" s="529"/>
      <c r="AB38" s="529"/>
      <c r="AC38" s="529"/>
      <c r="AD38" s="529"/>
      <c r="AE38" s="529">
        <v>0</v>
      </c>
      <c r="AF38" s="527">
        <v>0</v>
      </c>
      <c r="AG38" s="528">
        <v>0</v>
      </c>
      <c r="AH38" s="529">
        <v>0</v>
      </c>
      <c r="AI38" s="529">
        <v>0</v>
      </c>
      <c r="AJ38" s="529">
        <v>0</v>
      </c>
      <c r="AK38" s="529">
        <v>0</v>
      </c>
      <c r="AL38" s="529">
        <v>0</v>
      </c>
      <c r="AM38" s="529">
        <v>0</v>
      </c>
      <c r="AN38" s="529">
        <v>0</v>
      </c>
      <c r="AO38" s="529">
        <v>0</v>
      </c>
      <c r="AP38" s="529">
        <v>0</v>
      </c>
      <c r="AQ38" s="529">
        <v>0</v>
      </c>
      <c r="AR38" s="529">
        <v>0</v>
      </c>
      <c r="AS38" s="529">
        <v>0</v>
      </c>
      <c r="AT38" s="527">
        <v>0</v>
      </c>
      <c r="AU38" s="528">
        <v>0</v>
      </c>
      <c r="AV38" s="529">
        <v>0</v>
      </c>
      <c r="AW38" s="529">
        <v>0</v>
      </c>
      <c r="AX38" s="529">
        <v>0</v>
      </c>
      <c r="AY38" s="529">
        <v>0</v>
      </c>
      <c r="AZ38" s="529">
        <v>0</v>
      </c>
      <c r="BA38" s="529">
        <v>0</v>
      </c>
      <c r="BB38" s="529">
        <v>0</v>
      </c>
      <c r="BC38" s="529">
        <v>0</v>
      </c>
      <c r="BD38" s="529">
        <v>0</v>
      </c>
      <c r="BE38" s="529">
        <v>0</v>
      </c>
      <c r="BF38" s="529">
        <v>0</v>
      </c>
      <c r="BG38" s="527">
        <v>0</v>
      </c>
    </row>
    <row r="39" spans="1:59">
      <c r="A39" s="520"/>
      <c r="B39" s="513" t="s">
        <v>78</v>
      </c>
      <c r="C39" s="522" t="s">
        <v>348</v>
      </c>
      <c r="D39" s="523"/>
      <c r="E39" s="524"/>
      <c r="F39" s="526"/>
      <c r="G39" s="526"/>
      <c r="H39" s="526"/>
      <c r="I39" s="526"/>
      <c r="J39" s="526"/>
      <c r="K39" s="526"/>
      <c r="L39" s="526"/>
      <c r="M39" s="526"/>
      <c r="N39" s="525"/>
      <c r="O39" s="526"/>
      <c r="P39" s="526"/>
      <c r="Q39" s="526">
        <v>0</v>
      </c>
      <c r="R39" s="527"/>
      <c r="S39" s="528"/>
      <c r="T39" s="529"/>
      <c r="U39" s="529"/>
      <c r="V39" s="529"/>
      <c r="W39" s="529"/>
      <c r="X39" s="529"/>
      <c r="Y39" s="529"/>
      <c r="Z39" s="529"/>
      <c r="AA39" s="529"/>
      <c r="AB39" s="529"/>
      <c r="AC39" s="529"/>
      <c r="AD39" s="529"/>
      <c r="AE39" s="529">
        <v>0</v>
      </c>
      <c r="AF39" s="527">
        <v>0</v>
      </c>
      <c r="AG39" s="528">
        <v>0</v>
      </c>
      <c r="AH39" s="529">
        <v>0</v>
      </c>
      <c r="AI39" s="529">
        <v>0</v>
      </c>
      <c r="AJ39" s="529">
        <v>0</v>
      </c>
      <c r="AK39" s="529">
        <v>0</v>
      </c>
      <c r="AL39" s="529">
        <v>0</v>
      </c>
      <c r="AM39" s="529">
        <v>0</v>
      </c>
      <c r="AN39" s="529">
        <v>0</v>
      </c>
      <c r="AO39" s="529">
        <v>0</v>
      </c>
      <c r="AP39" s="529">
        <v>0</v>
      </c>
      <c r="AQ39" s="529">
        <v>0</v>
      </c>
      <c r="AR39" s="529">
        <v>0</v>
      </c>
      <c r="AS39" s="529">
        <v>0</v>
      </c>
      <c r="AT39" s="527">
        <v>0</v>
      </c>
      <c r="AU39" s="528">
        <v>0</v>
      </c>
      <c r="AV39" s="529">
        <v>0</v>
      </c>
      <c r="AW39" s="529">
        <v>0</v>
      </c>
      <c r="AX39" s="529">
        <v>0</v>
      </c>
      <c r="AY39" s="529">
        <v>0</v>
      </c>
      <c r="AZ39" s="529">
        <v>0</v>
      </c>
      <c r="BA39" s="529">
        <v>0</v>
      </c>
      <c r="BB39" s="529">
        <v>0</v>
      </c>
      <c r="BC39" s="529">
        <v>0</v>
      </c>
      <c r="BD39" s="529">
        <v>0</v>
      </c>
      <c r="BE39" s="529">
        <v>0</v>
      </c>
      <c r="BF39" s="529">
        <v>0</v>
      </c>
      <c r="BG39" s="527">
        <v>0</v>
      </c>
    </row>
    <row r="40" spans="1:59">
      <c r="A40" s="520"/>
      <c r="B40" s="565">
        <v>93.575000000000003</v>
      </c>
      <c r="C40" s="522" t="s">
        <v>66</v>
      </c>
      <c r="D40" s="523">
        <v>50625</v>
      </c>
      <c r="E40" s="524">
        <v>4991.5400000000009</v>
      </c>
      <c r="F40" s="526">
        <v>2226.7000000000003</v>
      </c>
      <c r="G40" s="526">
        <v>2167.38</v>
      </c>
      <c r="H40" s="526">
        <v>2147.08</v>
      </c>
      <c r="I40" s="526">
        <v>2164.2599999999998</v>
      </c>
      <c r="J40" s="526">
        <v>2144.5699999999997</v>
      </c>
      <c r="K40" s="526">
        <v>8447.67</v>
      </c>
      <c r="L40" s="526">
        <v>8416.42</v>
      </c>
      <c r="M40" s="526">
        <v>8528.029999999997</v>
      </c>
      <c r="N40" s="526">
        <v>8679.2799999999988</v>
      </c>
      <c r="O40" s="526">
        <v>10116.949999999999</v>
      </c>
      <c r="P40" s="526">
        <v>223284.26000000004</v>
      </c>
      <c r="Q40" s="526">
        <v>-283538.14</v>
      </c>
      <c r="R40" s="527">
        <v>-224</v>
      </c>
      <c r="S40" s="528">
        <v>0</v>
      </c>
      <c r="T40" s="529">
        <v>7786.4599999999991</v>
      </c>
      <c r="U40" s="529">
        <v>7939.46</v>
      </c>
      <c r="V40" s="529">
        <v>8179.7100000000009</v>
      </c>
      <c r="W40" s="529">
        <v>8057.22</v>
      </c>
      <c r="X40" s="529">
        <v>46.81</v>
      </c>
      <c r="Y40" s="529">
        <v>0</v>
      </c>
      <c r="Z40" s="529">
        <v>0</v>
      </c>
      <c r="AA40" s="529">
        <v>0</v>
      </c>
      <c r="AB40" s="529">
        <v>0</v>
      </c>
      <c r="AC40" s="529">
        <v>-23905.79</v>
      </c>
      <c r="AD40" s="529">
        <v>0</v>
      </c>
      <c r="AE40" s="529">
        <v>-8103.869999999999</v>
      </c>
      <c r="AF40" s="527">
        <v>0</v>
      </c>
      <c r="AG40" s="528">
        <v>0</v>
      </c>
      <c r="AH40" s="529">
        <v>0</v>
      </c>
      <c r="AI40" s="529">
        <v>0</v>
      </c>
      <c r="AJ40" s="529">
        <v>0</v>
      </c>
      <c r="AK40" s="529">
        <v>0</v>
      </c>
      <c r="AL40" s="529">
        <v>0</v>
      </c>
      <c r="AM40" s="529">
        <v>0</v>
      </c>
      <c r="AN40" s="529">
        <v>0</v>
      </c>
      <c r="AO40" s="529">
        <v>0</v>
      </c>
      <c r="AP40" s="529">
        <v>0</v>
      </c>
      <c r="AQ40" s="529">
        <v>0</v>
      </c>
      <c r="AR40" s="529">
        <v>0</v>
      </c>
      <c r="AS40" s="529">
        <v>0</v>
      </c>
      <c r="AT40" s="527">
        <v>0</v>
      </c>
      <c r="AU40" s="528">
        <v>0</v>
      </c>
      <c r="AV40" s="529">
        <v>0</v>
      </c>
      <c r="AW40" s="529">
        <v>0</v>
      </c>
      <c r="AX40" s="529">
        <v>0</v>
      </c>
      <c r="AY40" s="529">
        <v>0</v>
      </c>
      <c r="AZ40" s="529">
        <v>0</v>
      </c>
      <c r="BA40" s="529">
        <v>0</v>
      </c>
      <c r="BB40" s="529">
        <v>0</v>
      </c>
      <c r="BC40" s="529">
        <v>0</v>
      </c>
      <c r="BD40" s="529">
        <v>0</v>
      </c>
      <c r="BE40" s="529">
        <v>0</v>
      </c>
      <c r="BF40" s="529">
        <v>0</v>
      </c>
      <c r="BG40" s="527">
        <v>0</v>
      </c>
    </row>
    <row r="41" spans="1:59">
      <c r="A41" s="520"/>
      <c r="B41" s="565">
        <v>93.667000000000002</v>
      </c>
      <c r="C41" s="522" t="s">
        <v>81</v>
      </c>
      <c r="D41" s="523">
        <v>2233545</v>
      </c>
      <c r="E41" s="524">
        <v>174026.46000000002</v>
      </c>
      <c r="F41" s="526">
        <v>181167.52999999997</v>
      </c>
      <c r="G41" s="526">
        <v>178813.55999999997</v>
      </c>
      <c r="H41" s="526">
        <v>174248.89</v>
      </c>
      <c r="I41" s="526">
        <v>180508.81000000003</v>
      </c>
      <c r="J41" s="526">
        <v>-2418.4000000000233</v>
      </c>
      <c r="K41" s="526">
        <v>415377.14999999997</v>
      </c>
      <c r="L41" s="526">
        <v>408281.47</v>
      </c>
      <c r="M41" s="526">
        <v>418814.26</v>
      </c>
      <c r="N41" s="526">
        <v>413716.71000000008</v>
      </c>
      <c r="O41" s="526">
        <v>443463.06999999995</v>
      </c>
      <c r="P41" s="526">
        <v>-244464.46999999962</v>
      </c>
      <c r="Q41" s="526">
        <v>-476561.04000000004</v>
      </c>
      <c r="R41" s="527">
        <v>2264974</v>
      </c>
      <c r="S41" s="528">
        <v>0</v>
      </c>
      <c r="T41" s="529">
        <v>359935.8299999999</v>
      </c>
      <c r="U41" s="529">
        <v>367006.38999999996</v>
      </c>
      <c r="V41" s="529">
        <v>378118.20000000007</v>
      </c>
      <c r="W41" s="529">
        <v>372452.4</v>
      </c>
      <c r="X41" s="529">
        <v>371447.59</v>
      </c>
      <c r="Y41" s="529">
        <v>369866.11999999994</v>
      </c>
      <c r="Z41" s="529">
        <v>377039.95000000007</v>
      </c>
      <c r="AA41" s="529">
        <v>2315.84</v>
      </c>
      <c r="AB41" s="529">
        <v>0</v>
      </c>
      <c r="AC41" s="529">
        <v>24116.920000000042</v>
      </c>
      <c r="AD41" s="529">
        <v>0</v>
      </c>
      <c r="AE41" s="529">
        <v>-375435.23999999976</v>
      </c>
      <c r="AF41" s="527">
        <v>2246864</v>
      </c>
      <c r="AG41" s="528">
        <v>0</v>
      </c>
      <c r="AH41" s="529">
        <v>421089</v>
      </c>
      <c r="AI41" s="529">
        <v>432896</v>
      </c>
      <c r="AJ41" s="529">
        <v>434045</v>
      </c>
      <c r="AK41" s="529">
        <v>436736</v>
      </c>
      <c r="AL41" s="529">
        <v>1342</v>
      </c>
      <c r="AM41" s="529">
        <v>45</v>
      </c>
      <c r="AN41" s="529">
        <v>0</v>
      </c>
      <c r="AO41" s="529">
        <v>0</v>
      </c>
      <c r="AP41" s="529">
        <v>0</v>
      </c>
      <c r="AQ41" s="529">
        <v>113536</v>
      </c>
      <c r="AR41" s="529">
        <v>0</v>
      </c>
      <c r="AS41" s="529">
        <v>413675</v>
      </c>
      <c r="AT41" s="527">
        <v>2253364</v>
      </c>
      <c r="AU41" s="528">
        <v>0</v>
      </c>
      <c r="AV41" s="529">
        <v>485473</v>
      </c>
      <c r="AW41" s="529">
        <v>478366</v>
      </c>
      <c r="AX41" s="529">
        <v>485206.85</v>
      </c>
      <c r="AY41" s="529">
        <v>467119.24000000005</v>
      </c>
      <c r="AZ41" s="529">
        <v>469473</v>
      </c>
      <c r="BA41" s="529">
        <v>606906.2799999998</v>
      </c>
      <c r="BB41" s="529">
        <v>-3747</v>
      </c>
      <c r="BC41" s="529">
        <v>-183858.34249999997</v>
      </c>
      <c r="BD41" s="529">
        <v>-183858.34249999997</v>
      </c>
      <c r="BE41" s="529">
        <v>-183858.34249999997</v>
      </c>
      <c r="BF41" s="529">
        <v>-183858.34249999997</v>
      </c>
      <c r="BG41" s="527">
        <v>2253364</v>
      </c>
    </row>
    <row r="42" spans="1:59">
      <c r="A42" s="520"/>
      <c r="B42" s="513" t="s">
        <v>141</v>
      </c>
      <c r="C42" s="522" t="s">
        <v>140</v>
      </c>
      <c r="D42" s="523"/>
      <c r="E42" s="524"/>
      <c r="F42" s="526"/>
      <c r="G42" s="526"/>
      <c r="H42" s="526"/>
      <c r="I42" s="526"/>
      <c r="J42" s="526"/>
      <c r="K42" s="526"/>
      <c r="L42" s="526"/>
      <c r="M42" s="526"/>
      <c r="N42" s="526"/>
      <c r="O42" s="526"/>
      <c r="P42" s="526"/>
      <c r="Q42" s="526">
        <v>0</v>
      </c>
      <c r="R42" s="527"/>
      <c r="S42" s="528"/>
      <c r="T42" s="529"/>
      <c r="U42" s="529"/>
      <c r="V42" s="529"/>
      <c r="W42" s="529"/>
      <c r="X42" s="529"/>
      <c r="Y42" s="529"/>
      <c r="Z42" s="529"/>
      <c r="AA42" s="529"/>
      <c r="AB42" s="529"/>
      <c r="AC42" s="529"/>
      <c r="AD42" s="529"/>
      <c r="AE42" s="529">
        <v>0</v>
      </c>
      <c r="AF42" s="527">
        <v>0</v>
      </c>
      <c r="AG42" s="528">
        <v>0</v>
      </c>
      <c r="AH42" s="529">
        <v>0</v>
      </c>
      <c r="AI42" s="529">
        <v>0</v>
      </c>
      <c r="AJ42" s="529">
        <v>0</v>
      </c>
      <c r="AK42" s="529">
        <v>0</v>
      </c>
      <c r="AL42" s="529">
        <v>0</v>
      </c>
      <c r="AM42" s="529">
        <v>0</v>
      </c>
      <c r="AN42" s="529">
        <v>0</v>
      </c>
      <c r="AO42" s="529">
        <v>0</v>
      </c>
      <c r="AP42" s="529">
        <v>0</v>
      </c>
      <c r="AQ42" s="529">
        <v>0</v>
      </c>
      <c r="AR42" s="529">
        <v>0</v>
      </c>
      <c r="AS42" s="529">
        <v>0</v>
      </c>
      <c r="AT42" s="527">
        <v>0</v>
      </c>
      <c r="AU42" s="528">
        <v>0</v>
      </c>
      <c r="AV42" s="529">
        <v>0</v>
      </c>
      <c r="AW42" s="529">
        <v>0</v>
      </c>
      <c r="AX42" s="529">
        <v>0</v>
      </c>
      <c r="AY42" s="529">
        <v>0</v>
      </c>
      <c r="AZ42" s="529">
        <v>0</v>
      </c>
      <c r="BA42" s="529">
        <v>0</v>
      </c>
      <c r="BB42" s="529">
        <v>0</v>
      </c>
      <c r="BC42" s="529">
        <v>0</v>
      </c>
      <c r="BD42" s="529">
        <v>0</v>
      </c>
      <c r="BE42" s="529">
        <v>0</v>
      </c>
      <c r="BF42" s="529">
        <v>0</v>
      </c>
      <c r="BG42" s="527">
        <v>0</v>
      </c>
    </row>
    <row r="43" spans="1:59" ht="15" customHeight="1">
      <c r="A43" s="520"/>
      <c r="B43" s="513" t="s">
        <v>125</v>
      </c>
      <c r="C43" s="522" t="s">
        <v>112</v>
      </c>
      <c r="D43" s="523">
        <v>254303</v>
      </c>
      <c r="E43" s="524">
        <v>18337.14</v>
      </c>
      <c r="F43" s="526">
        <v>19186.310000000001</v>
      </c>
      <c r="G43" s="526">
        <v>18733.119999999995</v>
      </c>
      <c r="H43" s="526">
        <v>18361.739999999998</v>
      </c>
      <c r="I43" s="526">
        <v>20697.980000000007</v>
      </c>
      <c r="J43" s="525">
        <v>18569.29</v>
      </c>
      <c r="K43" s="526">
        <v>19180.919999999995</v>
      </c>
      <c r="L43" s="526">
        <v>18707.629999999997</v>
      </c>
      <c r="M43" s="526">
        <v>18027.39</v>
      </c>
      <c r="N43" s="525">
        <v>19336.640000000003</v>
      </c>
      <c r="O43" s="526">
        <v>19065.339999999997</v>
      </c>
      <c r="P43" s="526">
        <v>64832.739999999969</v>
      </c>
      <c r="Q43" s="526">
        <v>-120510.23999999999</v>
      </c>
      <c r="R43" s="527">
        <v>152526</v>
      </c>
      <c r="S43" s="528">
        <v>24568.760000000006</v>
      </c>
      <c r="T43" s="529">
        <v>23778.020000000004</v>
      </c>
      <c r="U43" s="529">
        <v>25286.270000000004</v>
      </c>
      <c r="V43" s="529">
        <v>25299.45</v>
      </c>
      <c r="W43" s="529">
        <v>24959.45</v>
      </c>
      <c r="X43" s="529">
        <v>24711.619999999995</v>
      </c>
      <c r="Y43" s="529">
        <v>25001.260000000002</v>
      </c>
      <c r="Z43" s="529">
        <v>26878.039999999997</v>
      </c>
      <c r="AA43" s="529">
        <v>26827.82</v>
      </c>
      <c r="AB43" s="529">
        <v>25643.759999999998</v>
      </c>
      <c r="AC43" s="529">
        <v>10027.799999999988</v>
      </c>
      <c r="AD43" s="529">
        <v>29296.989999999998</v>
      </c>
      <c r="AE43" s="529">
        <v>35379.760000000009</v>
      </c>
      <c r="AF43" s="527">
        <v>327659</v>
      </c>
      <c r="AG43" s="528">
        <v>21755</v>
      </c>
      <c r="AH43" s="529">
        <v>20202</v>
      </c>
      <c r="AI43" s="529">
        <v>19243</v>
      </c>
      <c r="AJ43" s="529">
        <v>20809</v>
      </c>
      <c r="AK43" s="529">
        <v>21294</v>
      </c>
      <c r="AL43" s="529">
        <v>28876</v>
      </c>
      <c r="AM43" s="529">
        <v>23175</v>
      </c>
      <c r="AN43" s="529">
        <v>23393</v>
      </c>
      <c r="AO43" s="529">
        <v>26872</v>
      </c>
      <c r="AP43" s="529">
        <v>25331</v>
      </c>
      <c r="AQ43" s="529">
        <v>14973</v>
      </c>
      <c r="AR43" s="529">
        <v>21641</v>
      </c>
      <c r="AS43" s="529">
        <v>5068</v>
      </c>
      <c r="AT43" s="527">
        <v>272632</v>
      </c>
      <c r="AU43" s="528">
        <v>18646</v>
      </c>
      <c r="AV43" s="529">
        <v>18881</v>
      </c>
      <c r="AW43" s="529">
        <v>19710</v>
      </c>
      <c r="AX43" s="529">
        <v>18506.009999999998</v>
      </c>
      <c r="AY43" s="529">
        <v>19006</v>
      </c>
      <c r="AZ43" s="529">
        <v>18635</v>
      </c>
      <c r="BA43" s="529">
        <v>16976</v>
      </c>
      <c r="BB43" s="529">
        <v>18159</v>
      </c>
      <c r="BC43" s="529">
        <v>22285.997499999998</v>
      </c>
      <c r="BD43" s="529">
        <v>22285.997499999998</v>
      </c>
      <c r="BE43" s="529">
        <v>22285.997499999998</v>
      </c>
      <c r="BF43" s="529">
        <v>22285.997499999998</v>
      </c>
      <c r="BG43" s="527">
        <v>237663</v>
      </c>
    </row>
    <row r="44" spans="1:59" s="564" customFormat="1">
      <c r="A44" s="557" t="s">
        <v>349</v>
      </c>
      <c r="B44" s="558"/>
      <c r="C44" s="559"/>
      <c r="D44" s="523">
        <v>12990598</v>
      </c>
      <c r="E44" s="560">
        <v>989262.07</v>
      </c>
      <c r="F44" s="523">
        <v>1018227.28</v>
      </c>
      <c r="G44" s="523">
        <v>1005101.8699999999</v>
      </c>
      <c r="H44" s="523">
        <v>979271.87</v>
      </c>
      <c r="I44" s="523">
        <v>1015892.04</v>
      </c>
      <c r="J44" s="523">
        <v>2694.0299999999443</v>
      </c>
      <c r="K44" s="523">
        <v>1534106.2</v>
      </c>
      <c r="L44" s="523">
        <v>1505118.5699999998</v>
      </c>
      <c r="M44" s="523">
        <v>1544586.8499999999</v>
      </c>
      <c r="N44" s="523">
        <v>1524904.8299999998</v>
      </c>
      <c r="O44" s="523">
        <v>1629478.2</v>
      </c>
      <c r="P44" s="523">
        <v>-745423.59000000008</v>
      </c>
      <c r="Q44" s="523">
        <v>853841.78000000119</v>
      </c>
      <c r="R44" s="523">
        <v>12857062</v>
      </c>
      <c r="S44" s="561">
        <v>28765.300000000007</v>
      </c>
      <c r="T44" s="562">
        <v>1488518.6099999996</v>
      </c>
      <c r="U44" s="562">
        <v>1518977.92</v>
      </c>
      <c r="V44" s="562">
        <v>1564086.9500000004</v>
      </c>
      <c r="W44" s="562">
        <v>1540696.11</v>
      </c>
      <c r="X44" s="562">
        <v>1528339.1</v>
      </c>
      <c r="Y44" s="562">
        <v>1522247.9400000002</v>
      </c>
      <c r="Z44" s="562">
        <v>1553403.0500000003</v>
      </c>
      <c r="AA44" s="562">
        <v>1139965.7400000002</v>
      </c>
      <c r="AB44" s="562">
        <v>1178561.0500000003</v>
      </c>
      <c r="AC44" s="562">
        <v>22159.540000001023</v>
      </c>
      <c r="AD44" s="562">
        <v>34301.33</v>
      </c>
      <c r="AE44" s="562">
        <v>-153024.64000000057</v>
      </c>
      <c r="AF44" s="563">
        <v>12966998</v>
      </c>
      <c r="AG44" s="561">
        <v>27388</v>
      </c>
      <c r="AH44" s="562">
        <v>1699505</v>
      </c>
      <c r="AI44" s="562">
        <v>1745241</v>
      </c>
      <c r="AJ44" s="562">
        <v>1751779</v>
      </c>
      <c r="AK44" s="562">
        <v>1763089</v>
      </c>
      <c r="AL44" s="562">
        <v>1325976</v>
      </c>
      <c r="AM44" s="562">
        <v>1322185</v>
      </c>
      <c r="AN44" s="562">
        <v>1322247</v>
      </c>
      <c r="AO44" s="562">
        <v>1344289.96</v>
      </c>
      <c r="AP44" s="562">
        <v>1378184</v>
      </c>
      <c r="AQ44" s="562">
        <v>1346080</v>
      </c>
      <c r="AR44" s="562">
        <v>-2307359</v>
      </c>
      <c r="AS44" s="562">
        <v>214491.03999999911</v>
      </c>
      <c r="AT44" s="563">
        <v>12933096</v>
      </c>
      <c r="AU44" s="561">
        <v>23692</v>
      </c>
      <c r="AV44" s="562">
        <v>1810385</v>
      </c>
      <c r="AW44" s="562">
        <v>1785288</v>
      </c>
      <c r="AX44" s="562">
        <v>1808930.64</v>
      </c>
      <c r="AY44" s="562">
        <v>1746888.0800000003</v>
      </c>
      <c r="AZ44" s="562">
        <v>1751199</v>
      </c>
      <c r="BA44" s="562">
        <v>1700506.1</v>
      </c>
      <c r="BB44" s="562">
        <v>1257195</v>
      </c>
      <c r="BC44" s="562">
        <v>251945.54500000004</v>
      </c>
      <c r="BD44" s="562">
        <v>251945.54500000004</v>
      </c>
      <c r="BE44" s="562">
        <v>251945.54500000004</v>
      </c>
      <c r="BF44" s="562">
        <v>251945.54500000004</v>
      </c>
      <c r="BG44" s="563">
        <v>12891866</v>
      </c>
    </row>
    <row r="45" spans="1:59" ht="15" customHeight="1">
      <c r="A45" s="520" t="s">
        <v>34</v>
      </c>
      <c r="B45" s="513" t="s">
        <v>87</v>
      </c>
      <c r="C45" s="522" t="s">
        <v>86</v>
      </c>
      <c r="D45" s="523"/>
      <c r="E45" s="524">
        <v>0</v>
      </c>
      <c r="F45" s="526">
        <v>0</v>
      </c>
      <c r="G45" s="526">
        <v>0</v>
      </c>
      <c r="H45" s="526">
        <v>0</v>
      </c>
      <c r="I45" s="526">
        <v>0</v>
      </c>
      <c r="J45" s="525">
        <v>0</v>
      </c>
      <c r="K45" s="526">
        <v>0</v>
      </c>
      <c r="L45" s="526">
        <v>0</v>
      </c>
      <c r="M45" s="526">
        <v>0</v>
      </c>
      <c r="N45" s="525">
        <v>0</v>
      </c>
      <c r="O45" s="526">
        <v>0</v>
      </c>
      <c r="P45" s="526">
        <v>0</v>
      </c>
      <c r="Q45" s="523">
        <v>0</v>
      </c>
      <c r="R45" s="527">
        <v>0</v>
      </c>
      <c r="S45" s="528">
        <v>0</v>
      </c>
      <c r="T45" s="529">
        <v>0</v>
      </c>
      <c r="U45" s="529">
        <v>0</v>
      </c>
      <c r="V45" s="529">
        <v>0</v>
      </c>
      <c r="W45" s="529">
        <v>0</v>
      </c>
      <c r="X45" s="529">
        <v>0</v>
      </c>
      <c r="Y45" s="529">
        <v>0</v>
      </c>
      <c r="Z45" s="529">
        <v>0</v>
      </c>
      <c r="AA45" s="529">
        <v>0</v>
      </c>
      <c r="AB45" s="529">
        <v>0</v>
      </c>
      <c r="AC45" s="529">
        <v>0</v>
      </c>
      <c r="AD45" s="529">
        <v>0</v>
      </c>
      <c r="AE45" s="529"/>
      <c r="AF45" s="527">
        <v>0</v>
      </c>
      <c r="AG45" s="528">
        <v>0</v>
      </c>
      <c r="AH45" s="529">
        <v>0</v>
      </c>
      <c r="AI45" s="529">
        <v>0</v>
      </c>
      <c r="AJ45" s="529">
        <v>0</v>
      </c>
      <c r="AK45" s="529">
        <v>0</v>
      </c>
      <c r="AL45" s="529">
        <v>0</v>
      </c>
      <c r="AM45" s="529">
        <v>0</v>
      </c>
      <c r="AN45" s="529">
        <v>0</v>
      </c>
      <c r="AO45" s="529">
        <v>0</v>
      </c>
      <c r="AP45" s="529">
        <v>0</v>
      </c>
      <c r="AQ45" s="529">
        <v>0</v>
      </c>
      <c r="AR45" s="529">
        <v>0</v>
      </c>
      <c r="AS45" s="529"/>
      <c r="AT45" s="527">
        <v>0</v>
      </c>
      <c r="AU45" s="528">
        <v>0</v>
      </c>
      <c r="AV45" s="529">
        <v>0</v>
      </c>
      <c r="AW45" s="529">
        <v>0</v>
      </c>
      <c r="AX45" s="529">
        <v>0</v>
      </c>
      <c r="AY45" s="529">
        <v>0</v>
      </c>
      <c r="AZ45" s="529">
        <v>0</v>
      </c>
      <c r="BA45" s="529">
        <v>0</v>
      </c>
      <c r="BB45" s="529">
        <v>0</v>
      </c>
      <c r="BC45" s="529">
        <v>0</v>
      </c>
      <c r="BD45" s="529">
        <v>0</v>
      </c>
      <c r="BE45" s="529">
        <v>0</v>
      </c>
      <c r="BF45" s="529">
        <v>0</v>
      </c>
      <c r="BG45" s="527">
        <v>0</v>
      </c>
    </row>
    <row r="46" spans="1:59" ht="15" customHeight="1">
      <c r="A46" s="520"/>
      <c r="B46" s="513" t="s">
        <v>155</v>
      </c>
      <c r="C46" s="522" t="s">
        <v>156</v>
      </c>
      <c r="D46" s="523"/>
      <c r="E46" s="524">
        <v>0</v>
      </c>
      <c r="F46" s="526">
        <v>0</v>
      </c>
      <c r="G46" s="526">
        <v>0</v>
      </c>
      <c r="H46" s="526">
        <v>0</v>
      </c>
      <c r="I46" s="526">
        <v>0</v>
      </c>
      <c r="J46" s="526">
        <v>0</v>
      </c>
      <c r="K46" s="526">
        <v>0</v>
      </c>
      <c r="L46" s="526">
        <v>0</v>
      </c>
      <c r="M46" s="526">
        <v>0</v>
      </c>
      <c r="N46" s="526">
        <v>0</v>
      </c>
      <c r="O46" s="526">
        <v>0</v>
      </c>
      <c r="P46" s="526">
        <v>0</v>
      </c>
      <c r="Q46" s="523">
        <v>0</v>
      </c>
      <c r="R46" s="527">
        <v>0</v>
      </c>
      <c r="S46" s="528">
        <v>0</v>
      </c>
      <c r="T46" s="529">
        <v>0</v>
      </c>
      <c r="U46" s="529">
        <v>0</v>
      </c>
      <c r="V46" s="529">
        <v>0</v>
      </c>
      <c r="W46" s="529">
        <v>0</v>
      </c>
      <c r="X46" s="529">
        <v>0</v>
      </c>
      <c r="Y46" s="529">
        <v>0</v>
      </c>
      <c r="Z46" s="529">
        <v>0</v>
      </c>
      <c r="AA46" s="529">
        <v>0</v>
      </c>
      <c r="AB46" s="529">
        <v>0</v>
      </c>
      <c r="AC46" s="529">
        <v>0</v>
      </c>
      <c r="AD46" s="529">
        <v>0</v>
      </c>
      <c r="AE46" s="529"/>
      <c r="AF46" s="527">
        <v>0</v>
      </c>
      <c r="AG46" s="528">
        <v>0</v>
      </c>
      <c r="AH46" s="529">
        <v>0</v>
      </c>
      <c r="AI46" s="529">
        <v>0</v>
      </c>
      <c r="AJ46" s="529">
        <v>0</v>
      </c>
      <c r="AK46" s="529">
        <v>0</v>
      </c>
      <c r="AL46" s="529">
        <v>0</v>
      </c>
      <c r="AM46" s="529">
        <v>0</v>
      </c>
      <c r="AN46" s="529">
        <v>0</v>
      </c>
      <c r="AO46" s="529">
        <v>0</v>
      </c>
      <c r="AP46" s="529">
        <v>0</v>
      </c>
      <c r="AQ46" s="529">
        <v>0</v>
      </c>
      <c r="AR46" s="529">
        <v>0</v>
      </c>
      <c r="AS46" s="529"/>
      <c r="AT46" s="527">
        <v>0</v>
      </c>
      <c r="AU46" s="528">
        <v>0</v>
      </c>
      <c r="AV46" s="529">
        <v>0</v>
      </c>
      <c r="AW46" s="529">
        <v>0</v>
      </c>
      <c r="AX46" s="529">
        <v>0</v>
      </c>
      <c r="AY46" s="529">
        <v>0</v>
      </c>
      <c r="AZ46" s="529">
        <v>0</v>
      </c>
      <c r="BA46" s="529">
        <v>0</v>
      </c>
      <c r="BB46" s="529">
        <v>0</v>
      </c>
      <c r="BC46" s="529">
        <v>0</v>
      </c>
      <c r="BD46" s="529">
        <v>0</v>
      </c>
      <c r="BE46" s="529">
        <v>0</v>
      </c>
      <c r="BF46" s="529">
        <v>0</v>
      </c>
      <c r="BG46" s="527">
        <v>0</v>
      </c>
    </row>
    <row r="47" spans="1:59" s="502" customFormat="1" ht="15" customHeight="1">
      <c r="A47" s="520" t="s">
        <v>350</v>
      </c>
      <c r="B47" s="513"/>
      <c r="C47" s="522"/>
      <c r="D47" s="523"/>
      <c r="E47" s="566">
        <v>0</v>
      </c>
      <c r="F47" s="567">
        <v>0</v>
      </c>
      <c r="G47" s="567">
        <v>0</v>
      </c>
      <c r="H47" s="567">
        <v>0</v>
      </c>
      <c r="I47" s="567">
        <v>0</v>
      </c>
      <c r="J47" s="544">
        <v>0</v>
      </c>
      <c r="K47" s="567">
        <v>0</v>
      </c>
      <c r="L47" s="567">
        <v>0</v>
      </c>
      <c r="M47" s="567">
        <v>0</v>
      </c>
      <c r="N47" s="567">
        <v>0</v>
      </c>
      <c r="O47" s="567">
        <v>0</v>
      </c>
      <c r="P47" s="567">
        <v>0</v>
      </c>
      <c r="Q47" s="523">
        <v>0</v>
      </c>
      <c r="R47" s="527"/>
      <c r="S47" s="566">
        <v>0</v>
      </c>
      <c r="T47" s="567">
        <v>0</v>
      </c>
      <c r="U47" s="567">
        <v>0</v>
      </c>
      <c r="V47" s="567">
        <v>0</v>
      </c>
      <c r="W47" s="567">
        <v>0</v>
      </c>
      <c r="X47" s="567">
        <v>0</v>
      </c>
      <c r="Y47" s="567">
        <v>0</v>
      </c>
      <c r="Z47" s="567">
        <v>0</v>
      </c>
      <c r="AA47" s="567">
        <v>0</v>
      </c>
      <c r="AB47" s="567">
        <v>0</v>
      </c>
      <c r="AC47" s="567">
        <v>0</v>
      </c>
      <c r="AD47" s="567">
        <v>0</v>
      </c>
      <c r="AE47" s="567"/>
      <c r="AF47" s="527">
        <v>0</v>
      </c>
      <c r="AG47" s="566">
        <v>0</v>
      </c>
      <c r="AH47" s="567">
        <v>0</v>
      </c>
      <c r="AI47" s="567">
        <v>0</v>
      </c>
      <c r="AJ47" s="567">
        <v>0</v>
      </c>
      <c r="AK47" s="567">
        <v>0</v>
      </c>
      <c r="AL47" s="567">
        <v>0</v>
      </c>
      <c r="AM47" s="567">
        <v>0</v>
      </c>
      <c r="AN47" s="567">
        <v>0</v>
      </c>
      <c r="AO47" s="567">
        <v>0</v>
      </c>
      <c r="AP47" s="567">
        <v>0</v>
      </c>
      <c r="AQ47" s="567">
        <v>0</v>
      </c>
      <c r="AR47" s="567">
        <v>0</v>
      </c>
      <c r="AS47" s="567"/>
      <c r="AT47" s="527">
        <v>0</v>
      </c>
      <c r="AU47" s="566">
        <v>0</v>
      </c>
      <c r="AV47" s="567">
        <v>0</v>
      </c>
      <c r="AW47" s="567">
        <v>0</v>
      </c>
      <c r="AX47" s="567">
        <v>0</v>
      </c>
      <c r="AY47" s="567">
        <v>0</v>
      </c>
      <c r="AZ47" s="567">
        <v>0</v>
      </c>
      <c r="BA47" s="567">
        <v>0</v>
      </c>
      <c r="BB47" s="567">
        <v>0</v>
      </c>
      <c r="BC47" s="567">
        <v>0</v>
      </c>
      <c r="BD47" s="567">
        <v>0</v>
      </c>
      <c r="BE47" s="567">
        <v>0</v>
      </c>
      <c r="BF47" s="567">
        <v>0</v>
      </c>
      <c r="BG47" s="527">
        <v>0</v>
      </c>
    </row>
    <row r="48" spans="1:59" s="502" customFormat="1" ht="16.8" thickBot="1">
      <c r="A48" s="568" t="s">
        <v>152</v>
      </c>
      <c r="B48" s="537"/>
      <c r="C48" s="538"/>
      <c r="D48" s="569">
        <v>21886140</v>
      </c>
      <c r="E48" s="570">
        <v>1619982.0699999998</v>
      </c>
      <c r="F48" s="569">
        <v>1688299.4900000002</v>
      </c>
      <c r="G48" s="569">
        <v>1653986.9999999998</v>
      </c>
      <c r="H48" s="569">
        <v>1618366.03</v>
      </c>
      <c r="I48" s="569">
        <v>1797213.31</v>
      </c>
      <c r="J48" s="569">
        <v>1630857.4399999992</v>
      </c>
      <c r="K48" s="569">
        <v>1676059.7899999998</v>
      </c>
      <c r="L48" s="569">
        <v>1635062.18</v>
      </c>
      <c r="M48" s="569">
        <v>1594040.2399999998</v>
      </c>
      <c r="N48" s="569">
        <v>1685071.93</v>
      </c>
      <c r="O48" s="569">
        <v>1685671.97</v>
      </c>
      <c r="P48" s="569">
        <v>4127502.9300000034</v>
      </c>
      <c r="Q48" s="569">
        <v>-727222.38000000082</v>
      </c>
      <c r="R48" s="527">
        <v>21684892</v>
      </c>
      <c r="S48" s="569">
        <v>1610001.5300000003</v>
      </c>
      <c r="T48" s="569">
        <v>1558267.5599999996</v>
      </c>
      <c r="U48" s="569">
        <v>1656962.0499999998</v>
      </c>
      <c r="V48" s="569">
        <v>1657878.1300000004</v>
      </c>
      <c r="W48" s="569">
        <v>1635592.48</v>
      </c>
      <c r="X48" s="569">
        <v>1619368.73</v>
      </c>
      <c r="Y48" s="569">
        <v>1638603.2500000002</v>
      </c>
      <c r="Z48" s="569">
        <v>1761462.8699999999</v>
      </c>
      <c r="AA48" s="569">
        <v>2349386.5700000003</v>
      </c>
      <c r="AB48" s="569">
        <v>1680276.6400000001</v>
      </c>
      <c r="AC48" s="569">
        <v>1902480.7300000016</v>
      </c>
      <c r="AD48" s="569">
        <v>1919451.5300000003</v>
      </c>
      <c r="AE48" s="569">
        <v>453963.92999999877</v>
      </c>
      <c r="AF48" s="571">
        <v>21443696</v>
      </c>
      <c r="AG48" s="569">
        <v>1944793</v>
      </c>
      <c r="AH48" s="569">
        <v>1806099</v>
      </c>
      <c r="AI48" s="569">
        <v>1720545</v>
      </c>
      <c r="AJ48" s="569">
        <v>1860278</v>
      </c>
      <c r="AK48" s="569">
        <v>1903576</v>
      </c>
      <c r="AL48" s="569">
        <v>2580648</v>
      </c>
      <c r="AM48" s="569">
        <v>2071696</v>
      </c>
      <c r="AN48" s="569">
        <v>2091258</v>
      </c>
      <c r="AO48" s="569">
        <v>1902323.600000001</v>
      </c>
      <c r="AP48" s="569">
        <v>2264304</v>
      </c>
      <c r="AQ48" s="569">
        <v>2001713</v>
      </c>
      <c r="AR48" s="569">
        <v>1934794</v>
      </c>
      <c r="AS48" s="569">
        <v>259963.39999999851</v>
      </c>
      <c r="AT48" s="571">
        <v>24341991</v>
      </c>
      <c r="AU48" s="569">
        <v>1907070</v>
      </c>
      <c r="AV48" s="569">
        <v>1931253</v>
      </c>
      <c r="AW48" s="569">
        <v>2015808</v>
      </c>
      <c r="AX48" s="569">
        <v>1892948.0499999998</v>
      </c>
      <c r="AY48" s="569">
        <v>1832756.0800000003</v>
      </c>
      <c r="AZ48" s="569">
        <v>1906106</v>
      </c>
      <c r="BA48" s="569">
        <v>2018125.0300000003</v>
      </c>
      <c r="BB48" s="569">
        <v>1857352</v>
      </c>
      <c r="BC48" s="569">
        <v>2228683.71</v>
      </c>
      <c r="BD48" s="569">
        <v>2228683.71</v>
      </c>
      <c r="BE48" s="569">
        <v>2228683.71</v>
      </c>
      <c r="BF48" s="569">
        <v>2228683.71</v>
      </c>
      <c r="BG48" s="571">
        <v>24276153</v>
      </c>
    </row>
    <row r="49" spans="3:59" ht="19.95" customHeight="1">
      <c r="C49" s="520"/>
      <c r="D49" s="572"/>
      <c r="E49" s="573"/>
      <c r="F49" s="574"/>
      <c r="G49" s="574"/>
      <c r="H49" s="574"/>
      <c r="I49" s="574"/>
      <c r="J49" s="575"/>
      <c r="K49" s="574"/>
      <c r="L49" s="574"/>
      <c r="M49" s="574"/>
      <c r="N49" s="574"/>
      <c r="O49" s="574"/>
      <c r="P49" s="574"/>
      <c r="Q49" s="574"/>
      <c r="R49" s="576"/>
      <c r="S49" s="573"/>
      <c r="T49" s="574"/>
      <c r="U49" s="574"/>
      <c r="V49" s="574"/>
      <c r="W49" s="574"/>
      <c r="X49" s="574"/>
      <c r="Y49" s="574"/>
      <c r="Z49" s="574"/>
      <c r="AA49" s="574"/>
      <c r="AB49" s="574"/>
      <c r="AC49" s="574"/>
      <c r="AD49" s="574"/>
      <c r="AE49" s="574"/>
      <c r="AF49" s="577"/>
      <c r="AG49" s="573"/>
      <c r="AH49" s="574"/>
      <c r="AI49" s="574"/>
      <c r="AJ49" s="574"/>
      <c r="AK49" s="574"/>
      <c r="AL49" s="574"/>
      <c r="AM49" s="574"/>
      <c r="AN49" s="574"/>
      <c r="AO49" s="574"/>
      <c r="AP49" s="574"/>
      <c r="AQ49" s="574"/>
      <c r="AR49" s="574"/>
      <c r="AS49" s="574"/>
      <c r="AT49" s="577"/>
      <c r="AU49" s="573"/>
      <c r="AV49" s="574"/>
      <c r="AW49" s="574"/>
      <c r="AX49" s="574"/>
      <c r="AY49" s="574"/>
      <c r="AZ49" s="574"/>
      <c r="BA49" s="574"/>
      <c r="BB49" s="574"/>
      <c r="BC49" s="574"/>
      <c r="BD49" s="574"/>
      <c r="BE49" s="574"/>
      <c r="BF49" s="574"/>
      <c r="BG49" s="577"/>
    </row>
    <row r="50" spans="3:59" s="580" customFormat="1">
      <c r="C50" s="566" t="s">
        <v>351</v>
      </c>
      <c r="D50" s="523" t="s">
        <v>143</v>
      </c>
      <c r="E50" s="566">
        <v>401</v>
      </c>
      <c r="F50" s="544">
        <v>409</v>
      </c>
      <c r="G50" s="567">
        <v>405</v>
      </c>
      <c r="H50" s="544">
        <v>402</v>
      </c>
      <c r="I50" s="544">
        <v>401</v>
      </c>
      <c r="J50" s="544">
        <v>395</v>
      </c>
      <c r="K50" s="544">
        <v>391</v>
      </c>
      <c r="L50" s="544">
        <v>385</v>
      </c>
      <c r="M50" s="544">
        <v>388</v>
      </c>
      <c r="N50" s="544">
        <v>388</v>
      </c>
      <c r="O50" s="544">
        <v>396</v>
      </c>
      <c r="P50" s="578">
        <v>405</v>
      </c>
      <c r="Q50" s="578"/>
      <c r="R50" s="579">
        <v>397.16666666666669</v>
      </c>
      <c r="S50" s="566">
        <v>399</v>
      </c>
      <c r="T50" s="567">
        <v>405</v>
      </c>
      <c r="U50" s="567">
        <v>404</v>
      </c>
      <c r="V50" s="567">
        <v>406</v>
      </c>
      <c r="W50" s="567">
        <v>410</v>
      </c>
      <c r="X50" s="567">
        <v>405</v>
      </c>
      <c r="Y50" s="567">
        <v>402</v>
      </c>
      <c r="Z50" s="567">
        <v>400</v>
      </c>
      <c r="AA50" s="567">
        <v>397</v>
      </c>
      <c r="AB50" s="567">
        <v>404</v>
      </c>
      <c r="AC50" s="567">
        <v>401</v>
      </c>
      <c r="AD50" s="567">
        <v>399</v>
      </c>
      <c r="AE50" s="567"/>
      <c r="AF50" s="527">
        <v>402.66666666666669</v>
      </c>
      <c r="AG50" s="566">
        <v>405.2</v>
      </c>
      <c r="AH50" s="567">
        <v>406.3</v>
      </c>
      <c r="AI50" s="567">
        <v>408.7</v>
      </c>
      <c r="AJ50" s="567">
        <v>413</v>
      </c>
      <c r="AK50" s="567">
        <v>409.8</v>
      </c>
      <c r="AL50" s="567">
        <v>409</v>
      </c>
      <c r="AM50" s="567">
        <v>410</v>
      </c>
      <c r="AN50" s="567">
        <v>407.3</v>
      </c>
      <c r="AO50" s="567">
        <v>406.7</v>
      </c>
      <c r="AP50" s="567">
        <v>406.4</v>
      </c>
      <c r="AQ50" s="567">
        <v>407.7</v>
      </c>
      <c r="AR50" s="567">
        <v>416.3</v>
      </c>
      <c r="AS50" s="567"/>
      <c r="AT50" s="527">
        <v>408.86666666666673</v>
      </c>
      <c r="AU50" s="566">
        <v>412.9</v>
      </c>
      <c r="AV50" s="567">
        <v>414.5</v>
      </c>
      <c r="AW50" s="567">
        <v>411.7</v>
      </c>
      <c r="AX50" s="567">
        <v>405</v>
      </c>
      <c r="AY50" s="567">
        <v>403.7</v>
      </c>
      <c r="AZ50" s="567">
        <v>406.1</v>
      </c>
      <c r="BA50" s="567">
        <v>401.9</v>
      </c>
      <c r="BB50" s="567">
        <v>398.3</v>
      </c>
      <c r="BC50" s="567">
        <v>417</v>
      </c>
      <c r="BD50" s="567">
        <v>417</v>
      </c>
      <c r="BE50" s="567">
        <v>417</v>
      </c>
      <c r="BF50" s="567">
        <v>417</v>
      </c>
      <c r="BG50" s="527">
        <v>409.49722222222226</v>
      </c>
    </row>
    <row r="51" spans="3:59" s="580" customFormat="1">
      <c r="C51" s="566"/>
      <c r="D51" s="523"/>
      <c r="E51" s="566"/>
      <c r="F51" s="567"/>
      <c r="G51" s="567"/>
      <c r="H51" s="567"/>
      <c r="I51" s="544"/>
      <c r="J51" s="544"/>
      <c r="K51" s="567"/>
      <c r="L51" s="567"/>
      <c r="M51" s="567"/>
      <c r="N51" s="567"/>
      <c r="O51" s="567"/>
      <c r="P51" s="567"/>
      <c r="Q51" s="567"/>
      <c r="R51" s="579"/>
      <c r="S51" s="566"/>
      <c r="T51" s="567"/>
      <c r="U51" s="567"/>
      <c r="V51" s="567"/>
      <c r="W51" s="567"/>
      <c r="X51" s="567"/>
      <c r="Y51" s="567"/>
      <c r="Z51" s="567"/>
      <c r="AA51" s="567"/>
      <c r="AB51" s="567"/>
      <c r="AC51" s="567"/>
      <c r="AD51" s="567"/>
      <c r="AE51" s="567"/>
      <c r="AF51" s="527"/>
      <c r="AG51" s="566"/>
      <c r="AH51" s="567"/>
      <c r="AI51" s="567"/>
      <c r="AJ51" s="567"/>
      <c r="AK51" s="567"/>
      <c r="AL51" s="567"/>
      <c r="AM51" s="567"/>
      <c r="AN51" s="567"/>
      <c r="AO51" s="567"/>
      <c r="AP51" s="567"/>
      <c r="AQ51" s="567"/>
      <c r="AR51" s="567"/>
      <c r="AS51" s="567"/>
      <c r="AT51" s="527"/>
      <c r="AU51" s="566"/>
      <c r="AV51" s="567"/>
      <c r="AW51" s="567"/>
      <c r="AX51" s="567"/>
      <c r="AY51" s="567"/>
      <c r="AZ51" s="567"/>
      <c r="BA51" s="567"/>
      <c r="BB51" s="567"/>
      <c r="BC51" s="567"/>
      <c r="BD51" s="567"/>
      <c r="BE51" s="567"/>
      <c r="BF51" s="567"/>
      <c r="BG51" s="527"/>
    </row>
    <row r="52" spans="3:59" s="587" customFormat="1">
      <c r="C52" s="581" t="s">
        <v>352</v>
      </c>
      <c r="D52" s="582" t="s">
        <v>143</v>
      </c>
      <c r="E52" s="581">
        <v>3839.1210972568588</v>
      </c>
      <c r="F52" s="583">
        <v>3744.840635696823</v>
      </c>
      <c r="G52" s="583">
        <v>3855.7026419753088</v>
      </c>
      <c r="H52" s="583">
        <v>3865.4401741293532</v>
      </c>
      <c r="I52" s="584">
        <v>3846.4647381546133</v>
      </c>
      <c r="J52" s="584">
        <v>3793.5709873417723</v>
      </c>
      <c r="K52" s="583">
        <v>3892.1165984654722</v>
      </c>
      <c r="L52" s="583">
        <v>3898.6282077922069</v>
      </c>
      <c r="M52" s="583">
        <v>3907.0413402061859</v>
      </c>
      <c r="N52" s="583">
        <v>3892.9909020618543</v>
      </c>
      <c r="O52" s="583">
        <v>4067.9251515151518</v>
      </c>
      <c r="P52" s="583">
        <v>3829.9753333333338</v>
      </c>
      <c r="Q52" s="583"/>
      <c r="R52" s="585">
        <v>46404.030214015947</v>
      </c>
      <c r="S52" s="583">
        <v>3850.4087468671682</v>
      </c>
      <c r="T52" s="583">
        <v>3755.889283950617</v>
      </c>
      <c r="U52" s="583">
        <v>3826.2313613861384</v>
      </c>
      <c r="V52" s="583">
        <v>3804.1771428571428</v>
      </c>
      <c r="W52" s="583">
        <v>3799.3985365853664</v>
      </c>
      <c r="X52" s="583">
        <v>3831.3495802469124</v>
      </c>
      <c r="Y52" s="583">
        <v>3844.4308208955226</v>
      </c>
      <c r="Z52" s="583">
        <v>3966.0548250000006</v>
      </c>
      <c r="AA52" s="583">
        <v>3848.8997229219117</v>
      </c>
      <c r="AB52" s="583">
        <v>3945.2708663366348</v>
      </c>
      <c r="AC52" s="583">
        <v>3873.7724438902742</v>
      </c>
      <c r="AD52" s="583">
        <v>3809.6451127819546</v>
      </c>
      <c r="AE52" s="583"/>
      <c r="AF52" s="586">
        <v>45741.911423841055</v>
      </c>
      <c r="AG52" s="583">
        <v>4144.511352418559</v>
      </c>
      <c r="AH52" s="583">
        <v>4179.2370169825253</v>
      </c>
      <c r="AI52" s="583">
        <v>4378.1991680939564</v>
      </c>
      <c r="AJ52" s="583">
        <v>4406.7312348668283</v>
      </c>
      <c r="AK52" s="583">
        <v>4441.2030258662762</v>
      </c>
      <c r="AL52" s="583">
        <v>4464.9511002444988</v>
      </c>
      <c r="AM52" s="583">
        <v>4472.707317073171</v>
      </c>
      <c r="AN52" s="583">
        <v>4536.486619199607</v>
      </c>
      <c r="AO52" s="583">
        <v>4449.491505792972</v>
      </c>
      <c r="AP52" s="583">
        <v>4474.1756889763783</v>
      </c>
      <c r="AQ52" s="583">
        <v>4488.6092715231789</v>
      </c>
      <c r="AR52" s="583">
        <v>4302.6351189046363</v>
      </c>
      <c r="AS52" s="583"/>
      <c r="AT52" s="586">
        <v>53834.81167454752</v>
      </c>
      <c r="AU52" s="583">
        <v>4157.5877936546385</v>
      </c>
      <c r="AV52" s="583">
        <v>4475.8021712907121</v>
      </c>
      <c r="AW52" s="583">
        <v>4489.0284187515181</v>
      </c>
      <c r="AX52" s="583">
        <v>4600.0763617580251</v>
      </c>
      <c r="AY52" s="583">
        <v>4465.4945489224674</v>
      </c>
      <c r="AZ52" s="583">
        <v>4471.231223836493</v>
      </c>
      <c r="BA52" s="583">
        <v>4499.1053752401158</v>
      </c>
      <c r="BB52" s="583">
        <v>4486.3745920160682</v>
      </c>
      <c r="BC52" s="583">
        <v>3872.1369746876485</v>
      </c>
      <c r="BD52" s="583">
        <v>3872.1369746876485</v>
      </c>
      <c r="BE52" s="583">
        <v>3872.1369746876485</v>
      </c>
      <c r="BF52" s="583">
        <v>3872.1369746876485</v>
      </c>
      <c r="BG52" s="586">
        <v>51173.428933855197</v>
      </c>
    </row>
    <row r="53" spans="3:59" s="587" customFormat="1" ht="16.8" thickBot="1">
      <c r="C53" s="588" t="s">
        <v>353</v>
      </c>
      <c r="D53" s="589" t="s">
        <v>143</v>
      </c>
      <c r="E53" s="588">
        <v>4039.8555361596018</v>
      </c>
      <c r="F53" s="590">
        <v>4127.8716136919329</v>
      </c>
      <c r="G53" s="590">
        <v>4083.9185185185183</v>
      </c>
      <c r="H53" s="590">
        <v>4025.7861442786066</v>
      </c>
      <c r="I53" s="591">
        <v>4481.8287032418948</v>
      </c>
      <c r="J53" s="591">
        <v>4128.7530126582278</v>
      </c>
      <c r="K53" s="590">
        <v>4286.5979283887464</v>
      </c>
      <c r="L53" s="590">
        <v>4246.9147532467523</v>
      </c>
      <c r="M53" s="590">
        <v>4108.3511340206187</v>
      </c>
      <c r="N53" s="590">
        <v>4342.9688917525764</v>
      </c>
      <c r="O53" s="590">
        <v>4256.7473989898999</v>
      </c>
      <c r="P53" s="590">
        <v>10191.365259259261</v>
      </c>
      <c r="Q53" s="590"/>
      <c r="R53" s="592">
        <v>54598.972723457824</v>
      </c>
      <c r="S53" s="590">
        <v>4035.0915538847116</v>
      </c>
      <c r="T53" s="590">
        <v>3847.5742222222225</v>
      </c>
      <c r="U53" s="590">
        <v>4101.3912128712864</v>
      </c>
      <c r="V53" s="590">
        <v>4083.4436699507387</v>
      </c>
      <c r="W53" s="590">
        <v>3989.2499512195127</v>
      </c>
      <c r="X53" s="590">
        <v>3998.441308641974</v>
      </c>
      <c r="Y53" s="590">
        <v>4076.1274875621889</v>
      </c>
      <c r="Z53" s="590">
        <v>4403.6571749999985</v>
      </c>
      <c r="AA53" s="590">
        <v>5917.8503022670011</v>
      </c>
      <c r="AB53" s="590">
        <v>4159.1005940594068</v>
      </c>
      <c r="AC53" s="590">
        <v>4744.3409725685788</v>
      </c>
      <c r="AD53" s="590">
        <v>4810.6554636591472</v>
      </c>
      <c r="AE53" s="590"/>
      <c r="AF53" s="593">
        <v>53254.2119205298</v>
      </c>
      <c r="AG53" s="590">
        <v>4799.587857847976</v>
      </c>
      <c r="AH53" s="590">
        <v>4445.2350479940933</v>
      </c>
      <c r="AI53" s="590">
        <v>4209.7996085148034</v>
      </c>
      <c r="AJ53" s="590">
        <v>4504.3050847457625</v>
      </c>
      <c r="AK53" s="590">
        <v>4645.1342118106395</v>
      </c>
      <c r="AL53" s="590">
        <v>6309.6531260915117</v>
      </c>
      <c r="AM53" s="590">
        <v>5052.9173867595819</v>
      </c>
      <c r="AN53" s="590">
        <v>5134.4417593209637</v>
      </c>
      <c r="AO53" s="590">
        <v>4677.4635025648995</v>
      </c>
      <c r="AP53" s="590">
        <v>5571.61467472816</v>
      </c>
      <c r="AQ53" s="590">
        <v>4909.7674854292954</v>
      </c>
      <c r="AR53" s="590">
        <v>4647.5959735996248</v>
      </c>
      <c r="AS53" s="590"/>
      <c r="AT53" s="593">
        <v>59535.278819501051</v>
      </c>
      <c r="AU53" s="590">
        <v>4618.7212400096878</v>
      </c>
      <c r="AV53" s="590">
        <v>4659.2352231604345</v>
      </c>
      <c r="AW53" s="590">
        <v>4896.3031333495264</v>
      </c>
      <c r="AX53" s="590">
        <v>4673.9465799901236</v>
      </c>
      <c r="AY53" s="590">
        <v>4539.8963324250681</v>
      </c>
      <c r="AZ53" s="590">
        <v>4693.6862841664615</v>
      </c>
      <c r="BA53" s="590">
        <v>5021.4616827793043</v>
      </c>
      <c r="BB53" s="590">
        <v>4663.1985940246041</v>
      </c>
      <c r="BC53" s="590">
        <v>5344.5647694214622</v>
      </c>
      <c r="BD53" s="590">
        <v>5344.5647694214622</v>
      </c>
      <c r="BE53" s="590">
        <v>5344.5647694214622</v>
      </c>
      <c r="BF53" s="590">
        <v>5344.5647694214622</v>
      </c>
      <c r="BG53" s="593">
        <v>59282.827044003818</v>
      </c>
    </row>
    <row r="54" spans="3:59">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row>
    <row r="55" spans="3:59">
      <c r="D55" s="594"/>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row>
    <row r="56" spans="3:59">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594"/>
      <c r="BE56" s="594"/>
      <c r="BF56" s="594"/>
      <c r="BG56" s="594"/>
    </row>
    <row r="57" spans="3:59">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row>
    <row r="58" spans="3:59">
      <c r="D58" s="503"/>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1E29-B02B-4748-9842-D19E3EBD40E2}">
  <sheetPr codeName="Sheet18"/>
  <dimension ref="A1:BT59"/>
  <sheetViews>
    <sheetView zoomScale="60" zoomScaleNormal="60" workbookViewId="0">
      <pane xSplit="3" ySplit="7" topLeftCell="BL8" activePane="bottomRight" state="frozen"/>
      <selection activeCell="BG44" sqref="BG44"/>
      <selection pane="topRight" activeCell="BG44" sqref="BG44"/>
      <selection pane="bottomLeft" activeCell="BG44" sqref="BG44"/>
      <selection pane="bottomRight" activeCell="BG44" sqref="BG44"/>
    </sheetView>
  </sheetViews>
  <sheetFormatPr defaultRowHeight="16.2"/>
  <cols>
    <col min="1" max="1" width="15.5546875" style="502" customWidth="1"/>
    <col min="2" max="2" width="18.6640625" style="502" customWidth="1"/>
    <col min="3" max="3" width="84.44140625" style="502" customWidth="1"/>
    <col min="4" max="14" width="20.33203125" style="503" bestFit="1" customWidth="1"/>
    <col min="15" max="15" width="20.5546875" style="503" bestFit="1" customWidth="1"/>
    <col min="16" max="16" width="22.33203125" style="506" bestFit="1" customWidth="1"/>
    <col min="17" max="17" width="23.77734375" style="502" customWidth="1"/>
    <col min="18" max="18" width="21.21875" style="503" customWidth="1"/>
    <col min="19" max="19" width="22.109375" style="503" bestFit="1" customWidth="1"/>
    <col min="20" max="21" width="21.109375" style="503" customWidth="1"/>
    <col min="22" max="23" width="23.109375" style="503" bestFit="1" customWidth="1"/>
    <col min="24" max="25" width="23.109375" style="503" customWidth="1"/>
    <col min="26" max="26" width="21.109375" style="503" customWidth="1"/>
    <col min="27" max="28" width="23.109375" style="503" customWidth="1"/>
    <col min="29" max="29" width="22.109375" style="503" bestFit="1" customWidth="1"/>
    <col min="30" max="30" width="26" style="503" bestFit="1" customWidth="1"/>
    <col min="31" max="31" width="23" style="502" customWidth="1"/>
    <col min="32" max="43" width="22.6640625" style="503" customWidth="1"/>
    <col min="44" max="44" width="25.21875" style="503" bestFit="1" customWidth="1"/>
    <col min="45" max="45" width="24.44140625" style="502" customWidth="1"/>
    <col min="46" max="49" width="17.6640625" style="503" bestFit="1" customWidth="1"/>
    <col min="50" max="50" width="18.88671875" style="503" bestFit="1" customWidth="1"/>
    <col min="51" max="51" width="18.21875" style="503" bestFit="1" customWidth="1"/>
    <col min="52" max="54" width="19" style="503" bestFit="1" customWidth="1"/>
    <col min="55" max="56" width="19.6640625" style="503" bestFit="1" customWidth="1"/>
    <col min="57" max="57" width="20.88671875" style="503" bestFit="1" customWidth="1"/>
    <col min="58" max="58" width="26.33203125" style="503" bestFit="1" customWidth="1"/>
    <col min="59" max="59" width="24.44140625" style="502" customWidth="1"/>
    <col min="60" max="63" width="18.88671875" style="503" bestFit="1" customWidth="1"/>
    <col min="64" max="71" width="19" style="503" bestFit="1" customWidth="1"/>
    <col min="72" max="72" width="24.44140625" style="502" customWidth="1"/>
    <col min="73" max="16384" width="8.88671875" style="503"/>
  </cols>
  <sheetData>
    <row r="1" spans="1:72">
      <c r="A1" s="502" t="s">
        <v>305</v>
      </c>
    </row>
    <row r="2" spans="1:72">
      <c r="A2" s="502" t="s">
        <v>306</v>
      </c>
      <c r="AC2" s="504"/>
    </row>
    <row r="3" spans="1:72">
      <c r="A3" s="502" t="s">
        <v>410</v>
      </c>
      <c r="P3" s="503">
        <v>17981518.850000001</v>
      </c>
      <c r="Q3" s="505"/>
      <c r="R3" s="506"/>
      <c r="S3" s="506"/>
      <c r="T3" s="506"/>
      <c r="U3" s="506"/>
      <c r="V3" s="506"/>
      <c r="W3" s="506"/>
      <c r="X3" s="506"/>
      <c r="Y3" s="506"/>
      <c r="Z3" s="506"/>
      <c r="AA3" s="506"/>
      <c r="AB3" s="506"/>
      <c r="AC3" s="506"/>
      <c r="AD3" s="506"/>
      <c r="AE3" s="505"/>
      <c r="AF3" s="506"/>
      <c r="AG3" s="506"/>
      <c r="AH3" s="506"/>
      <c r="AI3" s="506"/>
      <c r="AJ3" s="506"/>
      <c r="AK3" s="506"/>
      <c r="AL3" s="506"/>
      <c r="AM3" s="506"/>
      <c r="AN3" s="506"/>
      <c r="AO3" s="506"/>
      <c r="AP3" s="506"/>
      <c r="AQ3" s="507"/>
      <c r="AR3" s="507"/>
      <c r="AS3" s="507"/>
      <c r="AT3" s="506"/>
      <c r="AU3" s="506"/>
      <c r="AV3" s="506"/>
      <c r="AW3" s="506"/>
      <c r="AX3" s="506"/>
      <c r="AY3" s="506"/>
      <c r="AZ3" s="506"/>
      <c r="BA3" s="506"/>
      <c r="BB3" s="506"/>
      <c r="BC3" s="506"/>
      <c r="BD3" s="506"/>
      <c r="BE3" s="507"/>
      <c r="BF3" s="507"/>
      <c r="BG3" s="507"/>
      <c r="BH3" s="506"/>
      <c r="BI3" s="506"/>
      <c r="BJ3" s="506"/>
      <c r="BK3" s="506"/>
      <c r="BL3" s="506"/>
      <c r="BM3" s="506"/>
      <c r="BN3" s="506"/>
      <c r="BO3" s="506"/>
      <c r="BP3" s="506"/>
      <c r="BQ3" s="506"/>
      <c r="BR3" s="506"/>
      <c r="BS3" s="507"/>
      <c r="BT3" s="507"/>
    </row>
    <row r="4" spans="1:72">
      <c r="A4" s="502" t="s">
        <v>609</v>
      </c>
      <c r="P4" s="503"/>
      <c r="Q4" s="505"/>
      <c r="R4" s="506"/>
      <c r="S4" s="506"/>
      <c r="T4" s="506"/>
      <c r="U4" s="506"/>
      <c r="V4" s="506"/>
      <c r="W4" s="506"/>
      <c r="X4" s="506"/>
      <c r="Y4" s="506"/>
      <c r="Z4" s="506"/>
      <c r="AA4" s="506"/>
      <c r="AB4" s="506"/>
      <c r="AC4" s="506"/>
      <c r="AD4" s="506"/>
      <c r="AE4" s="505"/>
      <c r="AF4" s="508"/>
      <c r="AG4" s="506"/>
      <c r="AH4" s="506"/>
      <c r="AI4" s="506"/>
      <c r="AJ4" s="506"/>
      <c r="AK4" s="506"/>
      <c r="AL4" s="506"/>
      <c r="AM4" s="506"/>
      <c r="AN4" s="506"/>
      <c r="AO4" s="506"/>
      <c r="AP4" s="506"/>
      <c r="AQ4" s="506"/>
      <c r="AR4" s="506"/>
      <c r="AS4" s="505"/>
      <c r="AT4" s="508"/>
      <c r="AU4" s="506"/>
      <c r="AV4" s="506"/>
      <c r="AW4" s="506"/>
      <c r="AX4" s="506"/>
      <c r="AY4" s="506"/>
      <c r="AZ4" s="506"/>
      <c r="BA4" s="506"/>
      <c r="BB4" s="506"/>
      <c r="BC4" s="506"/>
      <c r="BD4" s="506"/>
      <c r="BE4" s="506"/>
      <c r="BF4" s="506"/>
      <c r="BG4" s="505"/>
      <c r="BH4" s="508"/>
      <c r="BI4" s="506"/>
      <c r="BJ4" s="506"/>
      <c r="BK4" s="506"/>
      <c r="BL4" s="506"/>
      <c r="BM4" s="506"/>
      <c r="BN4" s="506"/>
      <c r="BO4" s="506"/>
      <c r="BP4" s="506"/>
      <c r="BQ4" s="506"/>
      <c r="BR4" s="506"/>
      <c r="BS4" s="506"/>
      <c r="BT4" s="505"/>
    </row>
    <row r="5" spans="1:72" ht="16.8" thickBot="1">
      <c r="A5" s="502" t="s">
        <v>610</v>
      </c>
      <c r="P5" s="503"/>
      <c r="Q5" s="505"/>
      <c r="R5" s="506"/>
      <c r="S5" s="506"/>
      <c r="T5" s="506"/>
      <c r="U5" s="506"/>
      <c r="V5" s="506"/>
      <c r="W5" s="506"/>
      <c r="X5" s="506"/>
      <c r="Y5" s="506"/>
      <c r="Z5" s="506"/>
      <c r="AA5" s="506"/>
      <c r="AB5" s="506"/>
      <c r="AC5" s="506"/>
      <c r="AD5" s="506"/>
      <c r="AE5" s="505"/>
      <c r="AF5" s="506"/>
      <c r="AG5" s="506"/>
      <c r="AH5" s="506"/>
      <c r="AI5" s="506"/>
      <c r="AJ5" s="506"/>
      <c r="AK5" s="506"/>
      <c r="AL5" s="506"/>
      <c r="AM5" s="506"/>
      <c r="AN5" s="506"/>
      <c r="AO5" s="506"/>
      <c r="AP5" s="506"/>
      <c r="AQ5" s="506"/>
      <c r="AR5" s="506"/>
      <c r="AS5" s="505"/>
      <c r="AT5" s="506"/>
      <c r="AU5" s="506"/>
      <c r="AV5" s="506"/>
      <c r="AW5" s="506"/>
      <c r="AX5" s="506"/>
      <c r="AY5" s="506"/>
      <c r="AZ5" s="506"/>
      <c r="BA5" s="506"/>
      <c r="BB5" s="506"/>
      <c r="BC5" s="506"/>
      <c r="BD5" s="506"/>
      <c r="BE5" s="506"/>
      <c r="BF5" s="506"/>
      <c r="BG5" s="505"/>
      <c r="BH5" s="506"/>
      <c r="BI5" s="506"/>
      <c r="BJ5" s="506"/>
      <c r="BK5" s="506"/>
      <c r="BL5" s="506"/>
      <c r="BM5" s="506"/>
      <c r="BN5" s="506"/>
      <c r="BO5" s="506"/>
      <c r="BP5" s="506"/>
      <c r="BQ5" s="506"/>
      <c r="BR5" s="506"/>
      <c r="BS5" s="506"/>
      <c r="BT5" s="505"/>
    </row>
    <row r="6" spans="1:72" s="502" customFormat="1" ht="16.8" thickBot="1">
      <c r="D6" s="595" t="s">
        <v>307</v>
      </c>
      <c r="E6" s="550"/>
      <c r="F6" s="550"/>
      <c r="G6" s="550"/>
      <c r="H6" s="550"/>
      <c r="I6" s="550"/>
      <c r="J6" s="550"/>
      <c r="K6" s="550"/>
      <c r="L6" s="550"/>
      <c r="M6" s="550"/>
      <c r="N6" s="550"/>
      <c r="O6" s="550"/>
      <c r="P6" s="550"/>
      <c r="Q6" s="509"/>
      <c r="R6" s="510" t="s">
        <v>308</v>
      </c>
      <c r="S6" s="511"/>
      <c r="T6" s="511"/>
      <c r="U6" s="511"/>
      <c r="V6" s="511"/>
      <c r="W6" s="511"/>
      <c r="X6" s="511"/>
      <c r="Y6" s="511"/>
      <c r="Z6" s="511"/>
      <c r="AA6" s="511"/>
      <c r="AB6" s="511"/>
      <c r="AC6" s="511"/>
      <c r="AD6" s="511"/>
      <c r="AE6" s="512"/>
      <c r="AF6" s="510" t="s">
        <v>309</v>
      </c>
      <c r="AG6" s="511"/>
      <c r="AH6" s="511"/>
      <c r="AI6" s="511"/>
      <c r="AJ6" s="511"/>
      <c r="AK6" s="511"/>
      <c r="AL6" s="511"/>
      <c r="AM6" s="511"/>
      <c r="AN6" s="511"/>
      <c r="AO6" s="511"/>
      <c r="AP6" s="511"/>
      <c r="AQ6" s="511"/>
      <c r="AR6" s="511"/>
      <c r="AS6" s="512"/>
      <c r="AT6" s="510" t="s">
        <v>405</v>
      </c>
      <c r="AU6" s="511"/>
      <c r="AV6" s="511"/>
      <c r="AW6" s="511"/>
      <c r="AX6" s="511"/>
      <c r="AY6" s="511"/>
      <c r="AZ6" s="511"/>
      <c r="BA6" s="511"/>
      <c r="BB6" s="511"/>
      <c r="BC6" s="511"/>
      <c r="BD6" s="511"/>
      <c r="BE6" s="511"/>
      <c r="BF6" s="511"/>
      <c r="BG6" s="512"/>
      <c r="BH6" s="510" t="s">
        <v>411</v>
      </c>
      <c r="BI6" s="511"/>
      <c r="BJ6" s="511"/>
      <c r="BK6" s="511"/>
      <c r="BL6" s="511"/>
      <c r="BM6" s="511"/>
      <c r="BN6" s="511"/>
      <c r="BO6" s="511"/>
      <c r="BP6" s="511"/>
      <c r="BQ6" s="511"/>
      <c r="BR6" s="511"/>
      <c r="BS6" s="511"/>
      <c r="BT6" s="512"/>
    </row>
    <row r="7" spans="1:72" s="502" customFormat="1">
      <c r="A7" s="513"/>
      <c r="B7" s="514" t="s">
        <v>310</v>
      </c>
      <c r="C7" s="515" t="s">
        <v>311</v>
      </c>
      <c r="D7" s="517" t="s">
        <v>312</v>
      </c>
      <c r="E7" s="518" t="s">
        <v>313</v>
      </c>
      <c r="F7" s="518" t="s">
        <v>314</v>
      </c>
      <c r="G7" s="518" t="s">
        <v>315</v>
      </c>
      <c r="H7" s="518" t="s">
        <v>316</v>
      </c>
      <c r="I7" s="518" t="s">
        <v>317</v>
      </c>
      <c r="J7" s="518" t="s">
        <v>318</v>
      </c>
      <c r="K7" s="518" t="s">
        <v>319</v>
      </c>
      <c r="L7" s="518" t="s">
        <v>320</v>
      </c>
      <c r="M7" s="518" t="s">
        <v>321</v>
      </c>
      <c r="N7" s="518" t="s">
        <v>322</v>
      </c>
      <c r="O7" s="518" t="s">
        <v>323</v>
      </c>
      <c r="P7" s="518" t="s">
        <v>324</v>
      </c>
      <c r="Q7" s="516" t="s">
        <v>325</v>
      </c>
      <c r="R7" s="517" t="s">
        <v>312</v>
      </c>
      <c r="S7" s="518" t="s">
        <v>313</v>
      </c>
      <c r="T7" s="518" t="s">
        <v>314</v>
      </c>
      <c r="U7" s="518" t="s">
        <v>315</v>
      </c>
      <c r="V7" s="518" t="s">
        <v>316</v>
      </c>
      <c r="W7" s="518" t="s">
        <v>317</v>
      </c>
      <c r="X7" s="518" t="s">
        <v>318</v>
      </c>
      <c r="Y7" s="518" t="s">
        <v>319</v>
      </c>
      <c r="Z7" s="518" t="s">
        <v>320</v>
      </c>
      <c r="AA7" s="518" t="s">
        <v>321</v>
      </c>
      <c r="AB7" s="518" t="s">
        <v>322</v>
      </c>
      <c r="AC7" s="518" t="s">
        <v>323</v>
      </c>
      <c r="AD7" s="518" t="s">
        <v>371</v>
      </c>
      <c r="AE7" s="519" t="s">
        <v>326</v>
      </c>
      <c r="AF7" s="517" t="s">
        <v>312</v>
      </c>
      <c r="AG7" s="518" t="s">
        <v>313</v>
      </c>
      <c r="AH7" s="518" t="s">
        <v>314</v>
      </c>
      <c r="AI7" s="518" t="s">
        <v>315</v>
      </c>
      <c r="AJ7" s="518" t="s">
        <v>316</v>
      </c>
      <c r="AK7" s="518" t="s">
        <v>317</v>
      </c>
      <c r="AL7" s="518" t="s">
        <v>318</v>
      </c>
      <c r="AM7" s="518" t="s">
        <v>319</v>
      </c>
      <c r="AN7" s="518" t="s">
        <v>320</v>
      </c>
      <c r="AO7" s="518" t="s">
        <v>321</v>
      </c>
      <c r="AP7" s="518" t="s">
        <v>322</v>
      </c>
      <c r="AQ7" s="518" t="s">
        <v>323</v>
      </c>
      <c r="AR7" s="518" t="s">
        <v>382</v>
      </c>
      <c r="AS7" s="519" t="s">
        <v>327</v>
      </c>
      <c r="AT7" s="517" t="s">
        <v>312</v>
      </c>
      <c r="AU7" s="518" t="s">
        <v>313</v>
      </c>
      <c r="AV7" s="518" t="s">
        <v>314</v>
      </c>
      <c r="AW7" s="518" t="s">
        <v>315</v>
      </c>
      <c r="AX7" s="518" t="s">
        <v>316</v>
      </c>
      <c r="AY7" s="518" t="s">
        <v>317</v>
      </c>
      <c r="AZ7" s="518" t="s">
        <v>318</v>
      </c>
      <c r="BA7" s="518" t="s">
        <v>319</v>
      </c>
      <c r="BB7" s="518" t="s">
        <v>320</v>
      </c>
      <c r="BC7" s="518" t="s">
        <v>321</v>
      </c>
      <c r="BD7" s="518" t="s">
        <v>322</v>
      </c>
      <c r="BE7" s="518" t="s">
        <v>323</v>
      </c>
      <c r="BF7" s="518" t="s">
        <v>500</v>
      </c>
      <c r="BG7" s="519" t="s">
        <v>404</v>
      </c>
      <c r="BH7" s="517" t="s">
        <v>312</v>
      </c>
      <c r="BI7" s="518" t="s">
        <v>313</v>
      </c>
      <c r="BJ7" s="518" t="s">
        <v>314</v>
      </c>
      <c r="BK7" s="518" t="s">
        <v>315</v>
      </c>
      <c r="BL7" s="518" t="s">
        <v>316</v>
      </c>
      <c r="BM7" s="518" t="s">
        <v>317</v>
      </c>
      <c r="BN7" s="518" t="s">
        <v>318</v>
      </c>
      <c r="BO7" s="518" t="s">
        <v>319</v>
      </c>
      <c r="BP7" s="518" t="s">
        <v>320</v>
      </c>
      <c r="BQ7" s="518" t="s">
        <v>321</v>
      </c>
      <c r="BR7" s="518" t="s">
        <v>322</v>
      </c>
      <c r="BS7" s="518" t="s">
        <v>323</v>
      </c>
      <c r="BT7" s="519" t="s">
        <v>412</v>
      </c>
    </row>
    <row r="8" spans="1:72">
      <c r="A8" s="520"/>
      <c r="B8" s="521" t="s">
        <v>328</v>
      </c>
      <c r="C8" s="522" t="s">
        <v>239</v>
      </c>
      <c r="D8" s="524">
        <v>30240619.459776297</v>
      </c>
      <c r="E8" s="526">
        <v>32772230.883044001</v>
      </c>
      <c r="F8" s="526">
        <v>33259616.7636283</v>
      </c>
      <c r="G8" s="526">
        <v>38032841.643719301</v>
      </c>
      <c r="H8" s="526">
        <v>39021488.567047603</v>
      </c>
      <c r="I8" s="526">
        <v>39817590.900979497</v>
      </c>
      <c r="J8" s="526">
        <v>41294758.527023397</v>
      </c>
      <c r="K8" s="526">
        <v>42886251.247947</v>
      </c>
      <c r="L8" s="526">
        <v>44059237.9962954</v>
      </c>
      <c r="M8" s="526">
        <v>44095560.689349599</v>
      </c>
      <c r="N8" s="526">
        <v>43616479.979387604</v>
      </c>
      <c r="O8" s="526">
        <v>43063426.903858602</v>
      </c>
      <c r="P8" s="526">
        <v>2832344.9999994114</v>
      </c>
      <c r="Q8" s="523">
        <v>474992448.56205601</v>
      </c>
      <c r="R8" s="524">
        <v>40178538.679999985</v>
      </c>
      <c r="S8" s="525">
        <v>42563019.474989302</v>
      </c>
      <c r="T8" s="526">
        <v>42821435.770165443</v>
      </c>
      <c r="U8" s="526">
        <v>42897451.544569984</v>
      </c>
      <c r="V8" s="526">
        <v>41846974.469829969</v>
      </c>
      <c r="W8" s="526">
        <v>41281821.607280031</v>
      </c>
      <c r="X8" s="526">
        <v>41291370.393440008</v>
      </c>
      <c r="Y8" s="526">
        <v>41724681.755485989</v>
      </c>
      <c r="Z8" s="526">
        <v>41994657.356036961</v>
      </c>
      <c r="AA8" s="526">
        <v>42606731.850560009</v>
      </c>
      <c r="AB8" s="526">
        <v>42656826.692839958</v>
      </c>
      <c r="AC8" s="526">
        <v>42418610.947793089</v>
      </c>
      <c r="AD8" s="526">
        <v>18806922.457009256</v>
      </c>
      <c r="AE8" s="527">
        <v>523089043</v>
      </c>
      <c r="AF8" s="528">
        <v>40582237.074123427</v>
      </c>
      <c r="AG8" s="529">
        <v>42436997.091877103</v>
      </c>
      <c r="AH8" s="529">
        <v>42938428</v>
      </c>
      <c r="AI8" s="529">
        <v>43083671</v>
      </c>
      <c r="AJ8" s="529">
        <v>42546166</v>
      </c>
      <c r="AK8" s="529">
        <v>42649746</v>
      </c>
      <c r="AL8" s="529">
        <v>42884290</v>
      </c>
      <c r="AM8" s="529">
        <v>43091810</v>
      </c>
      <c r="AN8" s="529">
        <v>43624029</v>
      </c>
      <c r="AO8" s="529">
        <v>43801942.298371986</v>
      </c>
      <c r="AP8" s="529">
        <v>43529617</v>
      </c>
      <c r="AQ8" s="529">
        <v>43170903.36060074</v>
      </c>
      <c r="AR8" s="529">
        <v>112815969.15151334</v>
      </c>
      <c r="AS8" s="530">
        <v>627155805.97648656</v>
      </c>
      <c r="AT8" s="528">
        <v>41637303</v>
      </c>
      <c r="AU8" s="529">
        <v>43617912</v>
      </c>
      <c r="AV8" s="529">
        <v>44448962</v>
      </c>
      <c r="AW8" s="529">
        <v>44316876</v>
      </c>
      <c r="AX8" s="529">
        <v>43717922</v>
      </c>
      <c r="AY8" s="529">
        <v>43920676</v>
      </c>
      <c r="AZ8" s="529">
        <v>43565656</v>
      </c>
      <c r="BA8" s="529">
        <v>43999905</v>
      </c>
      <c r="BB8" s="529">
        <v>43658036.665152155</v>
      </c>
      <c r="BC8" s="529">
        <v>43480766</v>
      </c>
      <c r="BD8" s="529">
        <v>43826634</v>
      </c>
      <c r="BE8" s="529">
        <v>41513569</v>
      </c>
      <c r="BF8" s="529">
        <v>45218488.334847867</v>
      </c>
      <c r="BG8" s="530">
        <v>566922706</v>
      </c>
      <c r="BH8" s="528">
        <v>42159043</v>
      </c>
      <c r="BI8" s="529">
        <v>44504438</v>
      </c>
      <c r="BJ8" s="529">
        <v>45309741</v>
      </c>
      <c r="BK8" s="529">
        <v>56527320</v>
      </c>
      <c r="BL8" s="529">
        <v>42789778</v>
      </c>
      <c r="BM8" s="529">
        <v>43187285</v>
      </c>
      <c r="BN8" s="529">
        <v>43711749.223817036</v>
      </c>
      <c r="BO8" s="529">
        <v>45077923</v>
      </c>
      <c r="BP8" s="529">
        <v>45061389.944045737</v>
      </c>
      <c r="BQ8" s="529">
        <v>45061389.944045737</v>
      </c>
      <c r="BR8" s="529">
        <v>45061389.944045737</v>
      </c>
      <c r="BS8" s="529">
        <v>45061389.944045737</v>
      </c>
      <c r="BT8" s="530">
        <v>543512837</v>
      </c>
    </row>
    <row r="9" spans="1:72">
      <c r="A9" s="520"/>
      <c r="B9" s="521" t="s">
        <v>329</v>
      </c>
      <c r="C9" s="522" t="s">
        <v>240</v>
      </c>
      <c r="D9" s="524">
        <v>859681.51011050015</v>
      </c>
      <c r="E9" s="526">
        <v>1025486.8092054001</v>
      </c>
      <c r="F9" s="526">
        <v>1346915.7070115006</v>
      </c>
      <c r="G9" s="526">
        <v>1319911.4044904001</v>
      </c>
      <c r="H9" s="526">
        <v>1553454.5960694002</v>
      </c>
      <c r="I9" s="526">
        <v>2157183.7596289995</v>
      </c>
      <c r="J9" s="526">
        <v>2318189.0607305001</v>
      </c>
      <c r="K9" s="526">
        <v>2827795.7300205003</v>
      </c>
      <c r="L9" s="526">
        <v>2741850.5694519989</v>
      </c>
      <c r="M9" s="526">
        <v>2452613.2539055003</v>
      </c>
      <c r="N9" s="526">
        <v>1948848.2878478989</v>
      </c>
      <c r="O9" s="526">
        <v>1423860.5197307002</v>
      </c>
      <c r="P9" s="526">
        <v>-29.190000007860363</v>
      </c>
      <c r="Q9" s="523">
        <v>21975762.018203296</v>
      </c>
      <c r="R9" s="524">
        <v>829699.54</v>
      </c>
      <c r="S9" s="525">
        <v>1020724.3362185725</v>
      </c>
      <c r="T9" s="526">
        <v>1259710.160346875</v>
      </c>
      <c r="U9" s="526">
        <v>1264053.6680600001</v>
      </c>
      <c r="V9" s="526">
        <v>946570.74732999981</v>
      </c>
      <c r="W9" s="526">
        <v>1352596.9120799999</v>
      </c>
      <c r="X9" s="526">
        <v>1290137.1786399998</v>
      </c>
      <c r="Y9" s="526">
        <v>1157293.2722219997</v>
      </c>
      <c r="Z9" s="526">
        <v>1335352.7863789999</v>
      </c>
      <c r="AA9" s="526">
        <v>1323683.4395839998</v>
      </c>
      <c r="AB9" s="526">
        <v>1352242.39087515</v>
      </c>
      <c r="AC9" s="526">
        <v>1580978.5401813141</v>
      </c>
      <c r="AD9" s="526">
        <v>2809692.0280830897</v>
      </c>
      <c r="AE9" s="527">
        <v>17522735</v>
      </c>
      <c r="AF9" s="528">
        <v>854200.57756613975</v>
      </c>
      <c r="AG9" s="529">
        <v>856833.02</v>
      </c>
      <c r="AH9" s="529">
        <v>838109</v>
      </c>
      <c r="AI9" s="529">
        <v>1247525</v>
      </c>
      <c r="AJ9" s="529">
        <v>1290471</v>
      </c>
      <c r="AK9" s="529">
        <v>1396022</v>
      </c>
      <c r="AL9" s="529">
        <v>1420828</v>
      </c>
      <c r="AM9" s="529">
        <v>1468046</v>
      </c>
      <c r="AN9" s="529">
        <v>2930171</v>
      </c>
      <c r="AO9" s="529">
        <v>1460392.205938</v>
      </c>
      <c r="AP9" s="529">
        <v>1675593</v>
      </c>
      <c r="AQ9" s="529">
        <v>1557005.1490983795</v>
      </c>
      <c r="AR9" s="529">
        <v>-2131826.2400823198</v>
      </c>
      <c r="AS9" s="530">
        <v>14863369.712520201</v>
      </c>
      <c r="AT9" s="528">
        <v>881355</v>
      </c>
      <c r="AU9" s="529">
        <v>1121471</v>
      </c>
      <c r="AV9" s="529">
        <v>1301315</v>
      </c>
      <c r="AW9" s="529">
        <v>1270785</v>
      </c>
      <c r="AX9" s="529">
        <v>1237328</v>
      </c>
      <c r="AY9" s="529">
        <v>1571734</v>
      </c>
      <c r="AZ9" s="529">
        <v>1452016</v>
      </c>
      <c r="BA9" s="529">
        <v>2771967</v>
      </c>
      <c r="BB9" s="529">
        <v>4361099.7986560054</v>
      </c>
      <c r="BC9" s="529">
        <v>1365046</v>
      </c>
      <c r="BD9" s="529">
        <v>1691127</v>
      </c>
      <c r="BE9" s="529">
        <v>875016.01000000106</v>
      </c>
      <c r="BF9" s="529">
        <v>-2378235.8086560071</v>
      </c>
      <c r="BG9" s="530">
        <v>17522024</v>
      </c>
      <c r="BH9" s="528">
        <v>894022</v>
      </c>
      <c r="BI9" s="529">
        <v>1210872</v>
      </c>
      <c r="BJ9" s="529">
        <v>1368651</v>
      </c>
      <c r="BK9" s="529">
        <v>1437115</v>
      </c>
      <c r="BL9" s="529">
        <v>1403603</v>
      </c>
      <c r="BM9" s="529">
        <v>1441153</v>
      </c>
      <c r="BN9" s="529">
        <v>1472524.6634559969</v>
      </c>
      <c r="BO9" s="529">
        <v>1525273</v>
      </c>
      <c r="BP9" s="529">
        <v>1459433.3341360008</v>
      </c>
      <c r="BQ9" s="529">
        <v>1459433.3341360008</v>
      </c>
      <c r="BR9" s="529">
        <v>1459433.3341360008</v>
      </c>
      <c r="BS9" s="529">
        <v>1459433.3341360008</v>
      </c>
      <c r="BT9" s="530">
        <v>16590947</v>
      </c>
    </row>
    <row r="10" spans="1:72">
      <c r="A10" s="520"/>
      <c r="B10" s="521" t="s">
        <v>330</v>
      </c>
      <c r="C10" s="522" t="s">
        <v>241</v>
      </c>
      <c r="D10" s="524"/>
      <c r="E10" s="526">
        <v>50960</v>
      </c>
      <c r="F10" s="526">
        <v>2230040.9300000002</v>
      </c>
      <c r="G10" s="526">
        <v>485986.2</v>
      </c>
      <c r="H10" s="526">
        <v>255947.18</v>
      </c>
      <c r="I10" s="526">
        <v>52900.219999999994</v>
      </c>
      <c r="J10" s="526">
        <v>39788.479999999996</v>
      </c>
      <c r="K10" s="526">
        <v>25532.489999999998</v>
      </c>
      <c r="L10" s="526">
        <v>36081.15</v>
      </c>
      <c r="M10" s="526">
        <v>45870.83</v>
      </c>
      <c r="N10" s="526">
        <v>725455.7</v>
      </c>
      <c r="O10" s="526">
        <v>21820.080932699999</v>
      </c>
      <c r="P10" s="526">
        <v>559592.11000000115</v>
      </c>
      <c r="Q10" s="523">
        <v>4529975.370932701</v>
      </c>
      <c r="R10" s="524"/>
      <c r="S10" s="525">
        <v>0</v>
      </c>
      <c r="T10" s="526">
        <v>0</v>
      </c>
      <c r="U10" s="526">
        <v>0</v>
      </c>
      <c r="V10" s="526">
        <v>0</v>
      </c>
      <c r="W10" s="526">
        <v>0</v>
      </c>
      <c r="X10" s="526">
        <v>0</v>
      </c>
      <c r="Y10" s="526">
        <v>11941</v>
      </c>
      <c r="Z10" s="526">
        <v>0</v>
      </c>
      <c r="AA10" s="526">
        <v>58880</v>
      </c>
      <c r="AB10" s="526">
        <v>47836</v>
      </c>
      <c r="AC10" s="526">
        <v>1026960</v>
      </c>
      <c r="AD10" s="526">
        <v>3562472</v>
      </c>
      <c r="AE10" s="527">
        <v>4708089</v>
      </c>
      <c r="AF10" s="528">
        <v>0</v>
      </c>
      <c r="AG10" s="529">
        <v>999143</v>
      </c>
      <c r="AH10" s="529">
        <v>296892</v>
      </c>
      <c r="AI10" s="529">
        <v>726998</v>
      </c>
      <c r="AJ10" s="529">
        <v>346912</v>
      </c>
      <c r="AK10" s="529">
        <v>402136</v>
      </c>
      <c r="AL10" s="529">
        <v>1655006</v>
      </c>
      <c r="AM10" s="529">
        <v>855143</v>
      </c>
      <c r="AN10" s="529">
        <v>456922</v>
      </c>
      <c r="AO10" s="529">
        <v>1171647.56</v>
      </c>
      <c r="AP10" s="529">
        <v>749251</v>
      </c>
      <c r="AQ10" s="529">
        <v>-503112.47328665963</v>
      </c>
      <c r="AR10" s="529">
        <v>5254170.4589600647</v>
      </c>
      <c r="AS10" s="530">
        <v>12411108.545673406</v>
      </c>
      <c r="AT10" s="528">
        <v>0</v>
      </c>
      <c r="AU10" s="529">
        <v>3922</v>
      </c>
      <c r="AV10" s="529">
        <v>917419</v>
      </c>
      <c r="AW10" s="529">
        <v>449999</v>
      </c>
      <c r="AX10" s="529">
        <v>502408</v>
      </c>
      <c r="AY10" s="529">
        <v>5091</v>
      </c>
      <c r="AZ10" s="529">
        <v>445510</v>
      </c>
      <c r="BA10" s="529">
        <v>538064</v>
      </c>
      <c r="BB10" s="529">
        <v>873036.55999999994</v>
      </c>
      <c r="BC10" s="529">
        <v>496469</v>
      </c>
      <c r="BD10" s="529">
        <v>123966</v>
      </c>
      <c r="BE10" s="529">
        <v>741308.29999999981</v>
      </c>
      <c r="BF10" s="529">
        <v>6042346.1399999997</v>
      </c>
      <c r="BG10" s="530">
        <v>11139539</v>
      </c>
      <c r="BH10" s="528">
        <v>0</v>
      </c>
      <c r="BI10" s="529">
        <v>269116</v>
      </c>
      <c r="BJ10" s="529">
        <v>268704</v>
      </c>
      <c r="BK10" s="529">
        <v>319235</v>
      </c>
      <c r="BL10" s="529">
        <v>286317</v>
      </c>
      <c r="BM10" s="529">
        <v>270263</v>
      </c>
      <c r="BN10" s="529">
        <v>268420.99</v>
      </c>
      <c r="BO10" s="529">
        <v>273726</v>
      </c>
      <c r="BP10" s="529">
        <v>6588095.0025000004</v>
      </c>
      <c r="BQ10" s="529">
        <v>6588095.0025000004</v>
      </c>
      <c r="BR10" s="529">
        <v>6588095.0025000004</v>
      </c>
      <c r="BS10" s="529">
        <v>6588095.0025000004</v>
      </c>
      <c r="BT10" s="530">
        <v>28308162</v>
      </c>
    </row>
    <row r="11" spans="1:72">
      <c r="A11" s="520"/>
      <c r="B11" s="521" t="s">
        <v>331</v>
      </c>
      <c r="C11" s="522" t="s">
        <v>242</v>
      </c>
      <c r="D11" s="524"/>
      <c r="E11" s="526">
        <v>0.74961920000000004</v>
      </c>
      <c r="F11" s="526">
        <v>1.1603808</v>
      </c>
      <c r="G11" s="526"/>
      <c r="H11" s="526"/>
      <c r="I11" s="526">
        <v>1.7977344000000004</v>
      </c>
      <c r="J11" s="526">
        <v>2.0022655999999999</v>
      </c>
      <c r="K11" s="526"/>
      <c r="L11" s="526"/>
      <c r="M11" s="526">
        <v>25.35</v>
      </c>
      <c r="N11" s="526"/>
      <c r="O11" s="526"/>
      <c r="P11" s="526">
        <v>-7.1054273576010019E-15</v>
      </c>
      <c r="Q11" s="523">
        <v>31.059999999999995</v>
      </c>
      <c r="R11" s="524"/>
      <c r="S11" s="525"/>
      <c r="T11" s="526"/>
      <c r="U11" s="526">
        <v>0</v>
      </c>
      <c r="V11" s="526">
        <v>0</v>
      </c>
      <c r="W11" s="526">
        <v>0</v>
      </c>
      <c r="X11" s="526">
        <v>0</v>
      </c>
      <c r="Y11" s="526">
        <v>0</v>
      </c>
      <c r="Z11" s="526">
        <v>0</v>
      </c>
      <c r="AA11" s="526">
        <v>0</v>
      </c>
      <c r="AB11" s="526">
        <v>0</v>
      </c>
      <c r="AC11" s="526">
        <v>0</v>
      </c>
      <c r="AD11" s="526">
        <v>0</v>
      </c>
      <c r="AE11" s="527">
        <v>0</v>
      </c>
      <c r="AF11" s="528">
        <v>0</v>
      </c>
      <c r="AG11" s="529">
        <v>0</v>
      </c>
      <c r="AH11" s="529">
        <v>0</v>
      </c>
      <c r="AI11" s="529">
        <v>0</v>
      </c>
      <c r="AJ11" s="529">
        <v>0</v>
      </c>
      <c r="AK11" s="529">
        <v>0</v>
      </c>
      <c r="AL11" s="529">
        <v>0</v>
      </c>
      <c r="AM11" s="529">
        <v>0</v>
      </c>
      <c r="AN11" s="529">
        <v>367</v>
      </c>
      <c r="AO11" s="529">
        <v>0</v>
      </c>
      <c r="AP11" s="529">
        <v>0</v>
      </c>
      <c r="AQ11" s="529">
        <v>0</v>
      </c>
      <c r="AR11" s="529">
        <v>-367</v>
      </c>
      <c r="AS11" s="530">
        <v>0</v>
      </c>
      <c r="AT11" s="528">
        <v>0</v>
      </c>
      <c r="AU11" s="529">
        <v>0</v>
      </c>
      <c r="AV11" s="529">
        <v>0</v>
      </c>
      <c r="AW11" s="529">
        <v>0</v>
      </c>
      <c r="AX11" s="529">
        <v>0</v>
      </c>
      <c r="AY11" s="529">
        <v>0</v>
      </c>
      <c r="AZ11" s="529">
        <v>0</v>
      </c>
      <c r="BA11" s="529">
        <v>0</v>
      </c>
      <c r="BB11" s="529">
        <v>0</v>
      </c>
      <c r="BC11" s="529">
        <v>0</v>
      </c>
      <c r="BD11" s="529">
        <v>0</v>
      </c>
      <c r="BE11" s="529">
        <v>0</v>
      </c>
      <c r="BF11" s="529">
        <v>0</v>
      </c>
      <c r="BG11" s="530">
        <v>0</v>
      </c>
      <c r="BH11" s="528">
        <v>0</v>
      </c>
      <c r="BI11" s="529">
        <v>0</v>
      </c>
      <c r="BJ11" s="529">
        <v>0</v>
      </c>
      <c r="BK11" s="529">
        <v>0</v>
      </c>
      <c r="BL11" s="529">
        <v>0</v>
      </c>
      <c r="BM11" s="529">
        <v>0</v>
      </c>
      <c r="BN11" s="529">
        <v>0</v>
      </c>
      <c r="BO11" s="529">
        <v>0</v>
      </c>
      <c r="BP11" s="529">
        <v>0</v>
      </c>
      <c r="BQ11" s="529">
        <v>0</v>
      </c>
      <c r="BR11" s="529">
        <v>0</v>
      </c>
      <c r="BS11" s="529">
        <v>0</v>
      </c>
      <c r="BT11" s="530">
        <v>0</v>
      </c>
    </row>
    <row r="12" spans="1:72">
      <c r="A12" s="520"/>
      <c r="B12" s="521" t="s">
        <v>332</v>
      </c>
      <c r="C12" s="522" t="s">
        <v>243</v>
      </c>
      <c r="D12" s="524"/>
      <c r="E12" s="526">
        <v>8552.0391964999963</v>
      </c>
      <c r="F12" s="526">
        <v>785.66702309999903</v>
      </c>
      <c r="G12" s="526">
        <v>10811.585859399998</v>
      </c>
      <c r="H12" s="526">
        <v>25177.836359199999</v>
      </c>
      <c r="I12" s="526">
        <v>374.46</v>
      </c>
      <c r="J12" s="526">
        <v>12303.835114600008</v>
      </c>
      <c r="K12" s="526">
        <v>11835.943744599996</v>
      </c>
      <c r="L12" s="526">
        <v>15219.853349600005</v>
      </c>
      <c r="M12" s="526">
        <v>12014.350788700005</v>
      </c>
      <c r="N12" s="526">
        <v>13420.345771199993</v>
      </c>
      <c r="O12" s="526">
        <v>12590.251709200002</v>
      </c>
      <c r="P12" s="526">
        <v>40499.450000000084</v>
      </c>
      <c r="Q12" s="523">
        <v>163585.61891610007</v>
      </c>
      <c r="R12" s="524"/>
      <c r="S12" s="525">
        <v>84.067371515826792</v>
      </c>
      <c r="T12" s="526">
        <v>1140.7197453346519</v>
      </c>
      <c r="U12" s="526">
        <v>1773.27423</v>
      </c>
      <c r="V12" s="526">
        <v>1657.4145149999999</v>
      </c>
      <c r="W12" s="526">
        <v>6555.2885599999991</v>
      </c>
      <c r="X12" s="526">
        <v>6328.1363999999994</v>
      </c>
      <c r="Y12" s="526">
        <v>2710.549368</v>
      </c>
      <c r="Z12" s="526">
        <v>15750.677953</v>
      </c>
      <c r="AA12" s="526">
        <v>32109.422751999999</v>
      </c>
      <c r="AB12" s="526">
        <v>10205.91260958</v>
      </c>
      <c r="AC12" s="526">
        <v>9866.5528068747808</v>
      </c>
      <c r="AD12" s="526">
        <v>-51770.016311305255</v>
      </c>
      <c r="AE12" s="527">
        <v>36412</v>
      </c>
      <c r="AF12" s="528">
        <v>0</v>
      </c>
      <c r="AG12" s="529">
        <v>962.87</v>
      </c>
      <c r="AH12" s="529">
        <v>1621</v>
      </c>
      <c r="AI12" s="529">
        <v>24679</v>
      </c>
      <c r="AJ12" s="529">
        <v>13376</v>
      </c>
      <c r="AK12" s="529">
        <v>5635</v>
      </c>
      <c r="AL12" s="529">
        <v>17371</v>
      </c>
      <c r="AM12" s="529">
        <v>19207</v>
      </c>
      <c r="AN12" s="529">
        <v>30034</v>
      </c>
      <c r="AO12" s="529">
        <v>19830.716541999998</v>
      </c>
      <c r="AP12" s="529">
        <v>28267</v>
      </c>
      <c r="AQ12" s="529">
        <v>6330.0845618399944</v>
      </c>
      <c r="AR12" s="529">
        <v>-66474.347019668727</v>
      </c>
      <c r="AS12" s="530">
        <v>100839.32408417127</v>
      </c>
      <c r="AT12" s="528">
        <v>9943</v>
      </c>
      <c r="AU12" s="529">
        <v>14735</v>
      </c>
      <c r="AV12" s="529">
        <v>16737</v>
      </c>
      <c r="AW12" s="529">
        <v>7255</v>
      </c>
      <c r="AX12" s="529">
        <v>26222</v>
      </c>
      <c r="AY12" s="529">
        <v>9521</v>
      </c>
      <c r="AZ12" s="529">
        <v>30656</v>
      </c>
      <c r="BA12" s="529">
        <v>464902</v>
      </c>
      <c r="BB12" s="529">
        <v>70394.651583999934</v>
      </c>
      <c r="BC12" s="529">
        <v>20653</v>
      </c>
      <c r="BD12" s="529">
        <v>79080</v>
      </c>
      <c r="BE12" s="529">
        <v>703537</v>
      </c>
      <c r="BF12" s="529">
        <v>-1345806.6515839999</v>
      </c>
      <c r="BG12" s="530">
        <v>107829</v>
      </c>
      <c r="BH12" s="528">
        <v>6110</v>
      </c>
      <c r="BI12" s="529">
        <v>179772</v>
      </c>
      <c r="BJ12" s="529">
        <v>130771</v>
      </c>
      <c r="BK12" s="529">
        <v>63171</v>
      </c>
      <c r="BL12" s="529">
        <v>16281</v>
      </c>
      <c r="BM12" s="529">
        <v>47365</v>
      </c>
      <c r="BN12" s="529">
        <v>17021.066386999963</v>
      </c>
      <c r="BO12" s="529">
        <v>18554</v>
      </c>
      <c r="BP12" s="529">
        <v>-113658.76659674999</v>
      </c>
      <c r="BQ12" s="529">
        <v>-113658.76659674999</v>
      </c>
      <c r="BR12" s="529">
        <v>-113658.76659674999</v>
      </c>
      <c r="BS12" s="529">
        <v>-113658.76659674999</v>
      </c>
      <c r="BT12" s="530">
        <v>24410</v>
      </c>
    </row>
    <row r="13" spans="1:72">
      <c r="A13" s="520"/>
      <c r="B13" s="521" t="s">
        <v>333</v>
      </c>
      <c r="C13" s="522" t="s">
        <v>244</v>
      </c>
      <c r="D13" s="524">
        <v>1390.3521975000001</v>
      </c>
      <c r="E13" s="526">
        <v>22520.51780250001</v>
      </c>
      <c r="F13" s="526">
        <v>572946.50999999989</v>
      </c>
      <c r="G13" s="526">
        <v>24165.998682499994</v>
      </c>
      <c r="H13" s="526">
        <v>179766.03596000012</v>
      </c>
      <c r="I13" s="526">
        <v>1194800.7603220006</v>
      </c>
      <c r="J13" s="526">
        <v>26392.753718000004</v>
      </c>
      <c r="K13" s="526">
        <v>1153604.6887266</v>
      </c>
      <c r="L13" s="526">
        <v>26915.825229500173</v>
      </c>
      <c r="M13" s="526">
        <v>915607.38195049972</v>
      </c>
      <c r="N13" s="526">
        <v>539672.96000000008</v>
      </c>
      <c r="O13" s="526">
        <v>546343.68978000002</v>
      </c>
      <c r="P13" s="526">
        <v>1083449.2100000014</v>
      </c>
      <c r="Q13" s="523">
        <v>6287576.6843691021</v>
      </c>
      <c r="R13" s="524">
        <v>6</v>
      </c>
      <c r="S13" s="525">
        <v>463964.21973016782</v>
      </c>
      <c r="T13" s="526">
        <v>505051.60467368743</v>
      </c>
      <c r="U13" s="526">
        <v>62200.955669999996</v>
      </c>
      <c r="V13" s="526">
        <v>322911.09611000004</v>
      </c>
      <c r="W13" s="526">
        <v>41082.824160000004</v>
      </c>
      <c r="X13" s="526">
        <v>67269.421120000014</v>
      </c>
      <c r="Y13" s="526">
        <v>754391.87207399996</v>
      </c>
      <c r="Z13" s="526">
        <v>47766.637242000012</v>
      </c>
      <c r="AA13" s="526">
        <v>588606.77708800009</v>
      </c>
      <c r="AB13" s="526">
        <v>522365.80483710999</v>
      </c>
      <c r="AC13" s="526">
        <v>950482.43393590406</v>
      </c>
      <c r="AD13" s="526">
        <v>86706.353359130211</v>
      </c>
      <c r="AE13" s="527">
        <v>4412806</v>
      </c>
      <c r="AF13" s="528">
        <v>0</v>
      </c>
      <c r="AG13" s="529">
        <v>0</v>
      </c>
      <c r="AH13" s="529">
        <v>0</v>
      </c>
      <c r="AI13" s="529">
        <v>501809</v>
      </c>
      <c r="AJ13" s="529">
        <v>17689</v>
      </c>
      <c r="AK13" s="529">
        <v>1112197</v>
      </c>
      <c r="AL13" s="529">
        <v>18254</v>
      </c>
      <c r="AM13" s="529">
        <v>652360</v>
      </c>
      <c r="AN13" s="529">
        <v>1231098</v>
      </c>
      <c r="AO13" s="529">
        <v>79122.922318000012</v>
      </c>
      <c r="AP13" s="529">
        <v>1973826</v>
      </c>
      <c r="AQ13" s="529">
        <v>74172.210214959981</v>
      </c>
      <c r="AR13" s="529">
        <v>-5655987.3550012494</v>
      </c>
      <c r="AS13" s="530">
        <v>4540.7775317118003</v>
      </c>
      <c r="AT13" s="528">
        <v>1674</v>
      </c>
      <c r="AU13" s="529">
        <v>788492</v>
      </c>
      <c r="AV13" s="529">
        <v>102941</v>
      </c>
      <c r="AW13" s="529">
        <v>526467</v>
      </c>
      <c r="AX13" s="529">
        <v>1080800</v>
      </c>
      <c r="AY13" s="529">
        <v>79192</v>
      </c>
      <c r="AZ13" s="529">
        <v>610085</v>
      </c>
      <c r="BA13" s="529">
        <v>1126322</v>
      </c>
      <c r="BB13" s="529">
        <v>864150.37662399956</v>
      </c>
      <c r="BC13" s="529">
        <v>407726</v>
      </c>
      <c r="BD13" s="529">
        <v>686294</v>
      </c>
      <c r="BE13" s="529">
        <v>11</v>
      </c>
      <c r="BF13" s="529">
        <v>1340537.6233760007</v>
      </c>
      <c r="BG13" s="530">
        <v>7614692</v>
      </c>
      <c r="BH13" s="528">
        <v>613031</v>
      </c>
      <c r="BI13" s="529">
        <v>636848</v>
      </c>
      <c r="BJ13" s="529">
        <v>20024</v>
      </c>
      <c r="BK13" s="529">
        <v>30541</v>
      </c>
      <c r="BL13" s="529">
        <v>14024</v>
      </c>
      <c r="BM13" s="529">
        <v>2220840</v>
      </c>
      <c r="BN13" s="529">
        <v>428471.17241599993</v>
      </c>
      <c r="BO13" s="529">
        <v>220539</v>
      </c>
      <c r="BP13" s="529">
        <v>908707.20689600008</v>
      </c>
      <c r="BQ13" s="529">
        <v>908707.20689600008</v>
      </c>
      <c r="BR13" s="529">
        <v>908707.20689600008</v>
      </c>
      <c r="BS13" s="529">
        <v>908707.20689600008</v>
      </c>
      <c r="BT13" s="530">
        <v>7819147</v>
      </c>
    </row>
    <row r="14" spans="1:72">
      <c r="A14" s="520"/>
      <c r="B14" s="521" t="s">
        <v>334</v>
      </c>
      <c r="C14" s="522" t="s">
        <v>245</v>
      </c>
      <c r="D14" s="524">
        <v>109784.59109639999</v>
      </c>
      <c r="E14" s="526">
        <v>3127601.3122524945</v>
      </c>
      <c r="F14" s="526">
        <v>3186270.0949257938</v>
      </c>
      <c r="G14" s="526">
        <v>3758612.6310562994</v>
      </c>
      <c r="H14" s="526">
        <v>3981705.4971280019</v>
      </c>
      <c r="I14" s="526">
        <v>3778403.5848977938</v>
      </c>
      <c r="J14" s="526">
        <v>3995920.1342100981</v>
      </c>
      <c r="K14" s="526">
        <v>3864788.4798807967</v>
      </c>
      <c r="L14" s="526">
        <v>4126367.1714865007</v>
      </c>
      <c r="M14" s="526">
        <v>4395934.3271250976</v>
      </c>
      <c r="N14" s="526">
        <v>4107400.7447053972</v>
      </c>
      <c r="O14" s="526">
        <v>3683211.7698836005</v>
      </c>
      <c r="P14" s="526">
        <v>5573476.3100000154</v>
      </c>
      <c r="Q14" s="523">
        <v>47689476.648648292</v>
      </c>
      <c r="R14" s="524">
        <v>113973.41999999998</v>
      </c>
      <c r="S14" s="525">
        <v>3031812.8358922359</v>
      </c>
      <c r="T14" s="526">
        <v>3655032.8326228294</v>
      </c>
      <c r="U14" s="526">
        <v>4056475.3469900056</v>
      </c>
      <c r="V14" s="526">
        <v>4120539.1809950001</v>
      </c>
      <c r="W14" s="526">
        <v>3971253.5502400012</v>
      </c>
      <c r="X14" s="526">
        <v>3892160.8612799998</v>
      </c>
      <c r="Y14" s="526">
        <v>4081327.3613659982</v>
      </c>
      <c r="Z14" s="526">
        <v>3766068.5506460001</v>
      </c>
      <c r="AA14" s="526">
        <v>4474853.1339199999</v>
      </c>
      <c r="AB14" s="526">
        <v>4592845.873243168</v>
      </c>
      <c r="AC14" s="526">
        <v>3585031.6386217223</v>
      </c>
      <c r="AD14" s="526">
        <v>-238192.58581696451</v>
      </c>
      <c r="AE14" s="527">
        <v>43103182</v>
      </c>
      <c r="AF14" s="528">
        <v>167700.57594710001</v>
      </c>
      <c r="AG14" s="529">
        <v>3711507.0300000012</v>
      </c>
      <c r="AH14" s="529">
        <v>3993235</v>
      </c>
      <c r="AI14" s="529">
        <v>3377515</v>
      </c>
      <c r="AJ14" s="529">
        <v>4157477</v>
      </c>
      <c r="AK14" s="529">
        <v>4342554</v>
      </c>
      <c r="AL14" s="529">
        <v>4837129</v>
      </c>
      <c r="AM14" s="529">
        <v>4371639</v>
      </c>
      <c r="AN14" s="529">
        <v>5356069</v>
      </c>
      <c r="AO14" s="529">
        <v>4598757.0550859999</v>
      </c>
      <c r="AP14" s="529">
        <v>5196676</v>
      </c>
      <c r="AQ14" s="529">
        <v>4688612.0910538109</v>
      </c>
      <c r="AR14" s="529">
        <v>18874406.247913085</v>
      </c>
      <c r="AS14" s="530">
        <v>67673277</v>
      </c>
      <c r="AT14" s="528">
        <v>297425</v>
      </c>
      <c r="AU14" s="529">
        <v>3699192</v>
      </c>
      <c r="AV14" s="529">
        <v>4996705</v>
      </c>
      <c r="AW14" s="529">
        <v>3997036</v>
      </c>
      <c r="AX14" s="529">
        <v>4658755</v>
      </c>
      <c r="AY14" s="529">
        <v>4521655</v>
      </c>
      <c r="AZ14" s="529">
        <v>4878687</v>
      </c>
      <c r="BA14" s="529">
        <v>3457621</v>
      </c>
      <c r="BB14" s="529">
        <v>2024855.8327680039</v>
      </c>
      <c r="BC14" s="529">
        <v>2242450</v>
      </c>
      <c r="BD14" s="529">
        <v>2722745</v>
      </c>
      <c r="BE14" s="529">
        <v>2215949</v>
      </c>
      <c r="BF14" s="529">
        <v>16417406.167231992</v>
      </c>
      <c r="BG14" s="530">
        <v>56130482</v>
      </c>
      <c r="BH14" s="528">
        <v>353357</v>
      </c>
      <c r="BI14" s="529">
        <v>2857649</v>
      </c>
      <c r="BJ14" s="529">
        <v>2764176</v>
      </c>
      <c r="BK14" s="529">
        <v>3126824</v>
      </c>
      <c r="BL14" s="529">
        <v>2863719</v>
      </c>
      <c r="BM14" s="529">
        <v>2380696</v>
      </c>
      <c r="BN14" s="529">
        <v>3000650.0944330124</v>
      </c>
      <c r="BO14" s="529">
        <v>3780740</v>
      </c>
      <c r="BP14" s="529">
        <v>5952948.7263917467</v>
      </c>
      <c r="BQ14" s="529">
        <v>5952948.7263917467</v>
      </c>
      <c r="BR14" s="529">
        <v>5952948.7263917467</v>
      </c>
      <c r="BS14" s="529">
        <v>5952948.7263917467</v>
      </c>
      <c r="BT14" s="530">
        <v>44939606</v>
      </c>
    </row>
    <row r="15" spans="1:72" s="535" customFormat="1">
      <c r="A15" s="531"/>
      <c r="B15" s="513" t="s">
        <v>335</v>
      </c>
      <c r="C15" s="532" t="s">
        <v>246</v>
      </c>
      <c r="D15" s="533">
        <v>3502.18</v>
      </c>
      <c r="E15" s="525">
        <v>12882.9026992</v>
      </c>
      <c r="F15" s="525">
        <v>9973.748058799998</v>
      </c>
      <c r="G15" s="525">
        <v>6543.6349999999993</v>
      </c>
      <c r="H15" s="525">
        <v>16085.412671999999</v>
      </c>
      <c r="I15" s="525">
        <v>6558.4720499999994</v>
      </c>
      <c r="J15" s="525">
        <v>5761.28</v>
      </c>
      <c r="K15" s="525">
        <v>5784.4486271999995</v>
      </c>
      <c r="L15" s="525">
        <v>10899.163313800002</v>
      </c>
      <c r="M15" s="525">
        <v>5930.4809999999998</v>
      </c>
      <c r="N15" s="525">
        <v>5157.365154000001</v>
      </c>
      <c r="O15" s="525">
        <v>7170.9238231999998</v>
      </c>
      <c r="P15" s="526">
        <v>4979.8500000000686</v>
      </c>
      <c r="Q15" s="523">
        <v>101229.86239820006</v>
      </c>
      <c r="R15" s="533"/>
      <c r="S15" s="525">
        <v>80961.510323223702</v>
      </c>
      <c r="T15" s="525">
        <v>1461.3049610577991</v>
      </c>
      <c r="U15" s="525">
        <v>39528.34779</v>
      </c>
      <c r="V15" s="525">
        <v>96516.450734999991</v>
      </c>
      <c r="W15" s="525">
        <v>15006.816480000001</v>
      </c>
      <c r="X15" s="526">
        <v>100184.80928</v>
      </c>
      <c r="Y15" s="526">
        <v>131236.51806599999</v>
      </c>
      <c r="Z15" s="526">
        <v>3231.3063000000002</v>
      </c>
      <c r="AA15" s="526">
        <v>128307.93465600001</v>
      </c>
      <c r="AB15" s="526">
        <v>2045</v>
      </c>
      <c r="AC15" s="526">
        <v>95876.403805135851</v>
      </c>
      <c r="AD15" s="526">
        <v>508650.69853785983</v>
      </c>
      <c r="AE15" s="527">
        <v>1203007.1009342773</v>
      </c>
      <c r="AF15" s="528">
        <v>0</v>
      </c>
      <c r="AG15" s="534">
        <v>73.900000000000006</v>
      </c>
      <c r="AH15" s="529">
        <v>0</v>
      </c>
      <c r="AI15" s="529">
        <v>7467</v>
      </c>
      <c r="AJ15" s="529">
        <v>53</v>
      </c>
      <c r="AK15" s="529">
        <v>9628</v>
      </c>
      <c r="AL15" s="529">
        <v>6304</v>
      </c>
      <c r="AM15" s="529">
        <v>5526</v>
      </c>
      <c r="AN15" s="529">
        <v>29483</v>
      </c>
      <c r="AO15" s="529">
        <v>0</v>
      </c>
      <c r="AP15" s="529">
        <v>6658</v>
      </c>
      <c r="AQ15" s="529">
        <v>9030</v>
      </c>
      <c r="AR15" s="529">
        <v>32307.765755205706</v>
      </c>
      <c r="AS15" s="530">
        <v>106530.6657552057</v>
      </c>
      <c r="AT15" s="528">
        <v>3488</v>
      </c>
      <c r="AU15" s="529">
        <v>3508</v>
      </c>
      <c r="AV15" s="529">
        <v>25838</v>
      </c>
      <c r="AW15" s="529">
        <v>1825</v>
      </c>
      <c r="AX15" s="529">
        <v>11186</v>
      </c>
      <c r="AY15" s="529">
        <v>25429</v>
      </c>
      <c r="AZ15" s="529">
        <v>1170</v>
      </c>
      <c r="BA15" s="529">
        <v>6344</v>
      </c>
      <c r="BB15" s="529">
        <v>1054.3141440000006</v>
      </c>
      <c r="BC15" s="529">
        <v>1929</v>
      </c>
      <c r="BD15" s="529">
        <v>1873</v>
      </c>
      <c r="BE15" s="529">
        <v>500</v>
      </c>
      <c r="BF15" s="529">
        <v>57493.685855999996</v>
      </c>
      <c r="BG15" s="530">
        <v>141638</v>
      </c>
      <c r="BH15" s="528">
        <v>0</v>
      </c>
      <c r="BI15" s="529">
        <v>24300</v>
      </c>
      <c r="BJ15" s="529">
        <v>949</v>
      </c>
      <c r="BK15" s="529">
        <v>295</v>
      </c>
      <c r="BL15" s="529">
        <v>690</v>
      </c>
      <c r="BM15" s="529">
        <v>0</v>
      </c>
      <c r="BN15" s="529">
        <v>-34.40499999999998</v>
      </c>
      <c r="BO15" s="529">
        <v>762</v>
      </c>
      <c r="BP15" s="529">
        <v>23981.60125</v>
      </c>
      <c r="BQ15" s="529">
        <v>23981.60125</v>
      </c>
      <c r="BR15" s="529">
        <v>23981.60125</v>
      </c>
      <c r="BS15" s="529">
        <v>23981.60125</v>
      </c>
      <c r="BT15" s="530">
        <v>122888</v>
      </c>
    </row>
    <row r="16" spans="1:72" s="535" customFormat="1" ht="16.5" customHeight="1">
      <c r="A16" s="531"/>
      <c r="B16" s="513" t="s">
        <v>336</v>
      </c>
      <c r="C16" s="532" t="s">
        <v>337</v>
      </c>
      <c r="D16" s="533"/>
      <c r="E16" s="525">
        <v>42.328160000000004</v>
      </c>
      <c r="F16" s="525">
        <v>1673.67184</v>
      </c>
      <c r="G16" s="525">
        <v>414.75</v>
      </c>
      <c r="H16" s="525">
        <v>2089.9185984000005</v>
      </c>
      <c r="I16" s="525">
        <v>169.80796160000006</v>
      </c>
      <c r="J16" s="525">
        <v>2247.2895167999995</v>
      </c>
      <c r="K16" s="525">
        <v>1512.98</v>
      </c>
      <c r="L16" s="525">
        <v>836.56392320000009</v>
      </c>
      <c r="M16" s="525">
        <v>829.77607680000006</v>
      </c>
      <c r="N16" s="525">
        <v>21.993923199999983</v>
      </c>
      <c r="O16" s="525">
        <v>2249.1076768000003</v>
      </c>
      <c r="P16" s="526">
        <v>2029.8900000000012</v>
      </c>
      <c r="Q16" s="523">
        <v>14118.0776768</v>
      </c>
      <c r="R16" s="533"/>
      <c r="S16" s="525">
        <v>0</v>
      </c>
      <c r="T16" s="525">
        <v>22934.631251029346</v>
      </c>
      <c r="U16" s="525">
        <v>0</v>
      </c>
      <c r="V16" s="525">
        <v>0</v>
      </c>
      <c r="W16" s="525">
        <v>39131.485440000004</v>
      </c>
      <c r="X16" s="526">
        <v>37364.16704</v>
      </c>
      <c r="Y16" s="526">
        <v>19642.687635999999</v>
      </c>
      <c r="Z16" s="526">
        <v>498.97500000000002</v>
      </c>
      <c r="AA16" s="526">
        <v>18706.770784</v>
      </c>
      <c r="AB16" s="526">
        <v>0</v>
      </c>
      <c r="AC16" s="526">
        <v>0</v>
      </c>
      <c r="AD16" s="526">
        <v>49908.282848970644</v>
      </c>
      <c r="AE16" s="527">
        <v>188187</v>
      </c>
      <c r="AF16" s="528">
        <v>0</v>
      </c>
      <c r="AG16" s="534">
        <v>0</v>
      </c>
      <c r="AH16" s="529">
        <v>0</v>
      </c>
      <c r="AI16" s="529">
        <v>23138</v>
      </c>
      <c r="AJ16" s="529">
        <v>22855</v>
      </c>
      <c r="AK16" s="529">
        <v>381</v>
      </c>
      <c r="AL16" s="529">
        <v>57782</v>
      </c>
      <c r="AM16" s="529">
        <v>23106</v>
      </c>
      <c r="AN16" s="529">
        <v>32717</v>
      </c>
      <c r="AO16" s="529">
        <v>22619.275271999999</v>
      </c>
      <c r="AP16" s="529">
        <v>27276</v>
      </c>
      <c r="AQ16" s="529">
        <v>35297.064300680016</v>
      </c>
      <c r="AR16" s="529">
        <v>-226139.14322467137</v>
      </c>
      <c r="AS16" s="530">
        <v>19032.196348008649</v>
      </c>
      <c r="AT16" s="528">
        <v>380</v>
      </c>
      <c r="AU16" s="529">
        <v>410271</v>
      </c>
      <c r="AV16" s="529">
        <v>26092</v>
      </c>
      <c r="AW16" s="529">
        <v>0</v>
      </c>
      <c r="AX16" s="529">
        <v>25670</v>
      </c>
      <c r="AY16" s="529">
        <v>29665</v>
      </c>
      <c r="AZ16" s="529">
        <v>59618</v>
      </c>
      <c r="BA16" s="529">
        <v>-363619.23176</v>
      </c>
      <c r="BB16" s="529">
        <v>22017.353856000002</v>
      </c>
      <c r="BC16" s="529">
        <v>44807</v>
      </c>
      <c r="BD16" s="529">
        <v>21292</v>
      </c>
      <c r="BE16" s="529">
        <v>0</v>
      </c>
      <c r="BF16" s="529">
        <v>-264558.12209600001</v>
      </c>
      <c r="BG16" s="530">
        <v>11635</v>
      </c>
      <c r="BH16" s="528">
        <v>0</v>
      </c>
      <c r="BI16" s="529">
        <v>22574</v>
      </c>
      <c r="BJ16" s="529">
        <v>0</v>
      </c>
      <c r="BK16" s="529">
        <v>44577</v>
      </c>
      <c r="BL16" s="529">
        <v>0</v>
      </c>
      <c r="BM16" s="529">
        <v>19167</v>
      </c>
      <c r="BN16" s="529">
        <v>17800.128612000022</v>
      </c>
      <c r="BO16" s="529">
        <v>0</v>
      </c>
      <c r="BP16" s="529">
        <v>-24136.532153000007</v>
      </c>
      <c r="BQ16" s="529">
        <v>-24136.532153000007</v>
      </c>
      <c r="BR16" s="529">
        <v>-24136.532153000007</v>
      </c>
      <c r="BS16" s="529">
        <v>-24136.532153000007</v>
      </c>
      <c r="BT16" s="530">
        <v>7572</v>
      </c>
    </row>
    <row r="17" spans="1:72" s="535" customFormat="1">
      <c r="A17" s="531"/>
      <c r="B17" s="513" t="s">
        <v>338</v>
      </c>
      <c r="C17" s="532" t="s">
        <v>247</v>
      </c>
      <c r="D17" s="533">
        <v>2761811.9085192</v>
      </c>
      <c r="E17" s="525">
        <v>1829698.0358042982</v>
      </c>
      <c r="F17" s="525">
        <v>7783735.2493839003</v>
      </c>
      <c r="G17" s="525">
        <v>13045471.047511196</v>
      </c>
      <c r="H17" s="525">
        <v>2054971.1942238964</v>
      </c>
      <c r="I17" s="525">
        <v>8424631.8438648023</v>
      </c>
      <c r="J17" s="525">
        <v>8125028.8135898029</v>
      </c>
      <c r="K17" s="525">
        <v>8815485.5739686992</v>
      </c>
      <c r="L17" s="525">
        <v>9630675.1343586035</v>
      </c>
      <c r="M17" s="525">
        <v>8811406.0193939973</v>
      </c>
      <c r="N17" s="525">
        <v>9783434.5039761011</v>
      </c>
      <c r="O17" s="525">
        <v>9210702.0016006026</v>
      </c>
      <c r="P17" s="526">
        <v>25046072.289999992</v>
      </c>
      <c r="Q17" s="523">
        <v>115323123.61619507</v>
      </c>
      <c r="R17" s="533">
        <v>3134242.17</v>
      </c>
      <c r="S17" s="525">
        <v>1899577.6854749904</v>
      </c>
      <c r="T17" s="525">
        <v>2051987.9562337375</v>
      </c>
      <c r="U17" s="525">
        <v>1898952.9226899906</v>
      </c>
      <c r="V17" s="525">
        <v>3431769.2804852054</v>
      </c>
      <c r="W17" s="525">
        <v>2178937.3017600002</v>
      </c>
      <c r="X17" s="526">
        <v>2079403</v>
      </c>
      <c r="Y17" s="526">
        <v>2068515.5076480003</v>
      </c>
      <c r="Z17" s="526">
        <v>2092889.6688489993</v>
      </c>
      <c r="AA17" s="526">
        <v>2321954.9247040004</v>
      </c>
      <c r="AB17" s="526">
        <v>2366998.6339917793</v>
      </c>
      <c r="AC17" s="526">
        <v>60366436.142855927</v>
      </c>
      <c r="AD17" s="526">
        <v>17463296.805307373</v>
      </c>
      <c r="AE17" s="527">
        <v>103354962</v>
      </c>
      <c r="AF17" s="528">
        <v>3026114.1423633411</v>
      </c>
      <c r="AG17" s="534">
        <v>2390951.8322315603</v>
      </c>
      <c r="AH17" s="529">
        <v>3266618</v>
      </c>
      <c r="AI17" s="529">
        <v>2004029</v>
      </c>
      <c r="AJ17" s="529">
        <v>3341250</v>
      </c>
      <c r="AK17" s="529">
        <v>2468621</v>
      </c>
      <c r="AL17" s="529">
        <v>2170802</v>
      </c>
      <c r="AM17" s="529">
        <v>2339870</v>
      </c>
      <c r="AN17" s="529">
        <v>51184554</v>
      </c>
      <c r="AO17" s="529">
        <v>2412939.549958</v>
      </c>
      <c r="AP17" s="529">
        <v>17435601</v>
      </c>
      <c r="AQ17" s="529">
        <v>19401915.430178501</v>
      </c>
      <c r="AR17" s="529">
        <v>-108000615.9547314</v>
      </c>
      <c r="AS17" s="530">
        <v>3442650</v>
      </c>
      <c r="AT17" s="528">
        <v>9130497</v>
      </c>
      <c r="AU17" s="529">
        <v>2084221</v>
      </c>
      <c r="AV17" s="529">
        <v>-4020548</v>
      </c>
      <c r="AW17" s="529">
        <v>2002365</v>
      </c>
      <c r="AX17" s="529">
        <v>2530232</v>
      </c>
      <c r="AY17" s="529">
        <v>41500653</v>
      </c>
      <c r="AZ17" s="529">
        <v>10324231</v>
      </c>
      <c r="BA17" s="529">
        <v>11624517</v>
      </c>
      <c r="BB17" s="529">
        <v>2944647.4061440001</v>
      </c>
      <c r="BC17" s="529">
        <v>17740432</v>
      </c>
      <c r="BD17" s="529">
        <v>9985845</v>
      </c>
      <c r="BE17" s="529">
        <v>7860012</v>
      </c>
      <c r="BF17" s="529">
        <v>-41316645.406143993</v>
      </c>
      <c r="BG17" s="530">
        <v>72390459</v>
      </c>
      <c r="BH17" s="528">
        <v>3017593</v>
      </c>
      <c r="BI17" s="529">
        <v>2117083</v>
      </c>
      <c r="BJ17" s="529">
        <v>2515070</v>
      </c>
      <c r="BK17" s="529">
        <v>2077964</v>
      </c>
      <c r="BL17" s="529">
        <v>1914429</v>
      </c>
      <c r="BM17" s="529">
        <v>2437100</v>
      </c>
      <c r="BN17" s="529">
        <v>2284725.4915620098</v>
      </c>
      <c r="BO17" s="529">
        <v>2104847</v>
      </c>
      <c r="BP17" s="529">
        <v>22627431.127109498</v>
      </c>
      <c r="BQ17" s="529">
        <v>22627431.127109498</v>
      </c>
      <c r="BR17" s="529">
        <v>22627431.127109498</v>
      </c>
      <c r="BS17" s="529">
        <v>22627431.127109498</v>
      </c>
      <c r="BT17" s="530">
        <v>108978536</v>
      </c>
    </row>
    <row r="18" spans="1:72">
      <c r="A18" s="520"/>
      <c r="B18" s="521" t="s">
        <v>339</v>
      </c>
      <c r="C18" s="522" t="s">
        <v>248</v>
      </c>
      <c r="D18" s="524">
        <v>1664.24</v>
      </c>
      <c r="E18" s="526">
        <v>148055.54999999996</v>
      </c>
      <c r="F18" s="526">
        <v>133764.55999999947</v>
      </c>
      <c r="G18" s="526">
        <v>152102.13000000003</v>
      </c>
      <c r="H18" s="526">
        <v>172770.7900000005</v>
      </c>
      <c r="I18" s="526">
        <v>127699.19999999879</v>
      </c>
      <c r="J18" s="526">
        <v>164874.7899999989</v>
      </c>
      <c r="K18" s="526">
        <v>98094.089999999735</v>
      </c>
      <c r="L18" s="526">
        <v>178711.98999999985</v>
      </c>
      <c r="M18" s="526">
        <v>181608.28999999946</v>
      </c>
      <c r="N18" s="526">
        <v>243626.96000000136</v>
      </c>
      <c r="O18" s="526">
        <v>259592.07000000143</v>
      </c>
      <c r="P18" s="526">
        <v>158182.01999999947</v>
      </c>
      <c r="Q18" s="523">
        <v>2020746.6799999992</v>
      </c>
      <c r="R18" s="524">
        <v>10271.849999999999</v>
      </c>
      <c r="S18" s="525">
        <v>109205.86000000002</v>
      </c>
      <c r="T18" s="526">
        <v>189960.97000000018</v>
      </c>
      <c r="U18" s="526">
        <v>308233.47000000003</v>
      </c>
      <c r="V18" s="526">
        <v>953437.86</v>
      </c>
      <c r="W18" s="526">
        <v>171551.65999999997</v>
      </c>
      <c r="X18" s="526">
        <v>109262.59999999999</v>
      </c>
      <c r="Y18" s="526">
        <v>959088</v>
      </c>
      <c r="Z18" s="526">
        <v>204031</v>
      </c>
      <c r="AA18" s="526">
        <v>273506</v>
      </c>
      <c r="AB18" s="526">
        <v>1852393</v>
      </c>
      <c r="AC18" s="526">
        <v>469353.5</v>
      </c>
      <c r="AD18" s="526">
        <v>-779889.77000000048</v>
      </c>
      <c r="AE18" s="527">
        <v>4830406</v>
      </c>
      <c r="AF18" s="528">
        <v>9291.84</v>
      </c>
      <c r="AG18" s="529">
        <v>0</v>
      </c>
      <c r="AH18" s="529">
        <v>0</v>
      </c>
      <c r="AI18" s="529">
        <v>231359</v>
      </c>
      <c r="AJ18" s="529">
        <v>245477</v>
      </c>
      <c r="AK18" s="529">
        <v>153314</v>
      </c>
      <c r="AL18" s="529">
        <v>286019</v>
      </c>
      <c r="AM18" s="529">
        <v>165330</v>
      </c>
      <c r="AN18" s="529">
        <v>249324</v>
      </c>
      <c r="AO18" s="529">
        <v>226699.89999999997</v>
      </c>
      <c r="AP18" s="529">
        <v>1257630</v>
      </c>
      <c r="AQ18" s="529">
        <v>179362.47000000009</v>
      </c>
      <c r="AR18" s="529">
        <v>1839270.79</v>
      </c>
      <c r="AS18" s="530">
        <v>4843078</v>
      </c>
      <c r="AT18" s="528">
        <v>53078</v>
      </c>
      <c r="AU18" s="529">
        <v>3049614</v>
      </c>
      <c r="AV18" s="529">
        <v>617731</v>
      </c>
      <c r="AW18" s="529">
        <v>3857296</v>
      </c>
      <c r="AX18" s="529">
        <v>550290</v>
      </c>
      <c r="AY18" s="529">
        <v>373490</v>
      </c>
      <c r="AZ18" s="529">
        <v>1057400</v>
      </c>
      <c r="BA18" s="529">
        <v>2221164</v>
      </c>
      <c r="BB18" s="529">
        <v>3216368.1500000008</v>
      </c>
      <c r="BC18" s="529">
        <v>4068165</v>
      </c>
      <c r="BD18" s="529">
        <v>2188573</v>
      </c>
      <c r="BE18" s="529">
        <v>13466745</v>
      </c>
      <c r="BF18" s="529">
        <v>14635037.850000001</v>
      </c>
      <c r="BG18" s="530">
        <v>49354952</v>
      </c>
      <c r="BH18" s="528">
        <v>42800</v>
      </c>
      <c r="BI18" s="529">
        <v>4531808</v>
      </c>
      <c r="BJ18" s="529">
        <v>4530827</v>
      </c>
      <c r="BK18" s="529">
        <v>4543493</v>
      </c>
      <c r="BL18" s="529">
        <v>4559534</v>
      </c>
      <c r="BM18" s="529">
        <v>4510601</v>
      </c>
      <c r="BN18" s="529">
        <v>4487014.5500000007</v>
      </c>
      <c r="BO18" s="529">
        <v>5658635.9699999988</v>
      </c>
      <c r="BP18" s="529">
        <v>5108961.87</v>
      </c>
      <c r="BQ18" s="529">
        <v>5108961.87</v>
      </c>
      <c r="BR18" s="529">
        <v>5108961.87</v>
      </c>
      <c r="BS18" s="529">
        <v>5108961.87</v>
      </c>
      <c r="BT18" s="530">
        <v>53300561</v>
      </c>
    </row>
    <row r="19" spans="1:72">
      <c r="A19" s="520"/>
      <c r="B19" s="521" t="s">
        <v>340</v>
      </c>
      <c r="C19" s="522" t="s">
        <v>341</v>
      </c>
      <c r="D19" s="524">
        <v>171.26999999999998</v>
      </c>
      <c r="E19" s="526">
        <v>9761.8200000000015</v>
      </c>
      <c r="F19" s="526">
        <v>11838.329999999994</v>
      </c>
      <c r="G19" s="526">
        <v>12737.339999999982</v>
      </c>
      <c r="H19" s="526">
        <v>16052.319999999985</v>
      </c>
      <c r="I19" s="526">
        <v>12519.499999999995</v>
      </c>
      <c r="J19" s="526">
        <v>15458.420000000011</v>
      </c>
      <c r="K19" s="526">
        <v>17649.700000000019</v>
      </c>
      <c r="L19" s="526">
        <v>19860.999999999982</v>
      </c>
      <c r="M19" s="526">
        <v>17980.369999999981</v>
      </c>
      <c r="N19" s="526">
        <v>18674.439999999999</v>
      </c>
      <c r="O19" s="526">
        <v>18113.479999999992</v>
      </c>
      <c r="P19" s="526">
        <v>30121.230000000058</v>
      </c>
      <c r="Q19" s="523">
        <v>200939.21999999997</v>
      </c>
      <c r="R19" s="524">
        <v>326.31</v>
      </c>
      <c r="S19" s="525">
        <v>10576.43</v>
      </c>
      <c r="T19" s="526">
        <v>11997.600000000002</v>
      </c>
      <c r="U19" s="526">
        <v>13848.640000000005</v>
      </c>
      <c r="V19" s="526">
        <v>15263.470000000003</v>
      </c>
      <c r="W19" s="526">
        <v>16144.189999999999</v>
      </c>
      <c r="X19" s="526">
        <v>15355.100000000004</v>
      </c>
      <c r="Y19" s="526">
        <v>15443.720000000005</v>
      </c>
      <c r="Z19" s="526">
        <v>15819.660000000005</v>
      </c>
      <c r="AA19" s="526">
        <v>17363.539999999997</v>
      </c>
      <c r="AB19" s="526">
        <v>20972.860000000004</v>
      </c>
      <c r="AC19" s="526">
        <v>15347.840000000007</v>
      </c>
      <c r="AD19" s="526">
        <v>-14902.360000000044</v>
      </c>
      <c r="AE19" s="527">
        <v>153557</v>
      </c>
      <c r="AF19" s="528">
        <v>320.07</v>
      </c>
      <c r="AG19" s="529">
        <v>0</v>
      </c>
      <c r="AH19" s="529">
        <v>0</v>
      </c>
      <c r="AI19" s="529">
        <v>10415</v>
      </c>
      <c r="AJ19" s="529">
        <v>14232</v>
      </c>
      <c r="AK19" s="529">
        <v>15717</v>
      </c>
      <c r="AL19" s="529">
        <v>17080</v>
      </c>
      <c r="AM19" s="529">
        <v>16337</v>
      </c>
      <c r="AN19" s="529">
        <v>18579</v>
      </c>
      <c r="AO19" s="529">
        <v>17162.260000000002</v>
      </c>
      <c r="AP19" s="529">
        <v>21298</v>
      </c>
      <c r="AQ19" s="529">
        <v>22346.599999999984</v>
      </c>
      <c r="AR19" s="529">
        <v>129721.07</v>
      </c>
      <c r="AS19" s="530">
        <v>283208</v>
      </c>
      <c r="AT19" s="528">
        <v>116</v>
      </c>
      <c r="AU19" s="529">
        <v>11635</v>
      </c>
      <c r="AV19" s="529">
        <v>17005</v>
      </c>
      <c r="AW19" s="529">
        <v>13900</v>
      </c>
      <c r="AX19" s="529">
        <v>14633</v>
      </c>
      <c r="AY19" s="529">
        <v>17077</v>
      </c>
      <c r="AZ19" s="529">
        <v>20234</v>
      </c>
      <c r="BA19" s="529">
        <v>15175</v>
      </c>
      <c r="BB19" s="529">
        <v>7083.8200000000024</v>
      </c>
      <c r="BC19" s="529">
        <v>8170</v>
      </c>
      <c r="BD19" s="529">
        <v>11393</v>
      </c>
      <c r="BE19" s="529">
        <v>7649</v>
      </c>
      <c r="BF19" s="529">
        <v>31072.179999999993</v>
      </c>
      <c r="BG19" s="530">
        <v>175143</v>
      </c>
      <c r="BH19" s="528">
        <v>1187</v>
      </c>
      <c r="BI19" s="529">
        <v>0</v>
      </c>
      <c r="BJ19" s="529">
        <v>12989</v>
      </c>
      <c r="BK19" s="529">
        <v>16822</v>
      </c>
      <c r="BL19" s="529">
        <v>13360</v>
      </c>
      <c r="BM19" s="529">
        <v>10379</v>
      </c>
      <c r="BN19" s="529">
        <v>20695.18</v>
      </c>
      <c r="BO19" s="529">
        <v>23222.590000000011</v>
      </c>
      <c r="BP19" s="529">
        <v>27578.557499999999</v>
      </c>
      <c r="BQ19" s="529">
        <v>27578.557499999999</v>
      </c>
      <c r="BR19" s="529">
        <v>27578.557499999999</v>
      </c>
      <c r="BS19" s="529">
        <v>27578.557499999999</v>
      </c>
      <c r="BT19" s="530">
        <v>208969</v>
      </c>
    </row>
    <row r="20" spans="1:72">
      <c r="A20" s="520"/>
      <c r="B20" s="521" t="s">
        <v>342</v>
      </c>
      <c r="C20" s="522" t="s">
        <v>250</v>
      </c>
      <c r="D20" s="524"/>
      <c r="E20" s="526"/>
      <c r="F20" s="526"/>
      <c r="G20" s="526">
        <v>1757.34</v>
      </c>
      <c r="H20" s="526"/>
      <c r="I20" s="526"/>
      <c r="J20" s="526"/>
      <c r="K20" s="526"/>
      <c r="L20" s="526"/>
      <c r="M20" s="526"/>
      <c r="N20" s="526"/>
      <c r="O20" s="526"/>
      <c r="P20" s="526">
        <v>5316.12</v>
      </c>
      <c r="Q20" s="523">
        <v>7073.46</v>
      </c>
      <c r="R20" s="524"/>
      <c r="S20" s="526"/>
      <c r="T20" s="526"/>
      <c r="U20" s="526">
        <v>0</v>
      </c>
      <c r="V20" s="526">
        <v>0</v>
      </c>
      <c r="W20" s="526">
        <v>0</v>
      </c>
      <c r="X20" s="526">
        <v>0</v>
      </c>
      <c r="Y20" s="526">
        <v>0</v>
      </c>
      <c r="Z20" s="526">
        <v>0</v>
      </c>
      <c r="AA20" s="526">
        <v>0</v>
      </c>
      <c r="AB20" s="526">
        <v>0</v>
      </c>
      <c r="AC20" s="526"/>
      <c r="AD20" s="526">
        <v>8507</v>
      </c>
      <c r="AE20" s="527">
        <v>8507</v>
      </c>
      <c r="AF20" s="528">
        <v>0</v>
      </c>
      <c r="AG20" s="529">
        <v>0</v>
      </c>
      <c r="AH20" s="529">
        <v>0</v>
      </c>
      <c r="AI20" s="529">
        <v>0</v>
      </c>
      <c r="AJ20" s="529">
        <v>0</v>
      </c>
      <c r="AK20" s="529">
        <v>0</v>
      </c>
      <c r="AL20" s="529">
        <v>0</v>
      </c>
      <c r="AM20" s="529">
        <v>0</v>
      </c>
      <c r="AN20" s="529">
        <v>0</v>
      </c>
      <c r="AO20" s="529">
        <v>0</v>
      </c>
      <c r="AP20" s="529">
        <v>0</v>
      </c>
      <c r="AQ20" s="529">
        <v>0</v>
      </c>
      <c r="AR20" s="529">
        <v>8384.5658546489522</v>
      </c>
      <c r="AS20" s="530">
        <v>8384.5658546489522</v>
      </c>
      <c r="AT20" s="528">
        <v>0</v>
      </c>
      <c r="AU20" s="529">
        <v>0</v>
      </c>
      <c r="AV20" s="529">
        <v>0</v>
      </c>
      <c r="AW20" s="529">
        <v>0</v>
      </c>
      <c r="AX20" s="529">
        <v>0</v>
      </c>
      <c r="AY20" s="529">
        <v>0</v>
      </c>
      <c r="AZ20" s="529">
        <v>0</v>
      </c>
      <c r="BA20" s="529">
        <v>0</v>
      </c>
      <c r="BB20" s="529">
        <v>0</v>
      </c>
      <c r="BC20" s="529">
        <v>0</v>
      </c>
      <c r="BD20" s="529">
        <v>0</v>
      </c>
      <c r="BE20" s="529">
        <v>0</v>
      </c>
      <c r="BF20" s="529">
        <v>8792</v>
      </c>
      <c r="BG20" s="530">
        <v>8792</v>
      </c>
      <c r="BH20" s="528">
        <v>0</v>
      </c>
      <c r="BI20" s="529">
        <v>11014</v>
      </c>
      <c r="BJ20" s="529">
        <v>0</v>
      </c>
      <c r="BK20" s="529">
        <v>0</v>
      </c>
      <c r="BL20" s="529">
        <v>0</v>
      </c>
      <c r="BM20" s="529">
        <v>0</v>
      </c>
      <c r="BN20" s="529">
        <v>0</v>
      </c>
      <c r="BO20" s="529">
        <v>0</v>
      </c>
      <c r="BP20" s="529">
        <v>-555.5</v>
      </c>
      <c r="BQ20" s="529">
        <v>-555.5</v>
      </c>
      <c r="BR20" s="529">
        <v>-555.5</v>
      </c>
      <c r="BS20" s="529">
        <v>-555.5</v>
      </c>
      <c r="BT20" s="530">
        <v>8792</v>
      </c>
    </row>
    <row r="21" spans="1:72" s="502" customFormat="1" ht="16.8" thickBot="1">
      <c r="A21" s="536"/>
      <c r="B21" s="537" t="s">
        <v>152</v>
      </c>
      <c r="C21" s="538"/>
      <c r="D21" s="539">
        <v>33978625.511699907</v>
      </c>
      <c r="E21" s="539">
        <v>39007792.947783597</v>
      </c>
      <c r="F21" s="539">
        <v>48537562.392252192</v>
      </c>
      <c r="G21" s="539">
        <v>56851355.706319109</v>
      </c>
      <c r="H21" s="539">
        <v>47279509.348058507</v>
      </c>
      <c r="I21" s="539">
        <v>55572834.307439081</v>
      </c>
      <c r="J21" s="539">
        <v>56000725.3861688</v>
      </c>
      <c r="K21" s="539">
        <v>59708335.372915395</v>
      </c>
      <c r="L21" s="539">
        <v>60846656.417408608</v>
      </c>
      <c r="M21" s="539">
        <v>60935381.119590178</v>
      </c>
      <c r="N21" s="539">
        <v>61002193.280765399</v>
      </c>
      <c r="O21" s="539">
        <v>58249080.798995398</v>
      </c>
      <c r="P21" s="539">
        <v>35336034.289999403</v>
      </c>
      <c r="Q21" s="539">
        <v>673306086.87939548</v>
      </c>
      <c r="R21" s="540">
        <v>44267057.969999991</v>
      </c>
      <c r="S21" s="539">
        <v>49179926.420000017</v>
      </c>
      <c r="T21" s="539">
        <v>50520713.549999997</v>
      </c>
      <c r="U21" s="539">
        <v>50542518.169999979</v>
      </c>
      <c r="V21" s="539">
        <v>51735639.970000185</v>
      </c>
      <c r="W21" s="539">
        <v>49074081.636000037</v>
      </c>
      <c r="X21" s="539">
        <v>48888835.667200014</v>
      </c>
      <c r="Y21" s="539">
        <v>50926272.243865982</v>
      </c>
      <c r="Z21" s="539">
        <v>49476066.328405954</v>
      </c>
      <c r="AA21" s="539">
        <v>51844703.794048011</v>
      </c>
      <c r="AB21" s="539">
        <v>53424732.168396741</v>
      </c>
      <c r="AC21" s="539">
        <v>110518943.99999997</v>
      </c>
      <c r="AD21" s="539">
        <v>42211400.893017404</v>
      </c>
      <c r="AE21" s="541">
        <v>702610893.10093427</v>
      </c>
      <c r="AF21" s="542">
        <v>44639864.280000009</v>
      </c>
      <c r="AG21" s="543">
        <v>50396468.744108662</v>
      </c>
      <c r="AH21" s="543">
        <v>51334903</v>
      </c>
      <c r="AI21" s="543">
        <v>51238605</v>
      </c>
      <c r="AJ21" s="543">
        <v>51995958</v>
      </c>
      <c r="AK21" s="543">
        <v>52555951</v>
      </c>
      <c r="AL21" s="543">
        <v>53370865</v>
      </c>
      <c r="AM21" s="543">
        <v>53008374</v>
      </c>
      <c r="AN21" s="543">
        <v>105143347</v>
      </c>
      <c r="AO21" s="543">
        <v>53811113.743485972</v>
      </c>
      <c r="AP21" s="543">
        <v>71901693</v>
      </c>
      <c r="AQ21" s="543">
        <v>68641861.986722246</v>
      </c>
      <c r="AR21" s="543">
        <v>22872820.009937048</v>
      </c>
      <c r="AS21" s="543">
        <v>730911824.76425385</v>
      </c>
      <c r="AT21" s="542">
        <v>52015259</v>
      </c>
      <c r="AU21" s="543">
        <v>54804973</v>
      </c>
      <c r="AV21" s="543">
        <v>48450197</v>
      </c>
      <c r="AW21" s="543">
        <v>56443804</v>
      </c>
      <c r="AX21" s="543">
        <v>54355446</v>
      </c>
      <c r="AY21" s="543">
        <v>92054183</v>
      </c>
      <c r="AZ21" s="543">
        <v>62445263</v>
      </c>
      <c r="BA21" s="543">
        <v>65862361.768239997</v>
      </c>
      <c r="BB21" s="543">
        <v>58042744.928928167</v>
      </c>
      <c r="BC21" s="543">
        <v>69876613</v>
      </c>
      <c r="BD21" s="543">
        <v>61338822</v>
      </c>
      <c r="BE21" s="543">
        <v>67384296.310000002</v>
      </c>
      <c r="BF21" s="543">
        <v>38445927.992831945</v>
      </c>
      <c r="BG21" s="543">
        <v>781519891</v>
      </c>
      <c r="BH21" s="542">
        <v>47087143</v>
      </c>
      <c r="BI21" s="543">
        <v>56365474</v>
      </c>
      <c r="BJ21" s="543">
        <v>56921902</v>
      </c>
      <c r="BK21" s="543">
        <v>68187357</v>
      </c>
      <c r="BL21" s="543">
        <v>53861735</v>
      </c>
      <c r="BM21" s="543">
        <v>56524849</v>
      </c>
      <c r="BN21" s="543">
        <v>55709038.155683048</v>
      </c>
      <c r="BO21" s="543">
        <v>58684222.560000002</v>
      </c>
      <c r="BP21" s="543">
        <v>87620176.571079239</v>
      </c>
      <c r="BQ21" s="543">
        <v>87620176.571079239</v>
      </c>
      <c r="BR21" s="543">
        <v>87620176.571079239</v>
      </c>
      <c r="BS21" s="543">
        <v>87620176.571079239</v>
      </c>
      <c r="BT21" s="543">
        <v>803822427</v>
      </c>
    </row>
    <row r="22" spans="1:72" s="513" customFormat="1">
      <c r="D22" s="544"/>
      <c r="E22" s="544"/>
      <c r="F22" s="544"/>
      <c r="G22" s="544"/>
      <c r="H22" s="544"/>
      <c r="I22" s="544"/>
      <c r="J22" s="544"/>
      <c r="K22" s="544"/>
      <c r="L22" s="544"/>
      <c r="M22" s="544"/>
      <c r="N22" s="544"/>
      <c r="O22" s="544"/>
      <c r="P22" s="544"/>
      <c r="Q22" s="544"/>
      <c r="R22" s="545"/>
      <c r="S22" s="545"/>
      <c r="T22" s="545"/>
      <c r="U22" s="545"/>
      <c r="V22" s="545"/>
      <c r="W22" s="545"/>
      <c r="X22" s="545"/>
      <c r="Y22" s="545"/>
      <c r="Z22" s="545"/>
      <c r="AA22" s="545"/>
      <c r="AB22" s="545"/>
      <c r="AC22" s="545"/>
      <c r="AD22" s="545"/>
      <c r="AE22" s="545"/>
      <c r="AF22" s="546"/>
      <c r="AG22" s="546"/>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6"/>
      <c r="BH22" s="546"/>
      <c r="BI22" s="546"/>
      <c r="BJ22" s="546"/>
      <c r="BK22" s="546"/>
      <c r="BL22" s="546">
        <v>0</v>
      </c>
      <c r="BM22" s="546"/>
      <c r="BN22" s="546"/>
      <c r="BO22" s="546"/>
      <c r="BP22" s="546"/>
      <c r="BQ22" s="546"/>
      <c r="BR22" s="546"/>
      <c r="BS22" s="546"/>
      <c r="BT22" s="546"/>
    </row>
    <row r="23" spans="1:72" s="513" customFormat="1" ht="16.8" thickBot="1">
      <c r="P23" s="596"/>
      <c r="R23" s="531"/>
      <c r="AD23" s="547"/>
      <c r="AE23" s="548"/>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v>0</v>
      </c>
      <c r="BM23" s="549"/>
      <c r="BN23" s="549"/>
      <c r="BO23" s="549"/>
      <c r="BP23" s="549"/>
      <c r="BQ23" s="549"/>
      <c r="BR23" s="549"/>
      <c r="BS23" s="549"/>
      <c r="BT23" s="549"/>
    </row>
    <row r="24" spans="1:72" s="502" customFormat="1" ht="16.8" thickBot="1">
      <c r="D24" s="595" t="s">
        <v>307</v>
      </c>
      <c r="E24" s="550"/>
      <c r="F24" s="550"/>
      <c r="G24" s="550"/>
      <c r="H24" s="550"/>
      <c r="I24" s="550"/>
      <c r="J24" s="550"/>
      <c r="K24" s="550"/>
      <c r="L24" s="550"/>
      <c r="M24" s="550"/>
      <c r="N24" s="550"/>
      <c r="O24" s="550"/>
      <c r="P24" s="550"/>
      <c r="Q24" s="550"/>
      <c r="R24" s="510" t="s">
        <v>308</v>
      </c>
      <c r="S24" s="511"/>
      <c r="T24" s="511"/>
      <c r="U24" s="511"/>
      <c r="V24" s="511"/>
      <c r="W24" s="511"/>
      <c r="X24" s="511"/>
      <c r="Y24" s="511"/>
      <c r="Z24" s="511"/>
      <c r="AA24" s="511"/>
      <c r="AB24" s="511"/>
      <c r="AC24" s="511"/>
      <c r="AD24" s="511"/>
      <c r="AE24" s="512"/>
      <c r="AF24" s="510" t="s">
        <v>309</v>
      </c>
      <c r="AG24" s="551"/>
      <c r="AH24" s="551"/>
      <c r="AI24" s="551"/>
      <c r="AJ24" s="551"/>
      <c r="AK24" s="551"/>
      <c r="AL24" s="511"/>
      <c r="AM24" s="551"/>
      <c r="AN24" s="551"/>
      <c r="AO24" s="551"/>
      <c r="AP24" s="551"/>
      <c r="AQ24" s="551"/>
      <c r="AR24" s="551"/>
      <c r="AS24" s="552"/>
      <c r="AT24" s="510" t="s">
        <v>405</v>
      </c>
      <c r="AU24" s="551"/>
      <c r="AV24" s="551"/>
      <c r="AW24" s="551"/>
      <c r="AX24" s="551"/>
      <c r="AY24" s="551"/>
      <c r="AZ24" s="511"/>
      <c r="BA24" s="551"/>
      <c r="BB24" s="551"/>
      <c r="BC24" s="551"/>
      <c r="BD24" s="551"/>
      <c r="BE24" s="551"/>
      <c r="BF24" s="551"/>
      <c r="BG24" s="552"/>
      <c r="BH24" s="510" t="s">
        <v>411</v>
      </c>
      <c r="BI24" s="551"/>
      <c r="BJ24" s="551"/>
      <c r="BK24" s="551"/>
      <c r="BL24" s="551"/>
      <c r="BM24" s="551"/>
      <c r="BN24" s="511"/>
      <c r="BO24" s="551"/>
      <c r="BP24" s="551"/>
      <c r="BQ24" s="551"/>
      <c r="BR24" s="551"/>
      <c r="BS24" s="551"/>
      <c r="BT24" s="552"/>
    </row>
    <row r="25" spans="1:72" s="502" customFormat="1">
      <c r="A25" s="553" t="s">
        <v>343</v>
      </c>
      <c r="B25" s="514" t="s">
        <v>51</v>
      </c>
      <c r="C25" s="515" t="s">
        <v>311</v>
      </c>
      <c r="D25" s="517" t="s">
        <v>312</v>
      </c>
      <c r="E25" s="518" t="s">
        <v>313</v>
      </c>
      <c r="F25" s="518" t="s">
        <v>314</v>
      </c>
      <c r="G25" s="518" t="s">
        <v>315</v>
      </c>
      <c r="H25" s="518" t="s">
        <v>316</v>
      </c>
      <c r="I25" s="518" t="s">
        <v>317</v>
      </c>
      <c r="J25" s="518" t="s">
        <v>318</v>
      </c>
      <c r="K25" s="518" t="s">
        <v>319</v>
      </c>
      <c r="L25" s="518" t="s">
        <v>320</v>
      </c>
      <c r="M25" s="518" t="s">
        <v>321</v>
      </c>
      <c r="N25" s="518" t="s">
        <v>322</v>
      </c>
      <c r="O25" s="518" t="s">
        <v>323</v>
      </c>
      <c r="P25" s="518" t="s">
        <v>324</v>
      </c>
      <c r="Q25" s="516" t="s">
        <v>325</v>
      </c>
      <c r="R25" s="517" t="s">
        <v>312</v>
      </c>
      <c r="S25" s="518" t="s">
        <v>313</v>
      </c>
      <c r="T25" s="518" t="s">
        <v>314</v>
      </c>
      <c r="U25" s="518" t="s">
        <v>315</v>
      </c>
      <c r="V25" s="518" t="s">
        <v>316</v>
      </c>
      <c r="W25" s="518" t="s">
        <v>317</v>
      </c>
      <c r="X25" s="518" t="s">
        <v>318</v>
      </c>
      <c r="Y25" s="518" t="s">
        <v>319</v>
      </c>
      <c r="Z25" s="518" t="s">
        <v>320</v>
      </c>
      <c r="AA25" s="518" t="s">
        <v>321</v>
      </c>
      <c r="AB25" s="518" t="s">
        <v>322</v>
      </c>
      <c r="AC25" s="518" t="s">
        <v>323</v>
      </c>
      <c r="AD25" s="518" t="s">
        <v>371</v>
      </c>
      <c r="AE25" s="519" t="s">
        <v>326</v>
      </c>
      <c r="AF25" s="554" t="s">
        <v>312</v>
      </c>
      <c r="AG25" s="555" t="s">
        <v>313</v>
      </c>
      <c r="AH25" s="555" t="s">
        <v>314</v>
      </c>
      <c r="AI25" s="555" t="s">
        <v>315</v>
      </c>
      <c r="AJ25" s="555" t="s">
        <v>316</v>
      </c>
      <c r="AK25" s="555" t="s">
        <v>317</v>
      </c>
      <c r="AL25" s="555" t="s">
        <v>318</v>
      </c>
      <c r="AM25" s="555" t="s">
        <v>319</v>
      </c>
      <c r="AN25" s="555" t="s">
        <v>320</v>
      </c>
      <c r="AO25" s="555" t="s">
        <v>321</v>
      </c>
      <c r="AP25" s="555" t="s">
        <v>322</v>
      </c>
      <c r="AQ25" s="555" t="s">
        <v>323</v>
      </c>
      <c r="AR25" s="555" t="s">
        <v>382</v>
      </c>
      <c r="AS25" s="519" t="s">
        <v>327</v>
      </c>
      <c r="AT25" s="554" t="s">
        <v>312</v>
      </c>
      <c r="AU25" s="555" t="s">
        <v>313</v>
      </c>
      <c r="AV25" s="555" t="s">
        <v>314</v>
      </c>
      <c r="AW25" s="555" t="s">
        <v>315</v>
      </c>
      <c r="AX25" s="555" t="s">
        <v>316</v>
      </c>
      <c r="AY25" s="555" t="s">
        <v>317</v>
      </c>
      <c r="AZ25" s="555" t="s">
        <v>318</v>
      </c>
      <c r="BA25" s="555" t="s">
        <v>319</v>
      </c>
      <c r="BB25" s="555" t="s">
        <v>320</v>
      </c>
      <c r="BC25" s="555" t="s">
        <v>321</v>
      </c>
      <c r="BD25" s="555" t="s">
        <v>322</v>
      </c>
      <c r="BE25" s="555" t="s">
        <v>323</v>
      </c>
      <c r="BF25" s="555" t="s">
        <v>500</v>
      </c>
      <c r="BG25" s="519" t="s">
        <v>404</v>
      </c>
      <c r="BH25" s="554" t="s">
        <v>312</v>
      </c>
      <c r="BI25" s="555" t="s">
        <v>313</v>
      </c>
      <c r="BJ25" s="555" t="s">
        <v>314</v>
      </c>
      <c r="BK25" s="555" t="s">
        <v>315</v>
      </c>
      <c r="BL25" s="555" t="s">
        <v>316</v>
      </c>
      <c r="BM25" s="555" t="s">
        <v>317</v>
      </c>
      <c r="BN25" s="555" t="s">
        <v>318</v>
      </c>
      <c r="BO25" s="555" t="s">
        <v>319</v>
      </c>
      <c r="BP25" s="555" t="s">
        <v>320</v>
      </c>
      <c r="BQ25" s="555" t="s">
        <v>321</v>
      </c>
      <c r="BR25" s="555" t="s">
        <v>322</v>
      </c>
      <c r="BS25" s="555" t="s">
        <v>323</v>
      </c>
      <c r="BT25" s="519" t="s">
        <v>412</v>
      </c>
    </row>
    <row r="26" spans="1:72" ht="15" customHeight="1">
      <c r="A26" s="520" t="s">
        <v>4</v>
      </c>
      <c r="B26" s="513" t="s">
        <v>53</v>
      </c>
      <c r="C26" s="522" t="s">
        <v>52</v>
      </c>
      <c r="D26" s="524">
        <v>20942354.18999996</v>
      </c>
      <c r="E26" s="526">
        <v>24087514.350000046</v>
      </c>
      <c r="F26" s="526">
        <v>32478667.840000074</v>
      </c>
      <c r="G26" s="526">
        <v>33505926.410000112</v>
      </c>
      <c r="H26" s="526">
        <v>27838023.790000007</v>
      </c>
      <c r="I26" s="526">
        <v>37196981.979999989</v>
      </c>
      <c r="J26" s="526">
        <v>36403601.780000024</v>
      </c>
      <c r="K26" s="526">
        <v>39616299.000000119</v>
      </c>
      <c r="L26" s="526">
        <v>40307061.239999875</v>
      </c>
      <c r="M26" s="526">
        <v>40762058.86999999</v>
      </c>
      <c r="N26" s="526">
        <v>42896932.729999922</v>
      </c>
      <c r="O26" s="526">
        <v>23102204.400000021</v>
      </c>
      <c r="P26" s="525">
        <v>52593887.230000392</v>
      </c>
      <c r="Q26" s="523">
        <v>451731513.81000048</v>
      </c>
      <c r="R26" s="524">
        <v>31384523.359999988</v>
      </c>
      <c r="S26" s="526">
        <v>35004664.450000063</v>
      </c>
      <c r="T26" s="526">
        <v>36691887.989999995</v>
      </c>
      <c r="U26" s="526">
        <v>36153222.749999978</v>
      </c>
      <c r="V26" s="526">
        <v>36958257.050000183</v>
      </c>
      <c r="W26" s="525">
        <v>40243046.530000024</v>
      </c>
      <c r="X26" s="526">
        <v>6139490.9400000032</v>
      </c>
      <c r="Y26" s="526">
        <v>6043470.0199999874</v>
      </c>
      <c r="Z26" s="526">
        <v>5346694.4300000099</v>
      </c>
      <c r="AA26" s="525">
        <v>16125285.92</v>
      </c>
      <c r="AB26" s="526">
        <v>27634361.640000038</v>
      </c>
      <c r="AC26" s="526">
        <v>86312457.300000012</v>
      </c>
      <c r="AD26" s="526">
        <v>114993280.61999977</v>
      </c>
      <c r="AE26" s="527">
        <v>479030643</v>
      </c>
      <c r="AF26" s="528">
        <v>39427816.700000003</v>
      </c>
      <c r="AG26" s="529">
        <v>9741068.0899999999</v>
      </c>
      <c r="AH26" s="529">
        <v>7953981</v>
      </c>
      <c r="AI26" s="529">
        <v>8188232</v>
      </c>
      <c r="AJ26" s="529">
        <v>7841839</v>
      </c>
      <c r="AK26" s="529">
        <v>19461059</v>
      </c>
      <c r="AL26" s="529">
        <v>20316292</v>
      </c>
      <c r="AM26" s="529">
        <v>18664477</v>
      </c>
      <c r="AN26" s="529">
        <v>64438990</v>
      </c>
      <c r="AO26" s="529">
        <v>20034894</v>
      </c>
      <c r="AP26" s="529">
        <v>59928514</v>
      </c>
      <c r="AQ26" s="529">
        <v>60102943</v>
      </c>
      <c r="AR26" s="556">
        <v>164643672.20999998</v>
      </c>
      <c r="AS26" s="527">
        <v>500743778</v>
      </c>
      <c r="AT26" s="528">
        <v>46154932</v>
      </c>
      <c r="AU26" s="529">
        <v>11826972</v>
      </c>
      <c r="AV26" s="529">
        <v>1184640</v>
      </c>
      <c r="AW26" s="529">
        <v>8525494</v>
      </c>
      <c r="AX26" s="529">
        <v>18353556</v>
      </c>
      <c r="AY26" s="529">
        <v>52630145</v>
      </c>
      <c r="AZ26" s="529">
        <v>25692465</v>
      </c>
      <c r="BA26" s="529">
        <v>56417126</v>
      </c>
      <c r="BB26" s="529">
        <v>50795362</v>
      </c>
      <c r="BC26" s="529">
        <v>61017855</v>
      </c>
      <c r="BD26" s="529">
        <v>56412015</v>
      </c>
      <c r="BE26" s="529">
        <v>150877169</v>
      </c>
      <c r="BF26" s="529">
        <v>2628656</v>
      </c>
      <c r="BG26" s="527">
        <v>542516387</v>
      </c>
      <c r="BH26" s="528">
        <v>41908654</v>
      </c>
      <c r="BI26" s="529">
        <v>10053770</v>
      </c>
      <c r="BJ26" s="529">
        <v>7617116</v>
      </c>
      <c r="BK26" s="529">
        <v>8491236</v>
      </c>
      <c r="BL26" s="529">
        <v>21849715</v>
      </c>
      <c r="BM26" s="529">
        <v>24466119</v>
      </c>
      <c r="BN26" s="529">
        <v>26153123.340000123</v>
      </c>
      <c r="BO26" s="529">
        <v>55637217</v>
      </c>
      <c r="BP26" s="529">
        <v>91083976.914999962</v>
      </c>
      <c r="BQ26" s="529">
        <v>91083976.914999962</v>
      </c>
      <c r="BR26" s="529">
        <v>91083976.914999962</v>
      </c>
      <c r="BS26" s="529">
        <v>91083976.914999962</v>
      </c>
      <c r="BT26" s="527">
        <v>560512858</v>
      </c>
    </row>
    <row r="27" spans="1:72" ht="15" customHeight="1">
      <c r="A27" s="520"/>
      <c r="B27" s="513" t="s">
        <v>55</v>
      </c>
      <c r="C27" s="522" t="s">
        <v>54</v>
      </c>
      <c r="D27" s="524">
        <v>303093.60000000015</v>
      </c>
      <c r="E27" s="526">
        <v>348687.12999999995</v>
      </c>
      <c r="F27" s="526">
        <v>416949.65999999992</v>
      </c>
      <c r="G27" s="526">
        <v>504676.2100000002</v>
      </c>
      <c r="H27" s="526">
        <v>419073.2200000002</v>
      </c>
      <c r="I27" s="526">
        <v>498600.09000000008</v>
      </c>
      <c r="J27" s="526">
        <v>501977.03000000044</v>
      </c>
      <c r="K27" s="526">
        <v>535817.41000000015</v>
      </c>
      <c r="L27" s="526">
        <v>545963.97999999986</v>
      </c>
      <c r="M27" s="526">
        <v>549397.68999999994</v>
      </c>
      <c r="N27" s="526">
        <v>544692.67999999959</v>
      </c>
      <c r="O27" s="526">
        <v>505277.92999999993</v>
      </c>
      <c r="P27" s="525">
        <v>793253.24999999884</v>
      </c>
      <c r="Q27" s="523">
        <v>6467459.8799999999</v>
      </c>
      <c r="R27" s="524">
        <v>425614.42</v>
      </c>
      <c r="S27" s="526">
        <v>470918.44000000024</v>
      </c>
      <c r="T27" s="526">
        <v>485088.1</v>
      </c>
      <c r="U27" s="526">
        <v>484124.51999999996</v>
      </c>
      <c r="V27" s="526">
        <v>489863.40999999963</v>
      </c>
      <c r="W27" s="525">
        <v>471151.20999999956</v>
      </c>
      <c r="X27" s="526">
        <v>470171.73</v>
      </c>
      <c r="Y27" s="526">
        <v>486249.10999999993</v>
      </c>
      <c r="Z27" s="526">
        <v>474679.30000000016</v>
      </c>
      <c r="AA27" s="525">
        <v>498114.4800000001</v>
      </c>
      <c r="AB27" s="526">
        <v>501613.20999999996</v>
      </c>
      <c r="AC27" s="526">
        <v>1217966.8700000001</v>
      </c>
      <c r="AD27" s="526">
        <v>449605.20000000019</v>
      </c>
      <c r="AE27" s="527">
        <v>6925160</v>
      </c>
      <c r="AF27" s="528">
        <v>434000.42000000004</v>
      </c>
      <c r="AG27" s="529">
        <v>480786.03</v>
      </c>
      <c r="AH27" s="529">
        <v>496943</v>
      </c>
      <c r="AI27" s="529">
        <v>492199</v>
      </c>
      <c r="AJ27" s="529">
        <v>506624</v>
      </c>
      <c r="AK27" s="529">
        <v>514985</v>
      </c>
      <c r="AL27" s="529">
        <v>512174</v>
      </c>
      <c r="AM27" s="529">
        <v>533275</v>
      </c>
      <c r="AN27" s="529">
        <v>1090636</v>
      </c>
      <c r="AO27" s="529">
        <v>522897</v>
      </c>
      <c r="AP27" s="529">
        <v>476251</v>
      </c>
      <c r="AQ27" s="529">
        <v>685787</v>
      </c>
      <c r="AR27" s="529">
        <v>446158.54999999981</v>
      </c>
      <c r="AS27" s="527">
        <v>7192716</v>
      </c>
      <c r="AT27" s="528">
        <v>424171</v>
      </c>
      <c r="AU27" s="529">
        <v>421377</v>
      </c>
      <c r="AV27" s="529">
        <v>391640</v>
      </c>
      <c r="AW27" s="529">
        <v>446433</v>
      </c>
      <c r="AX27" s="529">
        <v>442984</v>
      </c>
      <c r="AY27" s="529">
        <v>745393</v>
      </c>
      <c r="AZ27" s="529">
        <v>508483</v>
      </c>
      <c r="BA27" s="529">
        <v>527806</v>
      </c>
      <c r="BB27" s="529">
        <v>650347</v>
      </c>
      <c r="BC27" s="529">
        <v>563924</v>
      </c>
      <c r="BD27" s="529">
        <v>764642</v>
      </c>
      <c r="BE27" s="529">
        <v>527251</v>
      </c>
      <c r="BF27" s="529">
        <v>-263467</v>
      </c>
      <c r="BG27" s="527">
        <v>6150984</v>
      </c>
      <c r="BH27" s="528">
        <v>453346</v>
      </c>
      <c r="BI27" s="529">
        <v>543709</v>
      </c>
      <c r="BJ27" s="529">
        <v>547246</v>
      </c>
      <c r="BK27" s="529">
        <v>657034</v>
      </c>
      <c r="BL27" s="529">
        <v>695751</v>
      </c>
      <c r="BM27" s="529">
        <v>551617</v>
      </c>
      <c r="BN27" s="529">
        <v>866583.63999999932</v>
      </c>
      <c r="BO27" s="529">
        <v>563425</v>
      </c>
      <c r="BP27" s="529">
        <v>732437.5900000002</v>
      </c>
      <c r="BQ27" s="529">
        <v>732437.5900000002</v>
      </c>
      <c r="BR27" s="529">
        <v>732437.5900000002</v>
      </c>
      <c r="BS27" s="529">
        <v>732437.5900000002</v>
      </c>
      <c r="BT27" s="527">
        <v>7808462</v>
      </c>
    </row>
    <row r="28" spans="1:72" s="564" customFormat="1">
      <c r="A28" s="557" t="s">
        <v>344</v>
      </c>
      <c r="B28" s="558"/>
      <c r="C28" s="559"/>
      <c r="D28" s="523">
        <v>21245447.789999962</v>
      </c>
      <c r="E28" s="523">
        <v>24436201.480000045</v>
      </c>
      <c r="F28" s="523">
        <v>32895617.500000075</v>
      </c>
      <c r="G28" s="523">
        <v>34010602.620000109</v>
      </c>
      <c r="H28" s="523">
        <v>28257097.010000005</v>
      </c>
      <c r="I28" s="523">
        <v>37695582.069999993</v>
      </c>
      <c r="J28" s="523">
        <v>36905578.810000025</v>
      </c>
      <c r="K28" s="523">
        <v>40152116.410000116</v>
      </c>
      <c r="L28" s="523">
        <v>40853025.219999872</v>
      </c>
      <c r="M28" s="523">
        <v>41311456.559999987</v>
      </c>
      <c r="N28" s="523">
        <v>43441625.409999922</v>
      </c>
      <c r="O28" s="523">
        <v>23607482.330000021</v>
      </c>
      <c r="P28" s="523">
        <v>53387140.480000369</v>
      </c>
      <c r="Q28" s="523">
        <v>458198973.69000047</v>
      </c>
      <c r="R28" s="560">
        <v>31810137.77999999</v>
      </c>
      <c r="S28" s="523">
        <v>35475582.89000006</v>
      </c>
      <c r="T28" s="523">
        <v>37176976.089999996</v>
      </c>
      <c r="U28" s="523">
        <v>36637347.269999981</v>
      </c>
      <c r="V28" s="523">
        <v>37448120.46000018</v>
      </c>
      <c r="W28" s="523">
        <v>40714197.740000024</v>
      </c>
      <c r="X28" s="523">
        <v>6609662.6700000037</v>
      </c>
      <c r="Y28" s="523">
        <v>6529719.1299999878</v>
      </c>
      <c r="Z28" s="523">
        <v>5821373.7300000098</v>
      </c>
      <c r="AA28" s="523">
        <v>16623400.4</v>
      </c>
      <c r="AB28" s="523">
        <v>28135974.850000039</v>
      </c>
      <c r="AC28" s="523">
        <v>87530424.170000017</v>
      </c>
      <c r="AD28" s="523">
        <v>115442885.81999977</v>
      </c>
      <c r="AE28" s="527">
        <v>485955803</v>
      </c>
      <c r="AF28" s="561">
        <v>39861817.120000005</v>
      </c>
      <c r="AG28" s="562">
        <v>10221854.119999999</v>
      </c>
      <c r="AH28" s="562">
        <v>8450924</v>
      </c>
      <c r="AI28" s="562">
        <v>8680431</v>
      </c>
      <c r="AJ28" s="562">
        <v>8348463</v>
      </c>
      <c r="AK28" s="562">
        <v>19976044</v>
      </c>
      <c r="AL28" s="562">
        <v>20828466</v>
      </c>
      <c r="AM28" s="562">
        <v>19197752</v>
      </c>
      <c r="AN28" s="562">
        <v>65529626</v>
      </c>
      <c r="AO28" s="562">
        <v>20557791</v>
      </c>
      <c r="AP28" s="562">
        <v>60404765</v>
      </c>
      <c r="AQ28" s="562">
        <v>60788730</v>
      </c>
      <c r="AR28" s="562">
        <v>165089830.75999999</v>
      </c>
      <c r="AS28" s="527">
        <v>507936494</v>
      </c>
      <c r="AT28" s="523">
        <v>46579103</v>
      </c>
      <c r="AU28" s="523">
        <v>12248349</v>
      </c>
      <c r="AV28" s="523">
        <v>1576280</v>
      </c>
      <c r="AW28" s="523">
        <v>8971927</v>
      </c>
      <c r="AX28" s="523">
        <v>18796540</v>
      </c>
      <c r="AY28" s="523">
        <v>53375538</v>
      </c>
      <c r="AZ28" s="523">
        <v>26200948</v>
      </c>
      <c r="BA28" s="523">
        <v>56944932</v>
      </c>
      <c r="BB28" s="523">
        <v>51445709</v>
      </c>
      <c r="BC28" s="523">
        <v>61581779</v>
      </c>
      <c r="BD28" s="523">
        <v>57176657</v>
      </c>
      <c r="BE28" s="523">
        <v>151404420</v>
      </c>
      <c r="BF28" s="597">
        <v>2365189</v>
      </c>
      <c r="BG28" s="527">
        <v>548667371</v>
      </c>
      <c r="BH28" s="523">
        <v>42362000</v>
      </c>
      <c r="BI28" s="523">
        <v>10597479</v>
      </c>
      <c r="BJ28" s="523">
        <v>8164362</v>
      </c>
      <c r="BK28" s="523">
        <v>9148270</v>
      </c>
      <c r="BL28" s="523">
        <v>22545466</v>
      </c>
      <c r="BM28" s="523">
        <v>25017736</v>
      </c>
      <c r="BN28" s="523">
        <v>27019706.980000123</v>
      </c>
      <c r="BO28" s="523">
        <v>56200642</v>
      </c>
      <c r="BP28" s="523">
        <v>91816414.504999965</v>
      </c>
      <c r="BQ28" s="523">
        <v>91816414.504999965</v>
      </c>
      <c r="BR28" s="523">
        <v>91816414.504999965</v>
      </c>
      <c r="BS28" s="523">
        <v>91816414.504999965</v>
      </c>
      <c r="BT28" s="527">
        <v>568321320</v>
      </c>
    </row>
    <row r="29" spans="1:72" ht="15" customHeight="1">
      <c r="A29" s="520" t="s">
        <v>200</v>
      </c>
      <c r="B29" s="513" t="s">
        <v>113</v>
      </c>
      <c r="C29" s="522" t="s">
        <v>115</v>
      </c>
      <c r="D29" s="524">
        <v>27063.580000000005</v>
      </c>
      <c r="E29" s="526">
        <v>31081.829999999987</v>
      </c>
      <c r="F29" s="526">
        <v>35690.33</v>
      </c>
      <c r="G29" s="526">
        <v>44926.440000000031</v>
      </c>
      <c r="H29" s="526">
        <v>38599.599999999955</v>
      </c>
      <c r="I29" s="526">
        <v>44194.519999999946</v>
      </c>
      <c r="J29" s="526">
        <v>44561.850000000035</v>
      </c>
      <c r="K29" s="526">
        <v>47452.760000000017</v>
      </c>
      <c r="L29" s="526">
        <v>48608.829999999958</v>
      </c>
      <c r="M29" s="526">
        <v>48568.709999999992</v>
      </c>
      <c r="N29" s="526">
        <v>46559.179999999986</v>
      </c>
      <c r="O29" s="526">
        <v>44731.6</v>
      </c>
      <c r="P29" s="525">
        <v>-286945.74000000011</v>
      </c>
      <c r="Q29" s="523">
        <v>215093.48999999982</v>
      </c>
      <c r="R29" s="524">
        <v>85.25</v>
      </c>
      <c r="S29" s="526">
        <v>67.820000000000007</v>
      </c>
      <c r="T29" s="526">
        <v>76.83</v>
      </c>
      <c r="U29" s="526">
        <v>61.290000000000006</v>
      </c>
      <c r="V29" s="526">
        <v>98.27</v>
      </c>
      <c r="W29" s="525">
        <v>68.03</v>
      </c>
      <c r="X29" s="526">
        <v>69.179999999999993</v>
      </c>
      <c r="Y29" s="526">
        <v>95.490000000000023</v>
      </c>
      <c r="Z29" s="526">
        <v>65.070000000000022</v>
      </c>
      <c r="AA29" s="525">
        <v>95.53</v>
      </c>
      <c r="AB29" s="526">
        <v>99.029999999999959</v>
      </c>
      <c r="AC29" s="526">
        <v>16023.710000000005</v>
      </c>
      <c r="AD29" s="526">
        <v>295897.5</v>
      </c>
      <c r="AE29" s="527">
        <v>312803</v>
      </c>
      <c r="AF29" s="528">
        <v>22.46</v>
      </c>
      <c r="AG29" s="529">
        <v>23.580000000000002</v>
      </c>
      <c r="AH29" s="529">
        <v>24</v>
      </c>
      <c r="AI29" s="529">
        <v>24</v>
      </c>
      <c r="AJ29" s="529">
        <v>23</v>
      </c>
      <c r="AK29" s="529">
        <v>24</v>
      </c>
      <c r="AL29" s="529">
        <v>24</v>
      </c>
      <c r="AM29" s="529">
        <v>24</v>
      </c>
      <c r="AN29" s="529">
        <v>24041</v>
      </c>
      <c r="AO29" s="529">
        <v>24</v>
      </c>
      <c r="AP29" s="529">
        <v>3042</v>
      </c>
      <c r="AQ29" s="529">
        <v>33</v>
      </c>
      <c r="AR29" s="529">
        <v>-27000.04</v>
      </c>
      <c r="AS29" s="527">
        <v>329</v>
      </c>
      <c r="AT29" s="528">
        <v>20</v>
      </c>
      <c r="AU29" s="529">
        <v>18</v>
      </c>
      <c r="AV29" s="529">
        <v>17</v>
      </c>
      <c r="AW29" s="529">
        <v>20</v>
      </c>
      <c r="AX29" s="529">
        <v>19</v>
      </c>
      <c r="AY29" s="529">
        <v>33</v>
      </c>
      <c r="AZ29" s="529">
        <v>23</v>
      </c>
      <c r="BA29" s="529">
        <v>23</v>
      </c>
      <c r="BB29" s="529">
        <v>38434</v>
      </c>
      <c r="BC29" s="529">
        <v>27</v>
      </c>
      <c r="BD29" s="529">
        <v>94017</v>
      </c>
      <c r="BE29" s="529">
        <v>23</v>
      </c>
      <c r="BF29" s="529">
        <v>-132365</v>
      </c>
      <c r="BG29" s="527">
        <v>309</v>
      </c>
      <c r="BH29" s="528">
        <v>27523</v>
      </c>
      <c r="BI29" s="529">
        <v>32957</v>
      </c>
      <c r="BJ29" s="529">
        <v>33173</v>
      </c>
      <c r="BK29" s="529">
        <v>39799</v>
      </c>
      <c r="BL29" s="529">
        <v>5893</v>
      </c>
      <c r="BM29" s="529">
        <v>33447</v>
      </c>
      <c r="BN29" s="529">
        <v>65150.539999999804</v>
      </c>
      <c r="BO29" s="529">
        <v>34162.749999999985</v>
      </c>
      <c r="BP29" s="529">
        <v>50433.177500000049</v>
      </c>
      <c r="BQ29" s="529">
        <v>50433.177500000049</v>
      </c>
      <c r="BR29" s="529">
        <v>50433.177500000049</v>
      </c>
      <c r="BS29" s="529">
        <v>50433.177500000049</v>
      </c>
      <c r="BT29" s="527">
        <v>473838</v>
      </c>
    </row>
    <row r="30" spans="1:72" ht="15" customHeight="1">
      <c r="A30" s="520"/>
      <c r="B30" s="513" t="s">
        <v>119</v>
      </c>
      <c r="C30" s="522" t="s">
        <v>345</v>
      </c>
      <c r="D30" s="524">
        <v>558774.53000000014</v>
      </c>
      <c r="E30" s="526">
        <v>624453.64999999979</v>
      </c>
      <c r="F30" s="526">
        <v>623165.28</v>
      </c>
      <c r="G30" s="526">
        <v>914816.17</v>
      </c>
      <c r="H30" s="526">
        <v>877819.89000000164</v>
      </c>
      <c r="I30" s="526">
        <v>689732.5200000006</v>
      </c>
      <c r="J30" s="526">
        <v>764371.78000000014</v>
      </c>
      <c r="K30" s="526">
        <v>805704.4299999997</v>
      </c>
      <c r="L30" s="526">
        <v>799043.46000000008</v>
      </c>
      <c r="M30" s="526">
        <v>756446.82999999926</v>
      </c>
      <c r="N30" s="526">
        <v>654248.05999999959</v>
      </c>
      <c r="O30" s="526">
        <v>188373.5499999997</v>
      </c>
      <c r="P30" s="525">
        <v>-2347212.2100000009</v>
      </c>
      <c r="Q30" s="523">
        <v>5909737.9399999995</v>
      </c>
      <c r="R30" s="524">
        <v>652621.03999999957</v>
      </c>
      <c r="S30" s="526">
        <v>721217.62999999989</v>
      </c>
      <c r="T30" s="526">
        <v>33081.390000000356</v>
      </c>
      <c r="U30" s="526">
        <v>714938.67000000039</v>
      </c>
      <c r="V30" s="526">
        <v>737562.57</v>
      </c>
      <c r="W30" s="525">
        <v>1258382.3800000018</v>
      </c>
      <c r="X30" s="526">
        <v>1384374.3599999999</v>
      </c>
      <c r="Y30" s="526">
        <v>1429091.7500000014</v>
      </c>
      <c r="Z30" s="526">
        <v>1414970.7800000012</v>
      </c>
      <c r="AA30" s="525">
        <v>1463358.3200000015</v>
      </c>
      <c r="AB30" s="526">
        <v>-8167428.4999999981</v>
      </c>
      <c r="AC30" s="526">
        <v>674559.43000000087</v>
      </c>
      <c r="AD30" s="526">
        <v>3178262.1799999913</v>
      </c>
      <c r="AE30" s="527">
        <v>5494992</v>
      </c>
      <c r="AF30" s="528">
        <v>0</v>
      </c>
      <c r="AG30" s="529">
        <v>270647.42</v>
      </c>
      <c r="AH30" s="529">
        <v>289590</v>
      </c>
      <c r="AI30" s="529">
        <v>287760</v>
      </c>
      <c r="AJ30" s="529">
        <v>297810</v>
      </c>
      <c r="AK30" s="529">
        <v>296089</v>
      </c>
      <c r="AL30" s="529">
        <v>300739</v>
      </c>
      <c r="AM30" s="529">
        <v>308810</v>
      </c>
      <c r="AN30" s="529">
        <v>315676</v>
      </c>
      <c r="AO30" s="529">
        <v>306355</v>
      </c>
      <c r="AP30" s="529">
        <v>316694</v>
      </c>
      <c r="AQ30" s="529">
        <v>303798.67</v>
      </c>
      <c r="AR30" s="529">
        <v>2996738.91</v>
      </c>
      <c r="AS30" s="527">
        <v>6290708</v>
      </c>
      <c r="AT30" s="528">
        <v>0</v>
      </c>
      <c r="AU30" s="529">
        <v>1352121</v>
      </c>
      <c r="AV30" s="529">
        <v>1498360</v>
      </c>
      <c r="AW30" s="529">
        <v>1452907</v>
      </c>
      <c r="AX30" s="529">
        <v>1466642</v>
      </c>
      <c r="AY30" s="529">
        <v>1430881</v>
      </c>
      <c r="AZ30" s="529">
        <v>1458819</v>
      </c>
      <c r="BA30" s="529">
        <v>144775</v>
      </c>
      <c r="BB30" s="529">
        <v>746.92999999999984</v>
      </c>
      <c r="BC30" s="529">
        <v>-63</v>
      </c>
      <c r="BD30" s="529">
        <v>-115036</v>
      </c>
      <c r="BE30" s="529">
        <v>-1</v>
      </c>
      <c r="BF30" s="529">
        <v>-2688450.9299999997</v>
      </c>
      <c r="BG30" s="527">
        <v>6001701</v>
      </c>
      <c r="BH30" s="528">
        <v>0</v>
      </c>
      <c r="BI30" s="529">
        <v>1342042</v>
      </c>
      <c r="BJ30" s="529">
        <v>1437443</v>
      </c>
      <c r="BK30" s="529">
        <v>1805678</v>
      </c>
      <c r="BL30" s="529">
        <v>1348396</v>
      </c>
      <c r="BM30" s="529">
        <v>1356619</v>
      </c>
      <c r="BN30" s="529">
        <v>1013443.9100000003</v>
      </c>
      <c r="BO30" s="529">
        <v>-1800707.83</v>
      </c>
      <c r="BP30" s="529">
        <v>-125303.27000000002</v>
      </c>
      <c r="BQ30" s="529">
        <v>-125303.27000000002</v>
      </c>
      <c r="BR30" s="529">
        <v>-125303.27000000002</v>
      </c>
      <c r="BS30" s="529">
        <v>-125303.27000000002</v>
      </c>
      <c r="BT30" s="527">
        <v>6001701</v>
      </c>
    </row>
    <row r="31" spans="1:72">
      <c r="A31" s="520"/>
      <c r="B31" s="513" t="s">
        <v>118</v>
      </c>
      <c r="C31" s="522" t="s">
        <v>346</v>
      </c>
      <c r="D31" s="525">
        <v>0</v>
      </c>
      <c r="E31" s="525">
        <v>0</v>
      </c>
      <c r="F31" s="525">
        <v>0</v>
      </c>
      <c r="G31" s="525">
        <v>0</v>
      </c>
      <c r="H31" s="526">
        <v>14759.1</v>
      </c>
      <c r="I31" s="526">
        <v>0</v>
      </c>
      <c r="J31" s="526"/>
      <c r="K31" s="526"/>
      <c r="L31" s="526"/>
      <c r="M31" s="526"/>
      <c r="N31" s="526"/>
      <c r="O31" s="526">
        <v>1456692.6899999997</v>
      </c>
      <c r="P31" s="525">
        <v>-14759.290000000037</v>
      </c>
      <c r="Q31" s="523">
        <v>1456692.4999999998</v>
      </c>
      <c r="R31" s="524">
        <v>104633.65000000001</v>
      </c>
      <c r="S31" s="526">
        <v>115959.61000000003</v>
      </c>
      <c r="T31" s="526">
        <v>115087.92000000001</v>
      </c>
      <c r="U31" s="526">
        <v>118187.92</v>
      </c>
      <c r="V31" s="526">
        <v>115940.62</v>
      </c>
      <c r="W31" s="525">
        <v>506562.62</v>
      </c>
      <c r="X31" s="526">
        <v>507509.94999999995</v>
      </c>
      <c r="Y31" s="526">
        <v>501206.97999999992</v>
      </c>
      <c r="Z31" s="526">
        <v>513211.78000000009</v>
      </c>
      <c r="AA31" s="525">
        <v>517870.56</v>
      </c>
      <c r="AB31" s="526">
        <v>520876.80999999994</v>
      </c>
      <c r="AC31" s="526">
        <v>503733.27</v>
      </c>
      <c r="AD31" s="526">
        <v>-2507270.69</v>
      </c>
      <c r="AE31" s="527">
        <v>1633511</v>
      </c>
      <c r="AF31" s="528">
        <v>0</v>
      </c>
      <c r="AG31" s="529">
        <v>503067.85</v>
      </c>
      <c r="AH31" s="529">
        <v>501798</v>
      </c>
      <c r="AI31" s="529">
        <v>496349</v>
      </c>
      <c r="AJ31" s="529">
        <v>57896</v>
      </c>
      <c r="AK31" s="529">
        <v>51371</v>
      </c>
      <c r="AL31" s="529">
        <v>-29949</v>
      </c>
      <c r="AM31" s="529">
        <v>46451</v>
      </c>
      <c r="AN31" s="529">
        <v>54107</v>
      </c>
      <c r="AO31" s="529">
        <v>49459</v>
      </c>
      <c r="AP31" s="529">
        <v>6733</v>
      </c>
      <c r="AQ31" s="529">
        <v>52403.12</v>
      </c>
      <c r="AR31" s="529">
        <v>-226804.9700000002</v>
      </c>
      <c r="AS31" s="527">
        <v>1562881</v>
      </c>
      <c r="AT31" s="528">
        <v>0</v>
      </c>
      <c r="AU31" s="529">
        <v>0</v>
      </c>
      <c r="AV31" s="529">
        <v>516835</v>
      </c>
      <c r="AW31" s="529">
        <v>9294</v>
      </c>
      <c r="AX31" s="529">
        <v>0</v>
      </c>
      <c r="AY31" s="529">
        <v>0</v>
      </c>
      <c r="AZ31" s="529">
        <v>1693</v>
      </c>
      <c r="BA31" s="529">
        <v>21</v>
      </c>
      <c r="BB31" s="529">
        <v>0</v>
      </c>
      <c r="BC31" s="529">
        <v>0</v>
      </c>
      <c r="BD31" s="529">
        <v>151</v>
      </c>
      <c r="BE31" s="529">
        <v>0</v>
      </c>
      <c r="BF31" s="529">
        <v>1091625</v>
      </c>
      <c r="BG31" s="527">
        <v>1619619</v>
      </c>
      <c r="BH31" s="528">
        <v>0</v>
      </c>
      <c r="BI31" s="529">
        <v>489224</v>
      </c>
      <c r="BJ31" s="529">
        <v>504655</v>
      </c>
      <c r="BK31" s="529">
        <v>578473</v>
      </c>
      <c r="BL31" s="529">
        <v>4863.1899999999996</v>
      </c>
      <c r="BM31" s="529">
        <v>0</v>
      </c>
      <c r="BN31" s="529">
        <v>-17268.150000000001</v>
      </c>
      <c r="BO31" s="529">
        <v>0</v>
      </c>
      <c r="BP31" s="529">
        <v>38955.24</v>
      </c>
      <c r="BQ31" s="529">
        <v>38955.24</v>
      </c>
      <c r="BR31" s="529">
        <v>38955.24</v>
      </c>
      <c r="BS31" s="529">
        <v>38955.24</v>
      </c>
      <c r="BT31" s="527">
        <v>1715768</v>
      </c>
    </row>
    <row r="32" spans="1:72">
      <c r="A32" s="520"/>
      <c r="B32" s="513" t="s">
        <v>376</v>
      </c>
      <c r="C32" s="522" t="s">
        <v>378</v>
      </c>
      <c r="D32" s="525">
        <v>0</v>
      </c>
      <c r="E32" s="525">
        <v>0</v>
      </c>
      <c r="F32" s="525">
        <v>0</v>
      </c>
      <c r="G32" s="525">
        <v>0</v>
      </c>
      <c r="H32" s="525">
        <v>0</v>
      </c>
      <c r="I32" s="525">
        <v>0</v>
      </c>
      <c r="J32" s="525">
        <v>0</v>
      </c>
      <c r="K32" s="525">
        <v>0</v>
      </c>
      <c r="L32" s="525">
        <v>0</v>
      </c>
      <c r="M32" s="525">
        <v>0</v>
      </c>
      <c r="N32" s="525">
        <v>0</v>
      </c>
      <c r="O32" s="525">
        <v>0</v>
      </c>
      <c r="P32" s="525">
        <v>0</v>
      </c>
      <c r="Q32" s="523">
        <v>0</v>
      </c>
      <c r="R32" s="524">
        <v>0</v>
      </c>
      <c r="S32" s="526">
        <v>0</v>
      </c>
      <c r="T32" s="526">
        <v>0</v>
      </c>
      <c r="U32" s="526">
        <v>0</v>
      </c>
      <c r="V32" s="526">
        <v>0</v>
      </c>
      <c r="W32" s="526">
        <v>0</v>
      </c>
      <c r="X32" s="526">
        <v>0</v>
      </c>
      <c r="Y32" s="526">
        <v>0</v>
      </c>
      <c r="Z32" s="526">
        <v>0</v>
      </c>
      <c r="AA32" s="526">
        <v>0</v>
      </c>
      <c r="AB32" s="526">
        <v>0</v>
      </c>
      <c r="AC32" s="526">
        <v>0</v>
      </c>
      <c r="AD32" s="526">
        <v>0</v>
      </c>
      <c r="AE32" s="523">
        <v>0</v>
      </c>
      <c r="AF32" s="528">
        <v>0</v>
      </c>
      <c r="AG32" s="529">
        <v>0</v>
      </c>
      <c r="AH32" s="529">
        <v>0</v>
      </c>
      <c r="AI32" s="529">
        <v>0</v>
      </c>
      <c r="AJ32" s="529">
        <v>0</v>
      </c>
      <c r="AK32" s="529">
        <v>0</v>
      </c>
      <c r="AL32" s="529">
        <v>0</v>
      </c>
      <c r="AM32" s="529">
        <v>0</v>
      </c>
      <c r="AN32" s="529">
        <v>0</v>
      </c>
      <c r="AO32" s="529">
        <v>0</v>
      </c>
      <c r="AP32" s="529">
        <v>156192</v>
      </c>
      <c r="AQ32" s="529">
        <v>0</v>
      </c>
      <c r="AR32" s="529">
        <v>0</v>
      </c>
      <c r="AS32" s="527">
        <v>156192</v>
      </c>
      <c r="AT32" s="528">
        <v>0</v>
      </c>
      <c r="AU32" s="529">
        <v>0</v>
      </c>
      <c r="AV32" s="529">
        <v>0</v>
      </c>
      <c r="AW32" s="529">
        <v>0</v>
      </c>
      <c r="AX32" s="529">
        <v>0</v>
      </c>
      <c r="AY32" s="529">
        <v>0</v>
      </c>
      <c r="AZ32" s="529">
        <v>0</v>
      </c>
      <c r="BA32" s="529">
        <v>0</v>
      </c>
      <c r="BB32" s="529">
        <v>0</v>
      </c>
      <c r="BC32" s="529">
        <v>425969</v>
      </c>
      <c r="BD32" s="529">
        <v>0</v>
      </c>
      <c r="BE32" s="529">
        <v>0</v>
      </c>
      <c r="BF32" s="529">
        <v>0</v>
      </c>
      <c r="BG32" s="527">
        <v>425969</v>
      </c>
      <c r="BH32" s="528">
        <v>0</v>
      </c>
      <c r="BI32" s="529">
        <v>0</v>
      </c>
      <c r="BJ32" s="529">
        <v>0</v>
      </c>
      <c r="BK32" s="529">
        <v>0</v>
      </c>
      <c r="BL32" s="529">
        <v>0</v>
      </c>
      <c r="BM32" s="529">
        <v>0</v>
      </c>
      <c r="BN32" s="529">
        <v>0</v>
      </c>
      <c r="BO32" s="529">
        <v>0</v>
      </c>
      <c r="BP32" s="529">
        <v>155904</v>
      </c>
      <c r="BQ32" s="529">
        <v>155904</v>
      </c>
      <c r="BR32" s="529">
        <v>155904</v>
      </c>
      <c r="BS32" s="529">
        <v>155904</v>
      </c>
      <c r="BT32" s="527">
        <v>623616</v>
      </c>
    </row>
    <row r="33" spans="1:72" ht="15" customHeight="1">
      <c r="A33" s="520"/>
      <c r="B33" s="513" t="s">
        <v>64</v>
      </c>
      <c r="C33" s="522" t="s">
        <v>63</v>
      </c>
      <c r="D33" s="524">
        <v>7175198.1400000043</v>
      </c>
      <c r="E33" s="526">
        <v>8234105.5800000001</v>
      </c>
      <c r="F33" s="526">
        <v>8484580.4900000058</v>
      </c>
      <c r="G33" s="526">
        <v>11941210</v>
      </c>
      <c r="H33" s="526">
        <v>11185380.900000002</v>
      </c>
      <c r="I33" s="526">
        <v>9576868.7900000028</v>
      </c>
      <c r="J33" s="526">
        <v>10515148.720000012</v>
      </c>
      <c r="K33" s="526">
        <v>10510769.549999999</v>
      </c>
      <c r="L33" s="526">
        <v>10786491.499999998</v>
      </c>
      <c r="M33" s="526">
        <v>10522319.639999999</v>
      </c>
      <c r="N33" s="526">
        <v>8846019.1600000001</v>
      </c>
      <c r="O33" s="526">
        <v>15136187.940000005</v>
      </c>
      <c r="P33" s="525">
        <v>-11917989.050000021</v>
      </c>
      <c r="Q33" s="523">
        <v>110996291.36000001</v>
      </c>
      <c r="R33" s="524">
        <v>5762562.6799999997</v>
      </c>
      <c r="S33" s="526">
        <v>6245998.7299999995</v>
      </c>
      <c r="T33" s="526">
        <v>6415285.2000000002</v>
      </c>
      <c r="U33" s="526">
        <v>6266629.0800000001</v>
      </c>
      <c r="V33" s="526">
        <v>6599541.120000002</v>
      </c>
      <c r="W33" s="525">
        <v>-14147.340000000107</v>
      </c>
      <c r="X33" s="526">
        <v>24952088.059999984</v>
      </c>
      <c r="Y33" s="526">
        <v>26429885.649999984</v>
      </c>
      <c r="Z33" s="526">
        <v>25864471.450000018</v>
      </c>
      <c r="AA33" s="525">
        <v>27015056.130000014</v>
      </c>
      <c r="AB33" s="526">
        <v>27163197.400000006</v>
      </c>
      <c r="AC33" s="526">
        <v>13909313.849999988</v>
      </c>
      <c r="AD33" s="526">
        <v>-58183385.01000002</v>
      </c>
      <c r="AE33" s="527">
        <v>118426497</v>
      </c>
      <c r="AF33" s="528">
        <v>0</v>
      </c>
      <c r="AG33" s="529">
        <v>23884895.41</v>
      </c>
      <c r="AH33" s="529">
        <v>25633599</v>
      </c>
      <c r="AI33" s="529">
        <v>25448659</v>
      </c>
      <c r="AJ33" s="529">
        <v>26408403</v>
      </c>
      <c r="AK33" s="529">
        <v>26221273</v>
      </c>
      <c r="AL33" s="529">
        <v>26690306</v>
      </c>
      <c r="AM33" s="529">
        <v>27451255</v>
      </c>
      <c r="AN33" s="529">
        <v>28063807</v>
      </c>
      <c r="AO33" s="529">
        <v>27221728</v>
      </c>
      <c r="AP33" s="529">
        <v>1199946</v>
      </c>
      <c r="AQ33" s="529">
        <v>-3552</v>
      </c>
      <c r="AR33" s="529">
        <v>-120179480.41</v>
      </c>
      <c r="AS33" s="527">
        <v>118040839</v>
      </c>
      <c r="AT33" s="528">
        <v>0</v>
      </c>
      <c r="AU33" s="529">
        <v>25205040</v>
      </c>
      <c r="AV33" s="529">
        <v>28047423</v>
      </c>
      <c r="AW33" s="529">
        <v>28327801</v>
      </c>
      <c r="AX33" s="529">
        <v>27686596</v>
      </c>
      <c r="AY33" s="529">
        <v>27290635</v>
      </c>
      <c r="AZ33" s="529">
        <v>27942036</v>
      </c>
      <c r="BA33" s="529">
        <v>1662727</v>
      </c>
      <c r="BB33" s="529">
        <v>383836.74000000005</v>
      </c>
      <c r="BC33" s="529">
        <v>343021</v>
      </c>
      <c r="BD33" s="529">
        <v>-11905721</v>
      </c>
      <c r="BE33" s="529">
        <v>-66256490</v>
      </c>
      <c r="BF33" s="529">
        <v>37808890.25999999</v>
      </c>
      <c r="BG33" s="527">
        <v>126535795</v>
      </c>
      <c r="BH33" s="528">
        <v>0</v>
      </c>
      <c r="BI33" s="529">
        <v>23338802</v>
      </c>
      <c r="BJ33" s="529">
        <v>24966932</v>
      </c>
      <c r="BK33" s="529">
        <v>30382120</v>
      </c>
      <c r="BL33" s="529">
        <v>24124289</v>
      </c>
      <c r="BM33" s="529">
        <v>24073799</v>
      </c>
      <c r="BN33" s="529">
        <v>30166341.619999982</v>
      </c>
      <c r="BO33" s="529">
        <v>16295429</v>
      </c>
      <c r="BP33" s="529">
        <v>-11804828.154999996</v>
      </c>
      <c r="BQ33" s="529">
        <v>-11804828.154999996</v>
      </c>
      <c r="BR33" s="529">
        <v>-11804828.154999996</v>
      </c>
      <c r="BS33" s="529">
        <v>-11804828.154999996</v>
      </c>
      <c r="BT33" s="527">
        <v>126128400</v>
      </c>
    </row>
    <row r="34" spans="1:72">
      <c r="A34" s="520"/>
      <c r="B34" s="513" t="s">
        <v>70</v>
      </c>
      <c r="C34" s="522" t="s">
        <v>69</v>
      </c>
      <c r="D34" s="524"/>
      <c r="E34" s="526">
        <v>0</v>
      </c>
      <c r="F34" s="526"/>
      <c r="G34" s="526"/>
      <c r="H34" s="526"/>
      <c r="I34" s="526"/>
      <c r="J34" s="526"/>
      <c r="K34" s="526"/>
      <c r="L34" s="526"/>
      <c r="M34" s="526"/>
      <c r="N34" s="526"/>
      <c r="O34" s="526">
        <v>5746019</v>
      </c>
      <c r="P34" s="525">
        <v>0</v>
      </c>
      <c r="Q34" s="523">
        <v>5746019</v>
      </c>
      <c r="R34" s="524"/>
      <c r="S34" s="526"/>
      <c r="T34" s="526"/>
      <c r="U34" s="526">
        <v>0</v>
      </c>
      <c r="V34" s="526">
        <v>0</v>
      </c>
      <c r="W34" s="526">
        <v>0</v>
      </c>
      <c r="X34" s="526">
        <v>0</v>
      </c>
      <c r="Y34" s="526">
        <v>0</v>
      </c>
      <c r="Z34" s="526">
        <v>0</v>
      </c>
      <c r="AA34" s="526">
        <v>0</v>
      </c>
      <c r="AB34" s="526">
        <v>0</v>
      </c>
      <c r="AC34" s="526">
        <v>0</v>
      </c>
      <c r="AD34" s="526">
        <v>138745</v>
      </c>
      <c r="AE34" s="527">
        <v>138745</v>
      </c>
      <c r="AF34" s="528">
        <v>0</v>
      </c>
      <c r="AG34" s="529">
        <v>0</v>
      </c>
      <c r="AH34" s="529">
        <v>0</v>
      </c>
      <c r="AI34" s="529">
        <v>0</v>
      </c>
      <c r="AJ34" s="529">
        <v>0</v>
      </c>
      <c r="AK34" s="529">
        <v>0</v>
      </c>
      <c r="AL34" s="529">
        <v>0</v>
      </c>
      <c r="AM34" s="529">
        <v>0</v>
      </c>
      <c r="AN34" s="529">
        <v>0</v>
      </c>
      <c r="AO34" s="529">
        <v>0</v>
      </c>
      <c r="AP34" s="529">
        <v>0</v>
      </c>
      <c r="AQ34" s="529">
        <v>0</v>
      </c>
      <c r="AR34" s="529">
        <v>138745</v>
      </c>
      <c r="AS34" s="527">
        <v>138745</v>
      </c>
      <c r="AT34" s="528">
        <v>0</v>
      </c>
      <c r="AU34" s="529">
        <v>0</v>
      </c>
      <c r="AV34" s="529">
        <v>0</v>
      </c>
      <c r="AW34" s="529">
        <v>0</v>
      </c>
      <c r="AX34" s="529">
        <v>0</v>
      </c>
      <c r="AY34" s="529">
        <v>0</v>
      </c>
      <c r="AZ34" s="529">
        <v>0</v>
      </c>
      <c r="BA34" s="529">
        <v>0</v>
      </c>
      <c r="BB34" s="529">
        <v>0</v>
      </c>
      <c r="BC34" s="529">
        <v>0</v>
      </c>
      <c r="BD34" s="529">
        <v>0</v>
      </c>
      <c r="BE34" s="529">
        <v>0</v>
      </c>
      <c r="BF34" s="529">
        <v>0</v>
      </c>
      <c r="BG34" s="527">
        <v>0</v>
      </c>
      <c r="BH34" s="528">
        <v>0</v>
      </c>
      <c r="BI34" s="529">
        <v>0</v>
      </c>
      <c r="BJ34" s="529">
        <v>0</v>
      </c>
      <c r="BK34" s="529">
        <v>0</v>
      </c>
      <c r="BL34" s="529">
        <v>0</v>
      </c>
      <c r="BM34" s="529">
        <v>0</v>
      </c>
      <c r="BN34" s="529">
        <v>0</v>
      </c>
      <c r="BO34" s="529">
        <v>0</v>
      </c>
      <c r="BP34" s="529">
        <v>0</v>
      </c>
      <c r="BQ34" s="529">
        <v>0</v>
      </c>
      <c r="BR34" s="529">
        <v>0</v>
      </c>
      <c r="BS34" s="529">
        <v>0</v>
      </c>
      <c r="BT34" s="527">
        <v>0</v>
      </c>
    </row>
    <row r="35" spans="1:72">
      <c r="A35" s="520"/>
      <c r="B35" s="513" t="s">
        <v>486</v>
      </c>
      <c r="C35" s="522" t="s">
        <v>71</v>
      </c>
      <c r="D35" s="524">
        <v>926106.42999999982</v>
      </c>
      <c r="E35" s="526">
        <v>1065233.6500000001</v>
      </c>
      <c r="F35" s="526">
        <v>1097582.9900000012</v>
      </c>
      <c r="G35" s="526">
        <v>3377020.6399999992</v>
      </c>
      <c r="H35" s="526">
        <v>1451155.7399999993</v>
      </c>
      <c r="I35" s="526">
        <v>1238874.4500000007</v>
      </c>
      <c r="J35" s="526">
        <v>1362902.5499999996</v>
      </c>
      <c r="K35" s="526">
        <v>1361746.1799999997</v>
      </c>
      <c r="L35" s="526">
        <v>1397065.9799999993</v>
      </c>
      <c r="M35" s="526">
        <v>1363696.44</v>
      </c>
      <c r="N35" s="526">
        <v>1145986.0899999999</v>
      </c>
      <c r="O35" s="526">
        <v>5635695.6099999994</v>
      </c>
      <c r="P35" s="525">
        <v>-1639777.720000023</v>
      </c>
      <c r="Q35" s="523">
        <v>19783289.029999975</v>
      </c>
      <c r="R35" s="524">
        <v>1014822.1900000003</v>
      </c>
      <c r="S35" s="526">
        <v>1146672.1399999994</v>
      </c>
      <c r="T35" s="526">
        <v>1174299.18</v>
      </c>
      <c r="U35" s="526">
        <v>1186328.26</v>
      </c>
      <c r="V35" s="526">
        <v>1169842.6400000004</v>
      </c>
      <c r="W35" s="526">
        <v>1147897.1600000008</v>
      </c>
      <c r="X35" s="526">
        <v>9966356.0300000012</v>
      </c>
      <c r="Y35" s="526">
        <v>10390704.859999994</v>
      </c>
      <c r="Z35" s="526">
        <v>10360748.73</v>
      </c>
      <c r="AA35" s="525">
        <v>473860.68000000005</v>
      </c>
      <c r="AB35" s="526">
        <v>-56.38</v>
      </c>
      <c r="AC35" s="526">
        <v>-2756083.0500000045</v>
      </c>
      <c r="AD35" s="526">
        <v>-15070532.43999999</v>
      </c>
      <c r="AE35" s="527">
        <v>20204860</v>
      </c>
      <c r="AF35" s="528">
        <v>0</v>
      </c>
      <c r="AG35" s="529">
        <v>10262343.67</v>
      </c>
      <c r="AH35" s="529">
        <v>11013702</v>
      </c>
      <c r="AI35" s="529">
        <v>10934317</v>
      </c>
      <c r="AJ35" s="529">
        <v>11346700</v>
      </c>
      <c r="AK35" s="529">
        <v>380878</v>
      </c>
      <c r="AL35" s="529">
        <v>-75</v>
      </c>
      <c r="AM35" s="529">
        <v>226235</v>
      </c>
      <c r="AN35" s="529">
        <v>-3738</v>
      </c>
      <c r="AO35" s="529">
        <v>0</v>
      </c>
      <c r="AP35" s="529">
        <v>2609220</v>
      </c>
      <c r="AQ35" s="529">
        <v>-967</v>
      </c>
      <c r="AR35" s="529">
        <v>-26728767.670000002</v>
      </c>
      <c r="AS35" s="527">
        <v>20039848</v>
      </c>
      <c r="AT35" s="528">
        <v>0</v>
      </c>
      <c r="AU35" s="529">
        <v>10383601</v>
      </c>
      <c r="AV35" s="529">
        <v>11554582</v>
      </c>
      <c r="AW35" s="529">
        <v>11670081</v>
      </c>
      <c r="AX35" s="529">
        <v>401241</v>
      </c>
      <c r="AY35" s="529">
        <v>29302</v>
      </c>
      <c r="AZ35" s="529">
        <v>208</v>
      </c>
      <c r="BA35" s="529">
        <v>805</v>
      </c>
      <c r="BB35" s="529">
        <v>347</v>
      </c>
      <c r="BC35" s="529">
        <v>-1216</v>
      </c>
      <c r="BD35" s="529">
        <v>9814983</v>
      </c>
      <c r="BE35" s="529">
        <v>-23991711</v>
      </c>
      <c r="BF35" s="529">
        <v>-4220</v>
      </c>
      <c r="BG35" s="527">
        <v>19858003</v>
      </c>
      <c r="BH35" s="528">
        <v>0</v>
      </c>
      <c r="BI35" s="529">
        <v>14612429</v>
      </c>
      <c r="BJ35" s="529">
        <v>15631890</v>
      </c>
      <c r="BK35" s="529">
        <v>19022606</v>
      </c>
      <c r="BL35" s="529">
        <v>103793.63000000003</v>
      </c>
      <c r="BM35" s="529">
        <v>14008</v>
      </c>
      <c r="BN35" s="529">
        <v>-7975211.8700000085</v>
      </c>
      <c r="BO35" s="529">
        <v>-18278600</v>
      </c>
      <c r="BP35" s="529">
        <v>-818227.93999999762</v>
      </c>
      <c r="BQ35" s="529">
        <v>-818227.93999999762</v>
      </c>
      <c r="BR35" s="529">
        <v>-818227.93999999762</v>
      </c>
      <c r="BS35" s="529">
        <v>-818227.93999999762</v>
      </c>
      <c r="BT35" s="527">
        <v>19858003</v>
      </c>
    </row>
    <row r="36" spans="1:72">
      <c r="A36" s="520"/>
      <c r="B36" s="513" t="s">
        <v>495</v>
      </c>
      <c r="C36" s="522" t="s">
        <v>496</v>
      </c>
      <c r="D36" s="524"/>
      <c r="E36" s="526"/>
      <c r="F36" s="526"/>
      <c r="G36" s="526"/>
      <c r="H36" s="526"/>
      <c r="I36" s="526"/>
      <c r="J36" s="526"/>
      <c r="K36" s="526"/>
      <c r="L36" s="526"/>
      <c r="M36" s="526"/>
      <c r="N36" s="526"/>
      <c r="O36" s="526"/>
      <c r="P36" s="525">
        <v>0</v>
      </c>
      <c r="Q36" s="523"/>
      <c r="R36" s="524"/>
      <c r="S36" s="526"/>
      <c r="T36" s="526"/>
      <c r="U36" s="526"/>
      <c r="V36" s="526"/>
      <c r="W36" s="526"/>
      <c r="X36" s="526"/>
      <c r="Y36" s="526"/>
      <c r="Z36" s="526"/>
      <c r="AA36" s="525"/>
      <c r="AB36" s="526"/>
      <c r="AC36" s="526"/>
      <c r="AD36" s="526"/>
      <c r="AE36" s="527"/>
      <c r="AF36" s="528"/>
      <c r="AG36" s="529"/>
      <c r="AH36" s="529"/>
      <c r="AI36" s="529"/>
      <c r="AJ36" s="529"/>
      <c r="AK36" s="529"/>
      <c r="AL36" s="529"/>
      <c r="AM36" s="529"/>
      <c r="AN36" s="529"/>
      <c r="AO36" s="529"/>
      <c r="AP36" s="529"/>
      <c r="AQ36" s="529"/>
      <c r="AR36" s="529"/>
      <c r="AS36" s="527"/>
      <c r="AT36" s="528"/>
      <c r="AU36" s="529"/>
      <c r="AV36" s="529"/>
      <c r="AW36" s="529"/>
      <c r="AX36" s="529"/>
      <c r="AY36" s="529"/>
      <c r="AZ36" s="529"/>
      <c r="BA36" s="529"/>
      <c r="BB36" s="529"/>
      <c r="BC36" s="529"/>
      <c r="BD36" s="529"/>
      <c r="BE36" s="529">
        <v>792364</v>
      </c>
      <c r="BF36" s="529">
        <v>401491</v>
      </c>
      <c r="BG36" s="527">
        <v>1193855</v>
      </c>
      <c r="BH36" s="528">
        <v>0</v>
      </c>
      <c r="BI36" s="529">
        <v>0</v>
      </c>
      <c r="BJ36" s="529">
        <v>190328</v>
      </c>
      <c r="BK36" s="529">
        <v>78158</v>
      </c>
      <c r="BL36" s="529">
        <v>42787.73</v>
      </c>
      <c r="BM36" s="529">
        <v>269</v>
      </c>
      <c r="BN36" s="529">
        <v>0</v>
      </c>
      <c r="BO36" s="529">
        <v>0</v>
      </c>
      <c r="BP36" s="529">
        <v>103076.8175</v>
      </c>
      <c r="BQ36" s="529">
        <v>103076.8175</v>
      </c>
      <c r="BR36" s="529">
        <v>103076.8175</v>
      </c>
      <c r="BS36" s="529">
        <v>103076.8175</v>
      </c>
      <c r="BT36" s="527">
        <v>723850</v>
      </c>
    </row>
    <row r="37" spans="1:72">
      <c r="A37" s="520"/>
      <c r="B37" s="513" t="s">
        <v>74</v>
      </c>
      <c r="C37" s="522" t="s">
        <v>73</v>
      </c>
      <c r="D37" s="524">
        <v>2512196.3899999978</v>
      </c>
      <c r="E37" s="526">
        <v>2885590.48</v>
      </c>
      <c r="F37" s="526">
        <v>3395336.309999994</v>
      </c>
      <c r="G37" s="526">
        <v>4167820.5599999945</v>
      </c>
      <c r="H37" s="526">
        <v>3504176.87</v>
      </c>
      <c r="I37" s="526">
        <v>4103338.9500000011</v>
      </c>
      <c r="J37" s="526">
        <v>4135123.61</v>
      </c>
      <c r="K37" s="526">
        <v>4409488.7099999981</v>
      </c>
      <c r="L37" s="526">
        <v>4501697.0099999988</v>
      </c>
      <c r="M37" s="526">
        <v>4508379.93</v>
      </c>
      <c r="N37" s="526">
        <v>4419681.5999999968</v>
      </c>
      <c r="O37" s="526">
        <v>4157654.38</v>
      </c>
      <c r="P37" s="525">
        <v>-80254.629999976605</v>
      </c>
      <c r="Q37" s="523">
        <v>46620230.170000002</v>
      </c>
      <c r="R37" s="524">
        <v>3092002.040000001</v>
      </c>
      <c r="S37" s="526">
        <v>3427528.12</v>
      </c>
      <c r="T37" s="526">
        <v>3527208.3299999991</v>
      </c>
      <c r="U37" s="526">
        <v>3524605.1999999997</v>
      </c>
      <c r="V37" s="526">
        <v>3557360.9499999997</v>
      </c>
      <c r="W37" s="526">
        <v>3427936.8999999953</v>
      </c>
      <c r="X37" s="526">
        <v>3421746.0000000005</v>
      </c>
      <c r="Y37" s="526">
        <v>3533854.3000000026</v>
      </c>
      <c r="Z37" s="526">
        <v>3454987.129999999</v>
      </c>
      <c r="AA37" s="525">
        <v>3618237.9499999974</v>
      </c>
      <c r="AB37" s="526">
        <v>3642309.3899999978</v>
      </c>
      <c r="AC37" s="526">
        <v>8357388.2799999993</v>
      </c>
      <c r="AD37" s="526">
        <v>468479.41000000387</v>
      </c>
      <c r="AE37" s="527">
        <v>47053644</v>
      </c>
      <c r="AF37" s="528">
        <v>3174795.2700000005</v>
      </c>
      <c r="AG37" s="529">
        <v>3513963.4299999997</v>
      </c>
      <c r="AH37" s="529">
        <v>3633146</v>
      </c>
      <c r="AI37" s="529">
        <v>3598351</v>
      </c>
      <c r="AJ37" s="529">
        <v>3702733</v>
      </c>
      <c r="AK37" s="529">
        <v>3764058</v>
      </c>
      <c r="AL37" s="529">
        <v>3742121</v>
      </c>
      <c r="AM37" s="529">
        <v>3893649</v>
      </c>
      <c r="AN37" s="529">
        <v>7318288</v>
      </c>
      <c r="AO37" s="529">
        <v>3818746</v>
      </c>
      <c r="AP37" s="529">
        <v>4248797</v>
      </c>
      <c r="AQ37" s="529">
        <v>5012709.4999999963</v>
      </c>
      <c r="AR37" s="529">
        <v>3130428.799999997</v>
      </c>
      <c r="AS37" s="527">
        <v>52551786</v>
      </c>
      <c r="AT37" s="528">
        <v>3417698</v>
      </c>
      <c r="AU37" s="529">
        <v>3392166</v>
      </c>
      <c r="AV37" s="529">
        <v>3150980</v>
      </c>
      <c r="AW37" s="529">
        <v>3592809</v>
      </c>
      <c r="AX37" s="529">
        <v>3565912</v>
      </c>
      <c r="AY37" s="529">
        <v>6005751</v>
      </c>
      <c r="AZ37" s="529">
        <v>4093092</v>
      </c>
      <c r="BA37" s="529">
        <v>4249512</v>
      </c>
      <c r="BB37" s="529">
        <v>3657992.8999999976</v>
      </c>
      <c r="BC37" s="529">
        <v>4538987</v>
      </c>
      <c r="BD37" s="529">
        <v>3550251</v>
      </c>
      <c r="BE37" s="529">
        <v>4240912</v>
      </c>
      <c r="BF37" s="529">
        <v>2189747.1000000015</v>
      </c>
      <c r="BG37" s="527">
        <v>49645810</v>
      </c>
      <c r="BH37" s="528">
        <v>2913542</v>
      </c>
      <c r="BI37" s="529">
        <v>3488907</v>
      </c>
      <c r="BJ37" s="529">
        <v>3511823</v>
      </c>
      <c r="BK37" s="529">
        <v>4213161</v>
      </c>
      <c r="BL37" s="529">
        <v>3200224</v>
      </c>
      <c r="BM37" s="529">
        <v>3540837</v>
      </c>
      <c r="BN37" s="529">
        <v>3025250.7699999949</v>
      </c>
      <c r="BO37" s="529">
        <v>3617158</v>
      </c>
      <c r="BP37" s="529">
        <v>5661826.557500001</v>
      </c>
      <c r="BQ37" s="529">
        <v>5661826.557500001</v>
      </c>
      <c r="BR37" s="529">
        <v>5661826.557500001</v>
      </c>
      <c r="BS37" s="529">
        <v>5661826.557500001</v>
      </c>
      <c r="BT37" s="527">
        <v>50158209</v>
      </c>
    </row>
    <row r="38" spans="1:72">
      <c r="A38" s="520"/>
      <c r="B38" s="513" t="s">
        <v>132</v>
      </c>
      <c r="C38" s="522" t="s">
        <v>347</v>
      </c>
      <c r="D38" s="526">
        <v>320043.59000000003</v>
      </c>
      <c r="E38" s="526">
        <v>368283.4099999998</v>
      </c>
      <c r="F38" s="526">
        <v>467686.00999999978</v>
      </c>
      <c r="G38" s="526">
        <v>532303.32999999973</v>
      </c>
      <c r="H38" s="526">
        <v>415697.61000000034</v>
      </c>
      <c r="I38" s="526">
        <v>525899.80000000016</v>
      </c>
      <c r="J38" s="526">
        <v>529292.87000000011</v>
      </c>
      <c r="K38" s="526">
        <v>567073.47000000009</v>
      </c>
      <c r="L38" s="526">
        <v>572951.75000000081</v>
      </c>
      <c r="M38" s="526">
        <v>574952.88999999966</v>
      </c>
      <c r="N38" s="526">
        <v>605892.8400000002</v>
      </c>
      <c r="O38" s="526">
        <v>534543.17000000004</v>
      </c>
      <c r="P38" s="525">
        <v>-1517352.7500000012</v>
      </c>
      <c r="Q38" s="523">
        <v>4497267.9899999993</v>
      </c>
      <c r="R38" s="524">
        <v>368112.35999999993</v>
      </c>
      <c r="S38" s="526">
        <v>415975.39999999985</v>
      </c>
      <c r="T38" s="526">
        <v>425754.33999999979</v>
      </c>
      <c r="U38" s="526">
        <v>430184.96000000031</v>
      </c>
      <c r="V38" s="526">
        <v>424377.47000000026</v>
      </c>
      <c r="W38" s="526">
        <v>416257.61000000004</v>
      </c>
      <c r="X38" s="526">
        <v>415467.70999999979</v>
      </c>
      <c r="Y38" s="526">
        <v>421529.15000000008</v>
      </c>
      <c r="Z38" s="526">
        <v>420017.68000000005</v>
      </c>
      <c r="AA38" s="525">
        <v>432646.75000000006</v>
      </c>
      <c r="AB38" s="526">
        <v>433588.20999999967</v>
      </c>
      <c r="AC38" s="526">
        <v>-416143.48000000033</v>
      </c>
      <c r="AD38" s="526">
        <v>-1222906.1599999992</v>
      </c>
      <c r="AE38" s="527">
        <v>2964862</v>
      </c>
      <c r="AF38" s="528">
        <v>195069.05</v>
      </c>
      <c r="AG38" s="529">
        <v>216037.34</v>
      </c>
      <c r="AH38" s="529">
        <v>223370</v>
      </c>
      <c r="AI38" s="529">
        <v>221208</v>
      </c>
      <c r="AJ38" s="529">
        <v>227764</v>
      </c>
      <c r="AK38" s="529">
        <v>231475</v>
      </c>
      <c r="AL38" s="529">
        <v>230161</v>
      </c>
      <c r="AM38" s="529">
        <v>239601</v>
      </c>
      <c r="AN38" s="529">
        <v>535710</v>
      </c>
      <c r="AO38" s="529">
        <v>234948</v>
      </c>
      <c r="AP38" s="529">
        <v>523501</v>
      </c>
      <c r="AQ38" s="529">
        <v>308258.63999999996</v>
      </c>
      <c r="AR38" s="529">
        <v>-153047.03000000026</v>
      </c>
      <c r="AS38" s="527">
        <v>3234056</v>
      </c>
      <c r="AT38" s="528">
        <v>303192</v>
      </c>
      <c r="AU38" s="529">
        <v>301096</v>
      </c>
      <c r="AV38" s="529">
        <v>279650</v>
      </c>
      <c r="AW38" s="529">
        <v>318801</v>
      </c>
      <c r="AX38" s="529">
        <v>316561</v>
      </c>
      <c r="AY38" s="529">
        <v>533152</v>
      </c>
      <c r="AZ38" s="529">
        <v>363157</v>
      </c>
      <c r="BA38" s="529">
        <v>377221</v>
      </c>
      <c r="BB38" s="529">
        <v>364627.43999999959</v>
      </c>
      <c r="BC38" s="529">
        <v>402542</v>
      </c>
      <c r="BD38" s="529">
        <v>532041</v>
      </c>
      <c r="BE38" s="529">
        <v>376611</v>
      </c>
      <c r="BF38" s="529">
        <v>-237754.43999999948</v>
      </c>
      <c r="BG38" s="527">
        <v>4230897</v>
      </c>
      <c r="BH38" s="528">
        <v>323735</v>
      </c>
      <c r="BI38" s="529">
        <v>388497</v>
      </c>
      <c r="BJ38" s="529">
        <v>391009</v>
      </c>
      <c r="BK38" s="529">
        <v>470286</v>
      </c>
      <c r="BL38" s="529">
        <v>319639</v>
      </c>
      <c r="BM38" s="529">
        <v>394139</v>
      </c>
      <c r="BN38" s="529">
        <v>90176.07000000024</v>
      </c>
      <c r="BO38" s="529">
        <v>403115</v>
      </c>
      <c r="BP38" s="529">
        <v>700876.98249999993</v>
      </c>
      <c r="BQ38" s="529">
        <v>700876.98249999993</v>
      </c>
      <c r="BR38" s="529">
        <v>700876.98249999993</v>
      </c>
      <c r="BS38" s="529">
        <v>700876.98249999993</v>
      </c>
      <c r="BT38" s="527">
        <v>5584104</v>
      </c>
    </row>
    <row r="39" spans="1:72">
      <c r="A39" s="520"/>
      <c r="B39" s="513" t="s">
        <v>372</v>
      </c>
      <c r="C39" s="522" t="s">
        <v>370</v>
      </c>
      <c r="D39" s="526">
        <v>0</v>
      </c>
      <c r="E39" s="526">
        <v>0</v>
      </c>
      <c r="F39" s="526">
        <v>0</v>
      </c>
      <c r="G39" s="526">
        <v>0</v>
      </c>
      <c r="H39" s="526">
        <v>0</v>
      </c>
      <c r="I39" s="526">
        <v>0</v>
      </c>
      <c r="J39" s="526">
        <v>0</v>
      </c>
      <c r="K39" s="526">
        <v>0</v>
      </c>
      <c r="L39" s="526">
        <v>0</v>
      </c>
      <c r="M39" s="526">
        <v>0</v>
      </c>
      <c r="N39" s="526">
        <v>0</v>
      </c>
      <c r="O39" s="526">
        <v>0</v>
      </c>
      <c r="P39" s="525">
        <v>8.8817841970012523E-16</v>
      </c>
      <c r="Q39" s="523">
        <v>8.8817841970012523E-16</v>
      </c>
      <c r="R39" s="524">
        <v>0</v>
      </c>
      <c r="S39" s="526">
        <v>0</v>
      </c>
      <c r="T39" s="526">
        <v>0</v>
      </c>
      <c r="U39" s="526">
        <v>0</v>
      </c>
      <c r="V39" s="526">
        <v>0</v>
      </c>
      <c r="W39" s="526">
        <v>0</v>
      </c>
      <c r="X39" s="526">
        <v>0</v>
      </c>
      <c r="Y39" s="526">
        <v>0</v>
      </c>
      <c r="Z39" s="526">
        <v>0</v>
      </c>
      <c r="AA39" s="526">
        <v>0</v>
      </c>
      <c r="AB39" s="526">
        <v>0</v>
      </c>
      <c r="AC39" s="526">
        <v>0</v>
      </c>
      <c r="AD39" s="526">
        <v>0</v>
      </c>
      <c r="AE39" s="527">
        <v>0</v>
      </c>
      <c r="AF39" s="528">
        <v>0</v>
      </c>
      <c r="AG39" s="529">
        <v>0</v>
      </c>
      <c r="AH39" s="529">
        <v>0</v>
      </c>
      <c r="AI39" s="529">
        <v>0</v>
      </c>
      <c r="AJ39" s="529">
        <v>0</v>
      </c>
      <c r="AK39" s="529">
        <v>0</v>
      </c>
      <c r="AL39" s="529">
        <v>0</v>
      </c>
      <c r="AM39" s="529">
        <v>0</v>
      </c>
      <c r="AN39" s="529">
        <v>0</v>
      </c>
      <c r="AO39" s="529">
        <v>0</v>
      </c>
      <c r="AP39" s="529">
        <v>0</v>
      </c>
      <c r="AQ39" s="529">
        <v>0</v>
      </c>
      <c r="AR39" s="529">
        <v>0</v>
      </c>
      <c r="AS39" s="527">
        <v>0</v>
      </c>
      <c r="AT39" s="528">
        <v>0</v>
      </c>
      <c r="AU39" s="529">
        <v>0</v>
      </c>
      <c r="AV39" s="529">
        <v>0</v>
      </c>
      <c r="AW39" s="529">
        <v>0</v>
      </c>
      <c r="AX39" s="529">
        <v>0</v>
      </c>
      <c r="AY39" s="529">
        <v>0</v>
      </c>
      <c r="AZ39" s="529">
        <v>0</v>
      </c>
      <c r="BA39" s="529">
        <v>0</v>
      </c>
      <c r="BB39" s="529">
        <v>0</v>
      </c>
      <c r="BC39" s="529">
        <v>0</v>
      </c>
      <c r="BD39" s="529">
        <v>0</v>
      </c>
      <c r="BE39" s="529">
        <v>0</v>
      </c>
      <c r="BF39" s="529">
        <v>0</v>
      </c>
      <c r="BG39" s="527">
        <v>0</v>
      </c>
      <c r="BH39" s="528">
        <v>0</v>
      </c>
      <c r="BI39" s="529">
        <v>0</v>
      </c>
      <c r="BJ39" s="529">
        <v>0</v>
      </c>
      <c r="BK39" s="529">
        <v>0</v>
      </c>
      <c r="BL39" s="529">
        <v>0</v>
      </c>
      <c r="BM39" s="529">
        <v>0</v>
      </c>
      <c r="BN39" s="529">
        <v>0</v>
      </c>
      <c r="BO39" s="529">
        <v>0</v>
      </c>
      <c r="BP39" s="529">
        <v>0</v>
      </c>
      <c r="BQ39" s="529">
        <v>0</v>
      </c>
      <c r="BR39" s="529">
        <v>0</v>
      </c>
      <c r="BS39" s="529">
        <v>0</v>
      </c>
      <c r="BT39" s="527">
        <v>0</v>
      </c>
    </row>
    <row r="40" spans="1:72">
      <c r="A40" s="520"/>
      <c r="B40" s="513" t="s">
        <v>78</v>
      </c>
      <c r="C40" s="522" t="s">
        <v>348</v>
      </c>
      <c r="D40" s="526">
        <v>389806.64000000013</v>
      </c>
      <c r="E40" s="526">
        <v>447804.08000000077</v>
      </c>
      <c r="F40" s="526">
        <v>529969.0900000002</v>
      </c>
      <c r="G40" s="526">
        <v>646859.71999999986</v>
      </c>
      <c r="H40" s="526">
        <v>541027.53000000049</v>
      </c>
      <c r="I40" s="526">
        <v>637021.29000000027</v>
      </c>
      <c r="J40" s="526">
        <v>641901.41999999958</v>
      </c>
      <c r="K40" s="526">
        <v>684731.09999999939</v>
      </c>
      <c r="L40" s="526">
        <v>698525.23999999953</v>
      </c>
      <c r="M40" s="526">
        <v>699472.87000000023</v>
      </c>
      <c r="N40" s="526">
        <v>689564.86999999976</v>
      </c>
      <c r="O40" s="526">
        <v>645599.96000000148</v>
      </c>
      <c r="P40" s="525">
        <v>116699.81000000029</v>
      </c>
      <c r="Q40" s="523">
        <v>7368983.620000001</v>
      </c>
      <c r="R40" s="524">
        <v>571830.52</v>
      </c>
      <c r="S40" s="526">
        <v>635345.74000000034</v>
      </c>
      <c r="T40" s="526">
        <v>653398.19000000018</v>
      </c>
      <c r="U40" s="526">
        <v>653666.81999999937</v>
      </c>
      <c r="V40" s="526">
        <v>658389.34000000113</v>
      </c>
      <c r="W40" s="526">
        <v>635411.88</v>
      </c>
      <c r="X40" s="526">
        <v>634327.68999999971</v>
      </c>
      <c r="Y40" s="526">
        <v>653952.86000000092</v>
      </c>
      <c r="Z40" s="526">
        <v>640457.35000000033</v>
      </c>
      <c r="AA40" s="525">
        <v>669750.37000000081</v>
      </c>
      <c r="AB40" s="526">
        <v>673693.87000000011</v>
      </c>
      <c r="AC40" s="526">
        <v>951248.36000000034</v>
      </c>
      <c r="AD40" s="526">
        <v>445743.00999999605</v>
      </c>
      <c r="AE40" s="527">
        <v>8477216</v>
      </c>
      <c r="AF40" s="528">
        <v>470075.18999999994</v>
      </c>
      <c r="AG40" s="529">
        <v>520306.4800000001</v>
      </c>
      <c r="AH40" s="529">
        <v>537959</v>
      </c>
      <c r="AI40" s="529">
        <v>532803</v>
      </c>
      <c r="AJ40" s="529">
        <v>548273</v>
      </c>
      <c r="AK40" s="529">
        <v>557348</v>
      </c>
      <c r="AL40" s="529">
        <v>554103</v>
      </c>
      <c r="AM40" s="529">
        <v>576555</v>
      </c>
      <c r="AN40" s="529">
        <v>1080945</v>
      </c>
      <c r="AO40" s="529">
        <v>565458</v>
      </c>
      <c r="AP40" s="529">
        <v>1218714</v>
      </c>
      <c r="AQ40" s="529">
        <v>742259</v>
      </c>
      <c r="AR40" s="529">
        <v>-123208.66999999993</v>
      </c>
      <c r="AS40" s="527">
        <v>7781590</v>
      </c>
      <c r="AT40" s="528">
        <v>724855</v>
      </c>
      <c r="AU40" s="529">
        <v>719475</v>
      </c>
      <c r="AV40" s="529">
        <v>668309</v>
      </c>
      <c r="AW40" s="529">
        <v>762014</v>
      </c>
      <c r="AX40" s="529">
        <v>756336</v>
      </c>
      <c r="AY40" s="529">
        <v>1273824</v>
      </c>
      <c r="AZ40" s="529">
        <v>868116</v>
      </c>
      <c r="BA40" s="529">
        <v>901311</v>
      </c>
      <c r="BB40" s="529">
        <v>577464.5699999996</v>
      </c>
      <c r="BC40" s="529">
        <v>962643</v>
      </c>
      <c r="BD40" s="529">
        <v>424928</v>
      </c>
      <c r="BE40" s="529">
        <v>899514</v>
      </c>
      <c r="BF40" s="529">
        <v>754057.4299999997</v>
      </c>
      <c r="BG40" s="527">
        <v>10292847</v>
      </c>
      <c r="BH40" s="528">
        <v>525008</v>
      </c>
      <c r="BI40" s="529">
        <v>628774</v>
      </c>
      <c r="BJ40" s="529">
        <v>632899</v>
      </c>
      <c r="BK40" s="529">
        <v>759455</v>
      </c>
      <c r="BL40" s="529">
        <v>590976</v>
      </c>
      <c r="BM40" s="529">
        <v>638113</v>
      </c>
      <c r="BN40" s="529">
        <v>534166.37999999919</v>
      </c>
      <c r="BO40" s="529">
        <v>651928</v>
      </c>
      <c r="BP40" s="529">
        <v>1019438.1550000003</v>
      </c>
      <c r="BQ40" s="529">
        <v>1019438.1550000003</v>
      </c>
      <c r="BR40" s="529">
        <v>1019438.1550000003</v>
      </c>
      <c r="BS40" s="529">
        <v>1019438.1550000003</v>
      </c>
      <c r="BT40" s="527">
        <v>9039072</v>
      </c>
    </row>
    <row r="41" spans="1:72">
      <c r="A41" s="520"/>
      <c r="B41" s="565" t="s">
        <v>488</v>
      </c>
      <c r="C41" s="522" t="s">
        <v>81</v>
      </c>
      <c r="D41" s="526">
        <v>0</v>
      </c>
      <c r="E41" s="526">
        <v>0</v>
      </c>
      <c r="F41" s="526">
        <v>0</v>
      </c>
      <c r="G41" s="526">
        <v>0</v>
      </c>
      <c r="H41" s="526">
        <v>0</v>
      </c>
      <c r="I41" s="526">
        <v>0</v>
      </c>
      <c r="J41" s="526">
        <v>0</v>
      </c>
      <c r="K41" s="526">
        <v>0</v>
      </c>
      <c r="L41" s="526">
        <v>0</v>
      </c>
      <c r="M41" s="526">
        <v>0</v>
      </c>
      <c r="N41" s="526">
        <v>0</v>
      </c>
      <c r="O41" s="526">
        <v>0</v>
      </c>
      <c r="P41" s="525">
        <v>-4.5474735088646412E-13</v>
      </c>
      <c r="Q41" s="523">
        <v>-4.5474735088646412E-13</v>
      </c>
      <c r="R41" s="524">
        <v>0</v>
      </c>
      <c r="S41" s="526">
        <v>0</v>
      </c>
      <c r="T41" s="526">
        <v>0</v>
      </c>
      <c r="U41" s="526">
        <v>0</v>
      </c>
      <c r="V41" s="526">
        <v>0</v>
      </c>
      <c r="W41" s="526">
        <v>0</v>
      </c>
      <c r="X41" s="526">
        <v>0</v>
      </c>
      <c r="Y41" s="526">
        <v>0</v>
      </c>
      <c r="Z41" s="526">
        <v>0</v>
      </c>
      <c r="AA41" s="526">
        <v>0</v>
      </c>
      <c r="AB41" s="526">
        <v>0</v>
      </c>
      <c r="AC41" s="526">
        <v>48.590000000000025</v>
      </c>
      <c r="AD41" s="526">
        <v>-48.590000000000025</v>
      </c>
      <c r="AE41" s="527">
        <v>0</v>
      </c>
      <c r="AF41" s="528">
        <v>0</v>
      </c>
      <c r="AG41" s="529">
        <v>339.31</v>
      </c>
      <c r="AH41" s="529">
        <v>343</v>
      </c>
      <c r="AI41" s="529">
        <v>347</v>
      </c>
      <c r="AJ41" s="529">
        <v>341</v>
      </c>
      <c r="AK41" s="529">
        <v>348</v>
      </c>
      <c r="AL41" s="529">
        <v>339</v>
      </c>
      <c r="AM41" s="529">
        <v>336</v>
      </c>
      <c r="AN41" s="529">
        <v>0</v>
      </c>
      <c r="AO41" s="529">
        <v>0</v>
      </c>
      <c r="AP41" s="529">
        <v>-1038</v>
      </c>
      <c r="AQ41" s="529">
        <v>0</v>
      </c>
      <c r="AR41" s="529">
        <v>-1355.31</v>
      </c>
      <c r="AS41" s="527">
        <v>0</v>
      </c>
      <c r="AT41" s="528">
        <v>0</v>
      </c>
      <c r="AU41" s="529">
        <v>257074</v>
      </c>
      <c r="AV41" s="529">
        <v>302594</v>
      </c>
      <c r="AW41" s="529">
        <v>351475</v>
      </c>
      <c r="AX41" s="529">
        <v>373376</v>
      </c>
      <c r="AY41" s="529">
        <v>373181</v>
      </c>
      <c r="AZ41" s="529">
        <v>382118</v>
      </c>
      <c r="BA41" s="529">
        <v>388908</v>
      </c>
      <c r="BB41" s="529">
        <v>396298.66</v>
      </c>
      <c r="BC41" s="529">
        <v>371860</v>
      </c>
      <c r="BD41" s="529">
        <v>375677</v>
      </c>
      <c r="BE41" s="529">
        <v>406316</v>
      </c>
      <c r="BF41" s="529">
        <v>-3040887.66</v>
      </c>
      <c r="BG41" s="527">
        <v>937990</v>
      </c>
      <c r="BH41" s="528">
        <v>0</v>
      </c>
      <c r="BI41" s="529">
        <v>390847</v>
      </c>
      <c r="BJ41" s="529">
        <v>392361</v>
      </c>
      <c r="BK41" s="529">
        <v>440052</v>
      </c>
      <c r="BL41" s="529">
        <v>389623</v>
      </c>
      <c r="BM41" s="529">
        <v>370085</v>
      </c>
      <c r="BN41" s="529">
        <v>375831.54000000004</v>
      </c>
      <c r="BO41" s="529">
        <v>439615</v>
      </c>
      <c r="BP41" s="529">
        <v>-465106.13500000001</v>
      </c>
      <c r="BQ41" s="529">
        <v>-465106.13500000001</v>
      </c>
      <c r="BR41" s="529">
        <v>-465106.13500000001</v>
      </c>
      <c r="BS41" s="529">
        <v>-465106.13500000001</v>
      </c>
      <c r="BT41" s="527">
        <v>937990</v>
      </c>
    </row>
    <row r="42" spans="1:72">
      <c r="A42" s="520"/>
      <c r="B42" s="513" t="s">
        <v>84</v>
      </c>
      <c r="C42" s="522" t="s">
        <v>83</v>
      </c>
      <c r="D42" s="526">
        <v>1980.22</v>
      </c>
      <c r="E42" s="526">
        <v>2012.08</v>
      </c>
      <c r="F42" s="526">
        <v>2079.4100000000003</v>
      </c>
      <c r="G42" s="526">
        <v>2498.12</v>
      </c>
      <c r="H42" s="526">
        <v>2297.27</v>
      </c>
      <c r="I42" s="526">
        <v>2349.1599999999994</v>
      </c>
      <c r="J42" s="526">
        <v>2297.8899999999994</v>
      </c>
      <c r="K42" s="526">
        <v>2359.4</v>
      </c>
      <c r="L42" s="526">
        <v>2391.34</v>
      </c>
      <c r="M42" s="526">
        <v>2313.6200000000008</v>
      </c>
      <c r="N42" s="526">
        <v>1994.3399999999997</v>
      </c>
      <c r="O42" s="526">
        <v>2040.0999999999997</v>
      </c>
      <c r="P42" s="525">
        <v>-95.600000000002865</v>
      </c>
      <c r="Q42" s="523">
        <v>26517.35</v>
      </c>
      <c r="R42" s="524">
        <v>1697.9700000000003</v>
      </c>
      <c r="S42" s="526">
        <v>1783.8300000000002</v>
      </c>
      <c r="T42" s="526">
        <v>1844.8</v>
      </c>
      <c r="U42" s="526">
        <v>1857.8799999999999</v>
      </c>
      <c r="V42" s="526">
        <v>1811.1800000000003</v>
      </c>
      <c r="W42" s="526">
        <v>1813.98</v>
      </c>
      <c r="X42" s="526">
        <v>0</v>
      </c>
      <c r="Y42" s="526">
        <v>0</v>
      </c>
      <c r="Z42" s="526">
        <v>0</v>
      </c>
      <c r="AA42" s="526">
        <v>0</v>
      </c>
      <c r="AB42" s="526">
        <v>0</v>
      </c>
      <c r="AC42" s="526">
        <v>2144.9099999999971</v>
      </c>
      <c r="AD42" s="526">
        <v>17147.450000000004</v>
      </c>
      <c r="AE42" s="527">
        <v>30102</v>
      </c>
      <c r="AF42" s="528">
        <v>2221.88</v>
      </c>
      <c r="AG42" s="529">
        <v>2388.63</v>
      </c>
      <c r="AH42" s="529">
        <v>2405</v>
      </c>
      <c r="AI42" s="529">
        <v>2429</v>
      </c>
      <c r="AJ42" s="529">
        <v>2387</v>
      </c>
      <c r="AK42" s="529">
        <v>2434</v>
      </c>
      <c r="AL42" s="529">
        <v>2370</v>
      </c>
      <c r="AM42" s="529">
        <v>2354</v>
      </c>
      <c r="AN42" s="529">
        <v>180</v>
      </c>
      <c r="AO42" s="529">
        <v>2355</v>
      </c>
      <c r="AP42" s="529">
        <v>2382</v>
      </c>
      <c r="AQ42" s="529">
        <v>2449</v>
      </c>
      <c r="AR42" s="529">
        <v>26.489999999997963</v>
      </c>
      <c r="AS42" s="527">
        <v>26382</v>
      </c>
      <c r="AT42" s="528">
        <v>0</v>
      </c>
      <c r="AU42" s="529">
        <v>0</v>
      </c>
      <c r="AV42" s="529">
        <v>0</v>
      </c>
      <c r="AW42" s="529">
        <v>0</v>
      </c>
      <c r="AX42" s="529">
        <v>0</v>
      </c>
      <c r="AY42" s="529">
        <v>0</v>
      </c>
      <c r="AZ42" s="529">
        <v>0</v>
      </c>
      <c r="BA42" s="529">
        <v>0</v>
      </c>
      <c r="BB42" s="529">
        <v>0</v>
      </c>
      <c r="BC42" s="529">
        <v>0</v>
      </c>
      <c r="BD42" s="529">
        <v>7370</v>
      </c>
      <c r="BE42" s="529">
        <v>-7370</v>
      </c>
      <c r="BF42" s="529">
        <v>0</v>
      </c>
      <c r="BG42" s="527">
        <v>0</v>
      </c>
      <c r="BH42" s="528">
        <v>0</v>
      </c>
      <c r="BI42" s="529">
        <v>0</v>
      </c>
      <c r="BJ42" s="529">
        <v>0</v>
      </c>
      <c r="BK42" s="529">
        <v>0</v>
      </c>
      <c r="BL42" s="529">
        <v>0</v>
      </c>
      <c r="BM42" s="529">
        <v>0</v>
      </c>
      <c r="BN42" s="529">
        <v>0</v>
      </c>
      <c r="BO42" s="529">
        <v>0</v>
      </c>
      <c r="BP42" s="529">
        <v>8120.5</v>
      </c>
      <c r="BQ42" s="529">
        <v>8120.5</v>
      </c>
      <c r="BR42" s="529">
        <v>8120.5</v>
      </c>
      <c r="BS42" s="529">
        <v>8120.5</v>
      </c>
      <c r="BT42" s="527">
        <v>32482</v>
      </c>
    </row>
    <row r="43" spans="1:72">
      <c r="A43" s="520"/>
      <c r="B43" s="513" t="s">
        <v>141</v>
      </c>
      <c r="C43" s="522" t="s">
        <v>140</v>
      </c>
      <c r="D43" s="526">
        <v>0</v>
      </c>
      <c r="E43" s="526">
        <v>0</v>
      </c>
      <c r="F43" s="526">
        <v>0</v>
      </c>
      <c r="G43" s="526">
        <v>0</v>
      </c>
      <c r="H43" s="526">
        <v>0</v>
      </c>
      <c r="I43" s="526">
        <v>0</v>
      </c>
      <c r="J43" s="526">
        <v>0</v>
      </c>
      <c r="K43" s="526">
        <v>0</v>
      </c>
      <c r="L43" s="526">
        <v>0</v>
      </c>
      <c r="M43" s="526">
        <v>0</v>
      </c>
      <c r="N43" s="526">
        <v>0</v>
      </c>
      <c r="O43" s="526">
        <v>0</v>
      </c>
      <c r="P43" s="526">
        <v>0</v>
      </c>
      <c r="Q43" s="523">
        <v>0</v>
      </c>
      <c r="R43" s="524">
        <v>0</v>
      </c>
      <c r="S43" s="526">
        <v>0</v>
      </c>
      <c r="T43" s="526">
        <v>0</v>
      </c>
      <c r="U43" s="526">
        <v>0</v>
      </c>
      <c r="V43" s="526">
        <v>0</v>
      </c>
      <c r="W43" s="526">
        <v>0</v>
      </c>
      <c r="X43" s="526">
        <v>0</v>
      </c>
      <c r="Y43" s="526">
        <v>0</v>
      </c>
      <c r="Z43" s="526">
        <v>0</v>
      </c>
      <c r="AA43" s="526">
        <v>0</v>
      </c>
      <c r="AB43" s="526">
        <v>0</v>
      </c>
      <c r="AC43" s="526">
        <v>0</v>
      </c>
      <c r="AD43" s="526">
        <v>0</v>
      </c>
      <c r="AE43" s="527">
        <v>0</v>
      </c>
      <c r="AF43" s="528">
        <v>0</v>
      </c>
      <c r="AG43" s="529">
        <v>0</v>
      </c>
      <c r="AH43" s="529">
        <v>0</v>
      </c>
      <c r="AI43" s="529">
        <v>0</v>
      </c>
      <c r="AJ43" s="529">
        <v>0</v>
      </c>
      <c r="AK43" s="529">
        <v>0</v>
      </c>
      <c r="AL43" s="529">
        <v>0</v>
      </c>
      <c r="AM43" s="529">
        <v>0</v>
      </c>
      <c r="AN43" s="529">
        <v>0</v>
      </c>
      <c r="AO43" s="529">
        <v>0</v>
      </c>
      <c r="AP43" s="529">
        <v>0</v>
      </c>
      <c r="AQ43" s="529">
        <v>0</v>
      </c>
      <c r="AR43" s="529">
        <v>0</v>
      </c>
      <c r="AS43" s="527">
        <v>0</v>
      </c>
      <c r="AT43" s="528">
        <v>0</v>
      </c>
      <c r="AU43" s="529">
        <v>0</v>
      </c>
      <c r="AV43" s="529">
        <v>0</v>
      </c>
      <c r="AW43" s="529">
        <v>0</v>
      </c>
      <c r="AX43" s="529">
        <v>0</v>
      </c>
      <c r="AY43" s="529">
        <v>0</v>
      </c>
      <c r="AZ43" s="529">
        <v>0</v>
      </c>
      <c r="BA43" s="529">
        <v>0</v>
      </c>
      <c r="BB43" s="529">
        <v>0</v>
      </c>
      <c r="BC43" s="529">
        <v>0</v>
      </c>
      <c r="BD43" s="529">
        <v>0</v>
      </c>
      <c r="BE43" s="529">
        <v>0</v>
      </c>
      <c r="BF43" s="529">
        <v>0</v>
      </c>
      <c r="BG43" s="527">
        <v>0</v>
      </c>
      <c r="BH43" s="528">
        <v>0</v>
      </c>
      <c r="BI43" s="529">
        <v>0</v>
      </c>
      <c r="BJ43" s="529">
        <v>0</v>
      </c>
      <c r="BK43" s="529">
        <v>0</v>
      </c>
      <c r="BL43" s="529">
        <v>0</v>
      </c>
      <c r="BM43" s="529">
        <v>0</v>
      </c>
      <c r="BN43" s="529">
        <v>0</v>
      </c>
      <c r="BO43" s="529">
        <v>0</v>
      </c>
      <c r="BP43" s="529">
        <v>0</v>
      </c>
      <c r="BQ43" s="529">
        <v>0</v>
      </c>
      <c r="BR43" s="529">
        <v>0</v>
      </c>
      <c r="BS43" s="529">
        <v>0</v>
      </c>
      <c r="BT43" s="527">
        <v>0</v>
      </c>
    </row>
    <row r="44" spans="1:72" ht="15" customHeight="1">
      <c r="A44" s="520"/>
      <c r="B44" s="513" t="s">
        <v>125</v>
      </c>
      <c r="C44" s="522" t="s">
        <v>112</v>
      </c>
      <c r="D44" s="524">
        <v>308521.17000000016</v>
      </c>
      <c r="E44" s="526">
        <v>354590.25000000006</v>
      </c>
      <c r="F44" s="526">
        <v>423142.9200000001</v>
      </c>
      <c r="G44" s="526">
        <v>512070.69000000012</v>
      </c>
      <c r="H44" s="526">
        <v>425030.56000000017</v>
      </c>
      <c r="I44" s="526">
        <v>504463.94000000029</v>
      </c>
      <c r="J44" s="526">
        <v>508228.95999999996</v>
      </c>
      <c r="K44" s="526">
        <v>542422.55000000028</v>
      </c>
      <c r="L44" s="526">
        <v>552665.80999999924</v>
      </c>
      <c r="M44" s="526">
        <v>555657.97999999986</v>
      </c>
      <c r="N44" s="526">
        <v>551070.97999999986</v>
      </c>
      <c r="O44" s="526">
        <v>511440.33</v>
      </c>
      <c r="P44" s="525">
        <v>802158.89999999572</v>
      </c>
      <c r="Q44" s="523">
        <v>6551465.0399999963</v>
      </c>
      <c r="R44" s="524">
        <v>430646.37999999995</v>
      </c>
      <c r="S44" s="526">
        <v>476634.62999999989</v>
      </c>
      <c r="T44" s="526">
        <v>490715.86000000004</v>
      </c>
      <c r="U44" s="526">
        <v>489874.16999999993</v>
      </c>
      <c r="V44" s="526">
        <v>495481.85999999964</v>
      </c>
      <c r="W44" s="525">
        <v>476660.46</v>
      </c>
      <c r="X44" s="526">
        <v>475812.2100000002</v>
      </c>
      <c r="Y44" s="526">
        <v>492158.87000000005</v>
      </c>
      <c r="Z44" s="526">
        <v>480301.82</v>
      </c>
      <c r="AA44" s="525">
        <v>503768.76000000036</v>
      </c>
      <c r="AB44" s="526">
        <v>507312.97999999975</v>
      </c>
      <c r="AC44" s="526">
        <v>1219974.2700000003</v>
      </c>
      <c r="AD44" s="526">
        <v>687133.72999999952</v>
      </c>
      <c r="AE44" s="527">
        <v>7226476</v>
      </c>
      <c r="AF44" s="528">
        <v>439710.68</v>
      </c>
      <c r="AG44" s="529">
        <v>486701</v>
      </c>
      <c r="AH44" s="529">
        <v>503213</v>
      </c>
      <c r="AI44" s="529">
        <v>498386</v>
      </c>
      <c r="AJ44" s="529">
        <v>512866</v>
      </c>
      <c r="AK44" s="529">
        <v>521351</v>
      </c>
      <c r="AL44" s="529">
        <v>518320</v>
      </c>
      <c r="AM44" s="529">
        <v>539329</v>
      </c>
      <c r="AN44" s="529">
        <v>1104349</v>
      </c>
      <c r="AO44" s="529">
        <v>528943</v>
      </c>
      <c r="AP44" s="529">
        <v>481798</v>
      </c>
      <c r="AQ44" s="529">
        <v>694320</v>
      </c>
      <c r="AR44" s="529">
        <v>450025.3200000003</v>
      </c>
      <c r="AS44" s="527">
        <v>7279312</v>
      </c>
      <c r="AT44" s="528">
        <v>429538</v>
      </c>
      <c r="AU44" s="529">
        <v>426349</v>
      </c>
      <c r="AV44" s="529">
        <v>396033</v>
      </c>
      <c r="AW44" s="529">
        <v>451553</v>
      </c>
      <c r="AX44" s="529">
        <v>448189</v>
      </c>
      <c r="AY44" s="529">
        <v>754837</v>
      </c>
      <c r="AZ44" s="529">
        <v>514421</v>
      </c>
      <c r="BA44" s="529">
        <v>534102</v>
      </c>
      <c r="BB44" s="529">
        <v>657600.70000000123</v>
      </c>
      <c r="BC44" s="529">
        <v>570435</v>
      </c>
      <c r="BD44" s="529">
        <v>773490</v>
      </c>
      <c r="BE44" s="529">
        <v>533043</v>
      </c>
      <c r="BF44" s="529">
        <v>-340661.70000000112</v>
      </c>
      <c r="BG44" s="527">
        <v>6148929</v>
      </c>
      <c r="BH44" s="528">
        <v>458801</v>
      </c>
      <c r="BI44" s="529">
        <v>549501</v>
      </c>
      <c r="BJ44" s="529">
        <v>553106</v>
      </c>
      <c r="BK44" s="529">
        <v>663736</v>
      </c>
      <c r="BL44" s="529">
        <v>703293</v>
      </c>
      <c r="BM44" s="529">
        <v>557662</v>
      </c>
      <c r="BN44" s="529">
        <v>875830.12999999954</v>
      </c>
      <c r="BO44" s="529">
        <v>569741</v>
      </c>
      <c r="BP44" s="529">
        <v>742019.21750000014</v>
      </c>
      <c r="BQ44" s="529">
        <v>742019.21750000014</v>
      </c>
      <c r="BR44" s="529">
        <v>742019.21750000014</v>
      </c>
      <c r="BS44" s="529">
        <v>742019.21750000014</v>
      </c>
      <c r="BT44" s="527">
        <v>7899747</v>
      </c>
    </row>
    <row r="45" spans="1:72" s="564" customFormat="1">
      <c r="A45" s="557" t="s">
        <v>349</v>
      </c>
      <c r="B45" s="558"/>
      <c r="C45" s="559"/>
      <c r="D45" s="523">
        <v>12219690.690000005</v>
      </c>
      <c r="E45" s="523">
        <v>14013155.010000002</v>
      </c>
      <c r="F45" s="523">
        <v>15059232.830000002</v>
      </c>
      <c r="G45" s="523">
        <v>22139525.669999991</v>
      </c>
      <c r="H45" s="523">
        <v>18455945.070000004</v>
      </c>
      <c r="I45" s="523">
        <v>17322743.420000009</v>
      </c>
      <c r="J45" s="523">
        <v>18503829.650000013</v>
      </c>
      <c r="K45" s="523">
        <v>18931748.149999991</v>
      </c>
      <c r="L45" s="523">
        <v>19359440.919999994</v>
      </c>
      <c r="M45" s="523">
        <v>19031808.91</v>
      </c>
      <c r="N45" s="523">
        <v>16961017.119999994</v>
      </c>
      <c r="O45" s="523">
        <v>34058978.330000006</v>
      </c>
      <c r="P45" s="523">
        <v>-16885528.279999983</v>
      </c>
      <c r="Q45" s="523">
        <v>209171587.49000001</v>
      </c>
      <c r="R45" s="560">
        <v>11999014.080000002</v>
      </c>
      <c r="S45" s="523">
        <v>13187183.649999999</v>
      </c>
      <c r="T45" s="523">
        <v>12836752.039999999</v>
      </c>
      <c r="U45" s="523">
        <v>13386334.25</v>
      </c>
      <c r="V45" s="523">
        <v>13760406.020000003</v>
      </c>
      <c r="W45" s="523">
        <v>7856843.6799999988</v>
      </c>
      <c r="X45" s="523">
        <v>41757751.189999983</v>
      </c>
      <c r="Y45" s="523">
        <v>43852479.909999982</v>
      </c>
      <c r="Z45" s="523">
        <v>43149231.790000014</v>
      </c>
      <c r="AA45" s="523">
        <v>34694645.050000004</v>
      </c>
      <c r="AB45" s="523">
        <v>24773592.81000001</v>
      </c>
      <c r="AC45" s="523">
        <v>22462208.139999982</v>
      </c>
      <c r="AD45" s="523">
        <v>-71752734.610000014</v>
      </c>
      <c r="AE45" s="527">
        <v>211963708</v>
      </c>
      <c r="AF45" s="561">
        <v>4281894.53</v>
      </c>
      <c r="AG45" s="562">
        <v>39660714.120000005</v>
      </c>
      <c r="AH45" s="562">
        <v>42339149</v>
      </c>
      <c r="AI45" s="562">
        <v>42020633</v>
      </c>
      <c r="AJ45" s="562">
        <v>43105196</v>
      </c>
      <c r="AK45" s="562">
        <v>32026649</v>
      </c>
      <c r="AL45" s="562">
        <v>32008459</v>
      </c>
      <c r="AM45" s="562">
        <v>33284599</v>
      </c>
      <c r="AN45" s="562">
        <v>38493365</v>
      </c>
      <c r="AO45" s="562">
        <v>32728016</v>
      </c>
      <c r="AP45" s="562">
        <v>10765981</v>
      </c>
      <c r="AQ45" s="562">
        <v>7111711.929999996</v>
      </c>
      <c r="AR45" s="562">
        <v>-140723699.57999998</v>
      </c>
      <c r="AS45" s="527">
        <v>217102668</v>
      </c>
      <c r="AT45" s="561">
        <v>4875303</v>
      </c>
      <c r="AU45" s="562">
        <v>42036940</v>
      </c>
      <c r="AV45" s="562">
        <v>46414783</v>
      </c>
      <c r="AW45" s="562">
        <v>46936755</v>
      </c>
      <c r="AX45" s="562">
        <v>35014872</v>
      </c>
      <c r="AY45" s="562">
        <v>37691596</v>
      </c>
      <c r="AZ45" s="562">
        <v>35623683</v>
      </c>
      <c r="BA45" s="562">
        <v>8259405</v>
      </c>
      <c r="BB45" s="562">
        <v>6077348.9399999976</v>
      </c>
      <c r="BC45" s="562">
        <v>7614205</v>
      </c>
      <c r="BD45" s="562">
        <v>3552151</v>
      </c>
      <c r="BE45" s="562">
        <v>-83006789</v>
      </c>
      <c r="BF45" s="597">
        <v>35801471.060000002</v>
      </c>
      <c r="BG45" s="527">
        <v>226891724</v>
      </c>
      <c r="BH45" s="561">
        <v>4248609</v>
      </c>
      <c r="BI45" s="562">
        <v>45261980</v>
      </c>
      <c r="BJ45" s="562">
        <v>48245619</v>
      </c>
      <c r="BK45" s="562">
        <v>58453524</v>
      </c>
      <c r="BL45" s="562">
        <v>30833777.550000001</v>
      </c>
      <c r="BM45" s="562">
        <v>30978978</v>
      </c>
      <c r="BN45" s="562">
        <v>28153710.939999968</v>
      </c>
      <c r="BO45" s="562">
        <v>1931840.92</v>
      </c>
      <c r="BP45" s="562">
        <v>-4732814.8524999917</v>
      </c>
      <c r="BQ45" s="562">
        <v>-4732814.8524999917</v>
      </c>
      <c r="BR45" s="562">
        <v>-4732814.8524999917</v>
      </c>
      <c r="BS45" s="562">
        <v>-4732814.8524999917</v>
      </c>
      <c r="BT45" s="527">
        <v>229176780</v>
      </c>
    </row>
    <row r="46" spans="1:72" ht="15" customHeight="1">
      <c r="A46" s="520" t="s">
        <v>34</v>
      </c>
      <c r="B46" s="513" t="s">
        <v>87</v>
      </c>
      <c r="C46" s="522" t="s">
        <v>86</v>
      </c>
      <c r="D46" s="524">
        <v>513487.02999999997</v>
      </c>
      <c r="E46" s="526">
        <v>558436.45999999973</v>
      </c>
      <c r="F46" s="526">
        <v>582712.05999999971</v>
      </c>
      <c r="G46" s="526">
        <v>699470.08</v>
      </c>
      <c r="H46" s="526">
        <v>566467.27000000014</v>
      </c>
      <c r="I46" s="526">
        <v>554508.81999999995</v>
      </c>
      <c r="J46" s="526">
        <v>591316.92999999982</v>
      </c>
      <c r="K46" s="526">
        <v>624470.81000000029</v>
      </c>
      <c r="L46" s="526">
        <v>634190.27999999991</v>
      </c>
      <c r="M46" s="526">
        <v>592115.65000000014</v>
      </c>
      <c r="N46" s="526">
        <v>599550.74999999988</v>
      </c>
      <c r="O46" s="526">
        <v>582620.14</v>
      </c>
      <c r="P46" s="525">
        <v>-1170894.4200000013</v>
      </c>
      <c r="Q46" s="523">
        <v>5928451.8599999985</v>
      </c>
      <c r="R46" s="524">
        <v>457905.82999999996</v>
      </c>
      <c r="S46" s="526">
        <v>517159.88</v>
      </c>
      <c r="T46" s="526">
        <v>506985.42</v>
      </c>
      <c r="U46" s="526">
        <v>518836.65</v>
      </c>
      <c r="V46" s="526">
        <v>527113.64</v>
      </c>
      <c r="W46" s="525">
        <v>503040.28999999986</v>
      </c>
      <c r="X46" s="526">
        <v>521421.6700000001</v>
      </c>
      <c r="Y46" s="526">
        <v>544072.90999999992</v>
      </c>
      <c r="Z46" s="526">
        <v>505460.81</v>
      </c>
      <c r="AA46" s="525">
        <v>526658.44999999984</v>
      </c>
      <c r="AB46" s="526">
        <v>515164.38</v>
      </c>
      <c r="AC46" s="526">
        <v>526311.30999999994</v>
      </c>
      <c r="AD46" s="526">
        <v>-1485736.2399999993</v>
      </c>
      <c r="AE46" s="527">
        <v>4684395</v>
      </c>
      <c r="AF46" s="528">
        <v>496152.63</v>
      </c>
      <c r="AG46" s="529">
        <v>513900.5</v>
      </c>
      <c r="AH46" s="529">
        <v>544830</v>
      </c>
      <c r="AI46" s="529">
        <v>537541</v>
      </c>
      <c r="AJ46" s="529">
        <v>542299</v>
      </c>
      <c r="AK46" s="529">
        <v>553258</v>
      </c>
      <c r="AL46" s="529">
        <v>533940</v>
      </c>
      <c r="AM46" s="529">
        <v>526023</v>
      </c>
      <c r="AN46" s="529">
        <v>1120356</v>
      </c>
      <c r="AO46" s="529">
        <v>525307</v>
      </c>
      <c r="AP46" s="529">
        <v>730947</v>
      </c>
      <c r="AQ46" s="529">
        <v>741420</v>
      </c>
      <c r="AR46" s="529">
        <v>-1500384.13</v>
      </c>
      <c r="AS46" s="527">
        <v>5865590</v>
      </c>
      <c r="AT46" s="528">
        <v>560853</v>
      </c>
      <c r="AU46" s="529">
        <v>519684</v>
      </c>
      <c r="AV46" s="529">
        <v>459134</v>
      </c>
      <c r="AW46" s="529">
        <v>535122</v>
      </c>
      <c r="AX46" s="529">
        <v>544034</v>
      </c>
      <c r="AY46" s="529">
        <v>987049</v>
      </c>
      <c r="AZ46" s="529">
        <v>620632</v>
      </c>
      <c r="BA46" s="529">
        <v>658026</v>
      </c>
      <c r="BB46" s="529">
        <v>519686.9200000001</v>
      </c>
      <c r="BC46" s="529">
        <v>680629</v>
      </c>
      <c r="BD46" s="529">
        <v>610014</v>
      </c>
      <c r="BE46" s="529">
        <v>-1013335</v>
      </c>
      <c r="BF46" s="529">
        <v>273281.08000000007</v>
      </c>
      <c r="BG46" s="527">
        <v>5954810</v>
      </c>
      <c r="BH46" s="528">
        <v>476534</v>
      </c>
      <c r="BI46" s="529">
        <v>506015</v>
      </c>
      <c r="BJ46" s="529">
        <v>511921</v>
      </c>
      <c r="BK46" s="529">
        <v>585563</v>
      </c>
      <c r="BL46" s="529">
        <v>482491</v>
      </c>
      <c r="BM46" s="529">
        <v>528135</v>
      </c>
      <c r="BN46" s="529">
        <v>535619.86999999988</v>
      </c>
      <c r="BO46" s="529">
        <v>551740</v>
      </c>
      <c r="BP46" s="529">
        <v>534379.03249999997</v>
      </c>
      <c r="BQ46" s="529">
        <v>534379.03249999997</v>
      </c>
      <c r="BR46" s="529">
        <v>534379.03249999997</v>
      </c>
      <c r="BS46" s="529">
        <v>534379.03249999997</v>
      </c>
      <c r="BT46" s="527">
        <v>6315535</v>
      </c>
    </row>
    <row r="47" spans="1:72" ht="15" customHeight="1">
      <c r="A47" s="520"/>
      <c r="B47" s="513" t="s">
        <v>155</v>
      </c>
      <c r="C47" s="522" t="s">
        <v>156</v>
      </c>
      <c r="D47" s="524"/>
      <c r="E47" s="526"/>
      <c r="F47" s="526"/>
      <c r="G47" s="526">
        <v>1757.34</v>
      </c>
      <c r="H47" s="526"/>
      <c r="I47" s="526"/>
      <c r="J47" s="526"/>
      <c r="K47" s="526"/>
      <c r="L47" s="526"/>
      <c r="M47" s="526"/>
      <c r="N47" s="526"/>
      <c r="O47" s="526"/>
      <c r="P47" s="525">
        <v>5316.12</v>
      </c>
      <c r="Q47" s="523">
        <v>7073.46</v>
      </c>
      <c r="R47" s="524"/>
      <c r="S47" s="526"/>
      <c r="T47" s="526"/>
      <c r="U47" s="526">
        <v>0</v>
      </c>
      <c r="V47" s="526">
        <v>0</v>
      </c>
      <c r="W47" s="526">
        <v>0</v>
      </c>
      <c r="X47" s="526">
        <v>0</v>
      </c>
      <c r="Y47" s="526">
        <v>0</v>
      </c>
      <c r="Z47" s="526">
        <v>0</v>
      </c>
      <c r="AA47" s="526">
        <v>0</v>
      </c>
      <c r="AB47" s="526">
        <v>0</v>
      </c>
      <c r="AC47" s="526">
        <v>0</v>
      </c>
      <c r="AD47" s="526">
        <v>6987</v>
      </c>
      <c r="AE47" s="527">
        <v>6987</v>
      </c>
      <c r="AF47" s="528">
        <v>0</v>
      </c>
      <c r="AG47" s="529">
        <v>0</v>
      </c>
      <c r="AH47" s="529">
        <v>0</v>
      </c>
      <c r="AI47" s="529">
        <v>0</v>
      </c>
      <c r="AJ47" s="529">
        <v>0</v>
      </c>
      <c r="AK47" s="529">
        <v>0</v>
      </c>
      <c r="AL47" s="529">
        <v>0</v>
      </c>
      <c r="AM47" s="529">
        <v>0</v>
      </c>
      <c r="AN47" s="529">
        <v>0</v>
      </c>
      <c r="AO47" s="529">
        <v>0</v>
      </c>
      <c r="AP47" s="529">
        <v>0</v>
      </c>
      <c r="AQ47" s="529">
        <v>0</v>
      </c>
      <c r="AR47" s="529">
        <v>7073</v>
      </c>
      <c r="AS47" s="527">
        <v>7073</v>
      </c>
      <c r="AT47" s="528">
        <v>0</v>
      </c>
      <c r="AU47" s="529">
        <v>0</v>
      </c>
      <c r="AV47" s="529">
        <v>0</v>
      </c>
      <c r="AW47" s="529">
        <v>0</v>
      </c>
      <c r="AX47" s="529">
        <v>0</v>
      </c>
      <c r="AY47" s="529">
        <v>0</v>
      </c>
      <c r="AZ47" s="529">
        <v>0</v>
      </c>
      <c r="BA47" s="529">
        <v>0</v>
      </c>
      <c r="BB47" s="529">
        <v>0</v>
      </c>
      <c r="BC47" s="529">
        <v>0</v>
      </c>
      <c r="BD47" s="529">
        <v>0</v>
      </c>
      <c r="BE47" s="529">
        <v>0</v>
      </c>
      <c r="BF47" s="529">
        <v>5986</v>
      </c>
      <c r="BG47" s="527">
        <v>5986</v>
      </c>
      <c r="BH47" s="528">
        <v>0</v>
      </c>
      <c r="BI47" s="529">
        <v>0</v>
      </c>
      <c r="BJ47" s="529">
        <v>0</v>
      </c>
      <c r="BK47" s="529">
        <v>0</v>
      </c>
      <c r="BL47" s="529">
        <v>0</v>
      </c>
      <c r="BM47" s="529">
        <v>0</v>
      </c>
      <c r="BN47" s="529">
        <v>0</v>
      </c>
      <c r="BO47" s="529">
        <v>0</v>
      </c>
      <c r="BP47" s="529">
        <v>2198</v>
      </c>
      <c r="BQ47" s="529">
        <v>2198</v>
      </c>
      <c r="BR47" s="529">
        <v>2198</v>
      </c>
      <c r="BS47" s="529">
        <v>2198</v>
      </c>
      <c r="BT47" s="527">
        <v>8792</v>
      </c>
    </row>
    <row r="48" spans="1:72" s="502" customFormat="1" ht="15" customHeight="1">
      <c r="A48" s="520" t="s">
        <v>350</v>
      </c>
      <c r="B48" s="513"/>
      <c r="C48" s="522"/>
      <c r="D48" s="566">
        <v>513487.02999999997</v>
      </c>
      <c r="E48" s="567">
        <v>558436.45999999973</v>
      </c>
      <c r="F48" s="567">
        <v>582712.05999999971</v>
      </c>
      <c r="G48" s="567">
        <v>701227.41999999993</v>
      </c>
      <c r="H48" s="567">
        <v>566467.27000000014</v>
      </c>
      <c r="I48" s="567">
        <v>554508.81999999995</v>
      </c>
      <c r="J48" s="567">
        <v>591316.92999999982</v>
      </c>
      <c r="K48" s="567">
        <v>624470.81000000029</v>
      </c>
      <c r="L48" s="567">
        <v>634190.27999999991</v>
      </c>
      <c r="M48" s="567">
        <v>592115.65000000014</v>
      </c>
      <c r="N48" s="567">
        <v>599550.74999999988</v>
      </c>
      <c r="O48" s="567">
        <v>582620.14</v>
      </c>
      <c r="P48" s="544">
        <v>-1165578.3000000012</v>
      </c>
      <c r="Q48" s="523">
        <v>5935525.3199999984</v>
      </c>
      <c r="R48" s="566">
        <v>457905.82999999996</v>
      </c>
      <c r="S48" s="567">
        <v>517159.88</v>
      </c>
      <c r="T48" s="567">
        <v>506985.42</v>
      </c>
      <c r="U48" s="567">
        <v>518836.65</v>
      </c>
      <c r="V48" s="567">
        <v>527113.64</v>
      </c>
      <c r="W48" s="544">
        <v>503040.28999999986</v>
      </c>
      <c r="X48" s="567">
        <v>521421.6700000001</v>
      </c>
      <c r="Y48" s="567">
        <v>544072.90999999992</v>
      </c>
      <c r="Z48" s="567">
        <v>505460.81</v>
      </c>
      <c r="AA48" s="567">
        <v>526658.44999999984</v>
      </c>
      <c r="AB48" s="567">
        <v>515164.38</v>
      </c>
      <c r="AC48" s="567">
        <v>526311.30999999994</v>
      </c>
      <c r="AD48" s="598">
        <v>-1478750.2399999993</v>
      </c>
      <c r="AE48" s="527">
        <v>4691382</v>
      </c>
      <c r="AF48" s="566">
        <v>496152.63</v>
      </c>
      <c r="AG48" s="567">
        <v>513900.5</v>
      </c>
      <c r="AH48" s="567">
        <v>544830</v>
      </c>
      <c r="AI48" s="567">
        <v>537541</v>
      </c>
      <c r="AJ48" s="567">
        <v>542299</v>
      </c>
      <c r="AK48" s="567">
        <v>553258</v>
      </c>
      <c r="AL48" s="567">
        <v>533940</v>
      </c>
      <c r="AM48" s="567">
        <v>526023</v>
      </c>
      <c r="AN48" s="567">
        <v>1120356</v>
      </c>
      <c r="AO48" s="567">
        <v>525307</v>
      </c>
      <c r="AP48" s="567">
        <v>730947</v>
      </c>
      <c r="AQ48" s="567">
        <v>741420</v>
      </c>
      <c r="AR48" s="567">
        <v>-1493311.13</v>
      </c>
      <c r="AS48" s="527">
        <v>5872663</v>
      </c>
      <c r="AT48" s="566">
        <v>560853</v>
      </c>
      <c r="AU48" s="567">
        <v>519684</v>
      </c>
      <c r="AV48" s="567">
        <v>459134</v>
      </c>
      <c r="AW48" s="567">
        <v>535122</v>
      </c>
      <c r="AX48" s="567">
        <v>544034</v>
      </c>
      <c r="AY48" s="567">
        <v>987049</v>
      </c>
      <c r="AZ48" s="567">
        <v>620632</v>
      </c>
      <c r="BA48" s="567">
        <v>658026</v>
      </c>
      <c r="BB48" s="567">
        <v>519686.9200000001</v>
      </c>
      <c r="BC48" s="567">
        <v>680629</v>
      </c>
      <c r="BD48" s="567">
        <v>610014</v>
      </c>
      <c r="BE48" s="567">
        <v>-1013335</v>
      </c>
      <c r="BF48" s="599">
        <v>279267.08000000007</v>
      </c>
      <c r="BG48" s="527">
        <v>5960796</v>
      </c>
      <c r="BH48" s="566">
        <v>476534</v>
      </c>
      <c r="BI48" s="567">
        <v>506015</v>
      </c>
      <c r="BJ48" s="567">
        <v>511921</v>
      </c>
      <c r="BK48" s="529">
        <v>585563</v>
      </c>
      <c r="BL48" s="529">
        <v>482491</v>
      </c>
      <c r="BM48" s="529">
        <v>528135</v>
      </c>
      <c r="BN48" s="529">
        <v>535619.86999999988</v>
      </c>
      <c r="BO48" s="529">
        <v>551740</v>
      </c>
      <c r="BP48" s="529">
        <v>536577.03249999997</v>
      </c>
      <c r="BQ48" s="529">
        <v>536577.03249999997</v>
      </c>
      <c r="BR48" s="529">
        <v>536577.03249999997</v>
      </c>
      <c r="BS48" s="529">
        <v>536577.03249999997</v>
      </c>
      <c r="BT48" s="527">
        <v>6324327</v>
      </c>
    </row>
    <row r="49" spans="1:72" s="502" customFormat="1" ht="16.8" thickBot="1">
      <c r="A49" s="568" t="s">
        <v>152</v>
      </c>
      <c r="B49" s="537"/>
      <c r="C49" s="538"/>
      <c r="D49" s="570">
        <v>33978625.509999961</v>
      </c>
      <c r="E49" s="569">
        <v>39007792.950000033</v>
      </c>
      <c r="F49" s="569">
        <v>48537562.390000083</v>
      </c>
      <c r="G49" s="569">
        <v>56851355.710000098</v>
      </c>
      <c r="H49" s="569">
        <v>47279509.350000024</v>
      </c>
      <c r="I49" s="569">
        <v>55572834.310000002</v>
      </c>
      <c r="J49" s="569">
        <v>56000725.390000038</v>
      </c>
      <c r="K49" s="569">
        <v>59708335.370000109</v>
      </c>
      <c r="L49" s="569">
        <v>60846656.419999875</v>
      </c>
      <c r="M49" s="569">
        <v>60935381.119999975</v>
      </c>
      <c r="N49" s="569">
        <v>61002193.279999927</v>
      </c>
      <c r="O49" s="569">
        <v>58249080.800000034</v>
      </c>
      <c r="P49" s="569">
        <v>35336033.900000356</v>
      </c>
      <c r="Q49" s="569">
        <v>673306086.5000006</v>
      </c>
      <c r="R49" s="570">
        <v>44267057.68999999</v>
      </c>
      <c r="S49" s="569">
        <v>49179926.420000061</v>
      </c>
      <c r="T49" s="569">
        <v>50520713.549999997</v>
      </c>
      <c r="U49" s="569">
        <v>50542518.169999979</v>
      </c>
      <c r="V49" s="569">
        <v>51735640.120000184</v>
      </c>
      <c r="W49" s="569">
        <v>49074081.710000023</v>
      </c>
      <c r="X49" s="569">
        <v>48888835.529999986</v>
      </c>
      <c r="Y49" s="569">
        <v>50926271.949999966</v>
      </c>
      <c r="Z49" s="569">
        <v>49476066.330000028</v>
      </c>
      <c r="AA49" s="569">
        <v>51844703.900000006</v>
      </c>
      <c r="AB49" s="569">
        <v>53424732.040000051</v>
      </c>
      <c r="AC49" s="569">
        <v>110518943.62</v>
      </c>
      <c r="AD49" s="569">
        <v>42211400.96999976</v>
      </c>
      <c r="AE49" s="527">
        <v>702610893</v>
      </c>
      <c r="AF49" s="569">
        <v>44639864.280000001</v>
      </c>
      <c r="AG49" s="569">
        <v>50396468.740000002</v>
      </c>
      <c r="AH49" s="569">
        <v>51334903</v>
      </c>
      <c r="AI49" s="569">
        <v>51238605</v>
      </c>
      <c r="AJ49" s="569">
        <v>51995958</v>
      </c>
      <c r="AK49" s="569">
        <v>52555951</v>
      </c>
      <c r="AL49" s="569">
        <v>53370865</v>
      </c>
      <c r="AM49" s="569">
        <v>53008374</v>
      </c>
      <c r="AN49" s="569">
        <v>105143347</v>
      </c>
      <c r="AO49" s="569">
        <v>53811114</v>
      </c>
      <c r="AP49" s="569">
        <v>71901693</v>
      </c>
      <c r="AQ49" s="569">
        <v>68641861.929999992</v>
      </c>
      <c r="AR49" s="569">
        <v>22872820.050000072</v>
      </c>
      <c r="AS49" s="571">
        <v>730911825</v>
      </c>
      <c r="AT49" s="569">
        <v>52015259</v>
      </c>
      <c r="AU49" s="569">
        <v>54804973</v>
      </c>
      <c r="AV49" s="569">
        <v>48450197</v>
      </c>
      <c r="AW49" s="569">
        <v>56443804</v>
      </c>
      <c r="AX49" s="569">
        <v>54355446</v>
      </c>
      <c r="AY49" s="569">
        <v>92054183</v>
      </c>
      <c r="AZ49" s="569">
        <v>62445263</v>
      </c>
      <c r="BA49" s="569">
        <v>65862363</v>
      </c>
      <c r="BB49" s="569">
        <v>58042744.859999999</v>
      </c>
      <c r="BC49" s="569">
        <v>69876613</v>
      </c>
      <c r="BD49" s="569">
        <v>61338822</v>
      </c>
      <c r="BE49" s="569">
        <v>67384296</v>
      </c>
      <c r="BF49" s="600">
        <v>38445928</v>
      </c>
      <c r="BG49" s="527">
        <v>781519891</v>
      </c>
      <c r="BH49" s="569">
        <v>47087143</v>
      </c>
      <c r="BI49" s="569">
        <v>56365474</v>
      </c>
      <c r="BJ49" s="569">
        <v>56921902</v>
      </c>
      <c r="BK49" s="569">
        <v>68187357</v>
      </c>
      <c r="BL49" s="569">
        <v>53861734.549999997</v>
      </c>
      <c r="BM49" s="569">
        <v>56524849</v>
      </c>
      <c r="BN49" s="569">
        <v>55709037.790000089</v>
      </c>
      <c r="BO49" s="569">
        <v>58684222.920000002</v>
      </c>
      <c r="BP49" s="569">
        <v>87620176.684999973</v>
      </c>
      <c r="BQ49" s="569">
        <v>87620176.684999973</v>
      </c>
      <c r="BR49" s="569">
        <v>87620176.684999973</v>
      </c>
      <c r="BS49" s="569">
        <v>87620176.684999973</v>
      </c>
      <c r="BT49" s="527">
        <v>803822427</v>
      </c>
    </row>
    <row r="50" spans="1:72" ht="19.95" customHeight="1">
      <c r="C50" s="520"/>
      <c r="D50" s="573"/>
      <c r="E50" s="574"/>
      <c r="F50" s="574"/>
      <c r="G50" s="574"/>
      <c r="H50" s="574"/>
      <c r="I50" s="574"/>
      <c r="J50" s="574"/>
      <c r="K50" s="574"/>
      <c r="L50" s="574"/>
      <c r="M50" s="574"/>
      <c r="N50" s="574"/>
      <c r="O50" s="574"/>
      <c r="P50" s="601"/>
      <c r="Q50" s="572"/>
      <c r="R50" s="573"/>
      <c r="S50" s="574"/>
      <c r="T50" s="574"/>
      <c r="U50" s="574"/>
      <c r="V50" s="574"/>
      <c r="W50" s="575"/>
      <c r="X50" s="574"/>
      <c r="Y50" s="574"/>
      <c r="Z50" s="574"/>
      <c r="AA50" s="574"/>
      <c r="AB50" s="574"/>
      <c r="AC50" s="574"/>
      <c r="AD50" s="574"/>
      <c r="AE50" s="576"/>
      <c r="AF50" s="573"/>
      <c r="AG50" s="574"/>
      <c r="AH50" s="574"/>
      <c r="AI50" s="574"/>
      <c r="AJ50" s="574"/>
      <c r="AK50" s="574"/>
      <c r="AL50" s="574"/>
      <c r="AM50" s="574"/>
      <c r="AN50" s="574"/>
      <c r="AO50" s="574"/>
      <c r="AP50" s="574"/>
      <c r="AQ50" s="574"/>
      <c r="AR50" s="574"/>
      <c r="AS50" s="577"/>
      <c r="AT50" s="573"/>
      <c r="AU50" s="574"/>
      <c r="AV50" s="574"/>
      <c r="AW50" s="574"/>
      <c r="AX50" s="574"/>
      <c r="AY50" s="574"/>
      <c r="AZ50" s="574"/>
      <c r="BA50" s="574"/>
      <c r="BB50" s="574"/>
      <c r="BC50" s="574"/>
      <c r="BD50" s="574"/>
      <c r="BE50" s="574"/>
      <c r="BF50" s="574"/>
      <c r="BG50" s="577"/>
      <c r="BH50" s="573"/>
      <c r="BI50" s="574"/>
      <c r="BJ50" s="574"/>
      <c r="BK50" s="574"/>
      <c r="BL50" s="574"/>
      <c r="BM50" s="574"/>
      <c r="BN50" s="574"/>
      <c r="BO50" s="574"/>
      <c r="BP50" s="574"/>
      <c r="BQ50" s="574"/>
      <c r="BR50" s="574"/>
      <c r="BS50" s="574"/>
      <c r="BT50" s="577"/>
    </row>
    <row r="51" spans="1:72" s="580" customFormat="1">
      <c r="C51" s="566" t="s">
        <v>351</v>
      </c>
      <c r="D51" s="566">
        <v>8981</v>
      </c>
      <c r="E51" s="567">
        <v>9044.1</v>
      </c>
      <c r="F51" s="567">
        <v>9129</v>
      </c>
      <c r="G51" s="567">
        <v>9130.2999999999993</v>
      </c>
      <c r="H51" s="567">
        <v>9252.6</v>
      </c>
      <c r="I51" s="567">
        <v>9500.7000000000007</v>
      </c>
      <c r="J51" s="567">
        <v>9712</v>
      </c>
      <c r="K51" s="567">
        <v>9916.5</v>
      </c>
      <c r="L51" s="567">
        <v>10024.799999999999</v>
      </c>
      <c r="M51" s="567">
        <v>10052.700000000001</v>
      </c>
      <c r="N51" s="602">
        <v>10006.5</v>
      </c>
      <c r="O51" s="567">
        <v>9936.4</v>
      </c>
      <c r="P51" s="567"/>
      <c r="Q51" s="523">
        <v>9557.2166666666653</v>
      </c>
      <c r="R51" s="566">
        <v>9810.5</v>
      </c>
      <c r="S51" s="544">
        <v>9777.6</v>
      </c>
      <c r="T51" s="567">
        <v>9752.2000000000007</v>
      </c>
      <c r="U51" s="544">
        <v>9736</v>
      </c>
      <c r="V51" s="544">
        <v>9709.2000000000007</v>
      </c>
      <c r="W51" s="544">
        <v>9675.1</v>
      </c>
      <c r="X51" s="544">
        <v>9696.1</v>
      </c>
      <c r="Y51" s="544">
        <v>9724.1</v>
      </c>
      <c r="Z51" s="544">
        <v>9750.4</v>
      </c>
      <c r="AA51" s="544">
        <v>9776</v>
      </c>
      <c r="AB51" s="544">
        <v>9741.9</v>
      </c>
      <c r="AC51" s="578">
        <v>9734.25</v>
      </c>
      <c r="AD51" s="578"/>
      <c r="AE51" s="579">
        <v>9740.2791666666653</v>
      </c>
      <c r="AF51" s="566">
        <v>9767.9</v>
      </c>
      <c r="AG51" s="566">
        <v>9785.7999999999993</v>
      </c>
      <c r="AH51" s="566">
        <v>9835.7000000000007</v>
      </c>
      <c r="AI51" s="566">
        <v>9867</v>
      </c>
      <c r="AJ51" s="566">
        <v>9848.2000000000007</v>
      </c>
      <c r="AK51" s="566">
        <v>9859.2999999999993</v>
      </c>
      <c r="AL51" s="566">
        <v>9869.2999999999993</v>
      </c>
      <c r="AM51" s="566">
        <v>9887.4</v>
      </c>
      <c r="AN51" s="566">
        <v>9887.7999999999993</v>
      </c>
      <c r="AO51" s="566">
        <v>9877.4</v>
      </c>
      <c r="AP51" s="566">
        <v>9868.2999999999993</v>
      </c>
      <c r="AQ51" s="566">
        <v>9822.6</v>
      </c>
      <c r="AR51" s="567"/>
      <c r="AS51" s="527">
        <v>9848.0583333333325</v>
      </c>
      <c r="AT51" s="566">
        <v>9927.6</v>
      </c>
      <c r="AU51" s="567">
        <v>9929.4</v>
      </c>
      <c r="AV51" s="567">
        <v>9959.8999999999833</v>
      </c>
      <c r="AW51" s="567">
        <v>9977.9</v>
      </c>
      <c r="AX51" s="567">
        <v>9969.9</v>
      </c>
      <c r="AY51" s="567">
        <v>9953</v>
      </c>
      <c r="AZ51" s="567">
        <v>9813.7999999999993</v>
      </c>
      <c r="BA51" s="567">
        <v>9855.5</v>
      </c>
      <c r="BB51" s="567">
        <v>9930.1</v>
      </c>
      <c r="BC51" s="567">
        <v>9927.7999999999993</v>
      </c>
      <c r="BD51" s="567">
        <v>10001.200000000001</v>
      </c>
      <c r="BE51" s="567">
        <v>10016.9</v>
      </c>
      <c r="BF51" s="567"/>
      <c r="BG51" s="527">
        <v>9931.4636363636364</v>
      </c>
      <c r="BH51" s="566">
        <v>9964.1</v>
      </c>
      <c r="BI51" s="567">
        <v>9975.4</v>
      </c>
      <c r="BJ51" s="567">
        <v>10010.700000000001</v>
      </c>
      <c r="BK51" s="567">
        <v>10033.5</v>
      </c>
      <c r="BL51" s="567">
        <v>10051.200000000001</v>
      </c>
      <c r="BM51" s="567">
        <v>10027</v>
      </c>
      <c r="BN51" s="567">
        <v>9998.2999999999993</v>
      </c>
      <c r="BO51" s="567">
        <v>9969</v>
      </c>
      <c r="BP51" s="567">
        <v>9414.4</v>
      </c>
      <c r="BQ51" s="567">
        <v>9414.4</v>
      </c>
      <c r="BR51" s="567">
        <v>9414.4</v>
      </c>
      <c r="BS51" s="567">
        <v>9414.4</v>
      </c>
      <c r="BT51" s="527">
        <v>9842.9454545454519</v>
      </c>
    </row>
    <row r="52" spans="1:72" s="580" customFormat="1">
      <c r="C52" s="566"/>
      <c r="D52" s="566"/>
      <c r="E52" s="567"/>
      <c r="F52" s="567"/>
      <c r="G52" s="567"/>
      <c r="H52" s="567"/>
      <c r="I52" s="567"/>
      <c r="J52" s="567"/>
      <c r="K52" s="567"/>
      <c r="L52" s="567"/>
      <c r="M52" s="567"/>
      <c r="N52" s="567"/>
      <c r="O52" s="567"/>
      <c r="P52" s="567"/>
      <c r="Q52" s="523"/>
      <c r="R52" s="566"/>
      <c r="S52" s="567"/>
      <c r="T52" s="567"/>
      <c r="U52" s="567"/>
      <c r="V52" s="544"/>
      <c r="W52" s="544"/>
      <c r="X52" s="567"/>
      <c r="Y52" s="567"/>
      <c r="Z52" s="567"/>
      <c r="AA52" s="567"/>
      <c r="AB52" s="567"/>
      <c r="AC52" s="567"/>
      <c r="AD52" s="567"/>
      <c r="AE52" s="579"/>
      <c r="AF52" s="566"/>
      <c r="AG52" s="567"/>
      <c r="AH52" s="567"/>
      <c r="AI52" s="567"/>
      <c r="AJ52" s="567"/>
      <c r="AK52" s="567"/>
      <c r="AL52" s="567"/>
      <c r="AM52" s="567"/>
      <c r="AN52" s="567"/>
      <c r="AO52" s="567"/>
      <c r="AP52" s="567"/>
      <c r="AQ52" s="567"/>
      <c r="AR52" s="567"/>
      <c r="AS52" s="527"/>
      <c r="AT52" s="566"/>
      <c r="AU52" s="567"/>
      <c r="AV52" s="567"/>
      <c r="AW52" s="567"/>
      <c r="AX52" s="567"/>
      <c r="AY52" s="567"/>
      <c r="AZ52" s="567"/>
      <c r="BA52" s="567"/>
      <c r="BB52" s="567"/>
      <c r="BC52" s="567"/>
      <c r="BD52" s="567"/>
      <c r="BE52" s="567"/>
      <c r="BF52" s="567"/>
      <c r="BG52" s="527"/>
      <c r="BH52" s="566"/>
      <c r="BI52" s="567"/>
      <c r="BJ52" s="567"/>
      <c r="BK52" s="567"/>
      <c r="BL52" s="567"/>
      <c r="BM52" s="567"/>
      <c r="BN52" s="567"/>
      <c r="BO52" s="567"/>
      <c r="BP52" s="567"/>
      <c r="BQ52" s="567"/>
      <c r="BR52" s="567"/>
      <c r="BS52" s="567"/>
      <c r="BT52" s="527"/>
    </row>
    <row r="53" spans="1:72" s="587" customFormat="1">
      <c r="C53" s="581" t="s">
        <v>352</v>
      </c>
      <c r="D53" s="581">
        <v>3462.8995735315443</v>
      </c>
      <c r="E53" s="583">
        <v>3736.9907013687816</v>
      </c>
      <c r="F53" s="583">
        <v>3790.8349622784317</v>
      </c>
      <c r="G53" s="583">
        <v>4310.1270186313377</v>
      </c>
      <c r="H53" s="583">
        <v>4385.2477090890116</v>
      </c>
      <c r="I53" s="583">
        <v>4418.0717968790186</v>
      </c>
      <c r="J53" s="583">
        <v>4490.6247320586817</v>
      </c>
      <c r="K53" s="583">
        <v>4609.8973163885958</v>
      </c>
      <c r="L53" s="583">
        <v>4668.5308740072014</v>
      </c>
      <c r="M53" s="583">
        <v>4630.415092786523</v>
      </c>
      <c r="N53" s="583">
        <v>4553.5730092675258</v>
      </c>
      <c r="O53" s="583">
        <v>4477.203751216668</v>
      </c>
      <c r="P53" s="583"/>
      <c r="Q53" s="582">
        <v>51999.261700696617</v>
      </c>
      <c r="R53" s="581">
        <v>4180.0354946231064</v>
      </c>
      <c r="S53" s="583">
        <v>4457.5093899533495</v>
      </c>
      <c r="T53" s="583">
        <v>4520.1232471147341</v>
      </c>
      <c r="U53" s="583">
        <v>4535.8982346579687</v>
      </c>
      <c r="V53" s="584">
        <v>4407.5253591603805</v>
      </c>
      <c r="W53" s="584">
        <v>4406.6126985106121</v>
      </c>
      <c r="X53" s="583">
        <v>4391.6118410577456</v>
      </c>
      <c r="Y53" s="583">
        <v>4409.8656973609877</v>
      </c>
      <c r="Z53" s="583">
        <v>4443.9212896307808</v>
      </c>
      <c r="AA53" s="583">
        <v>4493.7004183862537</v>
      </c>
      <c r="AB53" s="583">
        <v>4517.503678308658</v>
      </c>
      <c r="AC53" s="583">
        <v>4520.0800768394492</v>
      </c>
      <c r="AD53" s="583"/>
      <c r="AE53" s="585">
        <v>55502.698510951312</v>
      </c>
      <c r="AF53" s="583">
        <v>4242.1029752239037</v>
      </c>
      <c r="AG53" s="583">
        <v>4424.1482670683145</v>
      </c>
      <c r="AH53" s="583">
        <v>4450.7800156572484</v>
      </c>
      <c r="AI53" s="583">
        <v>4492.874835309618</v>
      </c>
      <c r="AJ53" s="583">
        <v>4451.2334233667061</v>
      </c>
      <c r="AK53" s="583">
        <v>4467.433590620024</v>
      </c>
      <c r="AL53" s="583">
        <v>4489.1854538822408</v>
      </c>
      <c r="AM53" s="583">
        <v>4506.7313955134823</v>
      </c>
      <c r="AN53" s="583">
        <v>4708.2465260219669</v>
      </c>
      <c r="AO53" s="583">
        <v>4582.4138441604046</v>
      </c>
      <c r="AP53" s="583">
        <v>4580.8508051032095</v>
      </c>
      <c r="AQ53" s="583">
        <v>4553.571204131199</v>
      </c>
      <c r="AR53" s="583"/>
      <c r="AS53" s="586">
        <v>65192.462712768953</v>
      </c>
      <c r="AT53" s="583">
        <v>4282.8738063580322</v>
      </c>
      <c r="AU53" s="583">
        <v>4505.7488871432315</v>
      </c>
      <c r="AV53" s="583">
        <v>4593.4474241709331</v>
      </c>
      <c r="AW53" s="583">
        <v>4568.8632878661847</v>
      </c>
      <c r="AX53" s="583">
        <v>4509.0973831232013</v>
      </c>
      <c r="AY53" s="583">
        <v>4570.7233999799055</v>
      </c>
      <c r="AZ53" s="583">
        <v>4587.1805009272657</v>
      </c>
      <c r="BA53" s="583">
        <v>4745.7634823195167</v>
      </c>
      <c r="BB53" s="583">
        <v>4835.7152963019671</v>
      </c>
      <c r="BC53" s="583">
        <v>4517.1953504301055</v>
      </c>
      <c r="BD53" s="583">
        <v>4551.2299524057107</v>
      </c>
      <c r="BE53" s="583">
        <v>4231.7069163114338</v>
      </c>
      <c r="BF53" s="583"/>
      <c r="BG53" s="586">
        <v>58847.794383506596</v>
      </c>
      <c r="BH53" s="583">
        <v>4320.8182374725266</v>
      </c>
      <c r="BI53" s="583">
        <v>4582.8046995609202</v>
      </c>
      <c r="BJ53" s="583">
        <v>4662.849950552908</v>
      </c>
      <c r="BK53" s="583">
        <v>5777.0902476703041</v>
      </c>
      <c r="BL53" s="583">
        <v>4396.8263490926456</v>
      </c>
      <c r="BM53" s="583">
        <v>4450.8265682656829</v>
      </c>
      <c r="BN53" s="583">
        <v>4519.1956519881423</v>
      </c>
      <c r="BO53" s="583">
        <v>4674.811515698666</v>
      </c>
      <c r="BP53" s="583">
        <v>4941.4538662242676</v>
      </c>
      <c r="BQ53" s="583">
        <v>4941.4538662242676</v>
      </c>
      <c r="BR53" s="583">
        <v>4941.4538662242676</v>
      </c>
      <c r="BS53" s="583">
        <v>4941.4538662242676</v>
      </c>
      <c r="BT53" s="586">
        <v>56904.082887236284</v>
      </c>
    </row>
    <row r="54" spans="1:72" s="587" customFormat="1" ht="16.8" thickBot="1">
      <c r="C54" s="588" t="s">
        <v>353</v>
      </c>
      <c r="D54" s="588">
        <v>3783.1856253980527</v>
      </c>
      <c r="E54" s="590">
        <v>4295.6154274923538</v>
      </c>
      <c r="F54" s="590">
        <v>5300.9047433730084</v>
      </c>
      <c r="G54" s="590">
        <v>6208.6148216727943</v>
      </c>
      <c r="H54" s="590">
        <v>5089.454426653966</v>
      </c>
      <c r="I54" s="590">
        <v>5834.5822589324034</v>
      </c>
      <c r="J54" s="590">
        <v>5747.5691913271021</v>
      </c>
      <c r="K54" s="590">
        <v>6009.4379410997226</v>
      </c>
      <c r="L54" s="590">
        <v>6049.8048008347905</v>
      </c>
      <c r="M54" s="590">
        <v>6041.7392660270534</v>
      </c>
      <c r="N54" s="590">
        <v>6070.0436646944872</v>
      </c>
      <c r="O54" s="590">
        <v>5834.2433053213826</v>
      </c>
      <c r="P54" s="590"/>
      <c r="Q54" s="589">
        <v>70216.81635197789</v>
      </c>
      <c r="R54" s="588">
        <v>4511.1319310942345</v>
      </c>
      <c r="S54" s="590">
        <v>5017.6059697676337</v>
      </c>
      <c r="T54" s="590">
        <v>5159.7336990627746</v>
      </c>
      <c r="U54" s="590">
        <v>5158.2206306491353</v>
      </c>
      <c r="V54" s="591">
        <v>5228.7457916203375</v>
      </c>
      <c r="W54" s="591">
        <v>5052.804186623398</v>
      </c>
      <c r="X54" s="590">
        <v>5029.2610397170001</v>
      </c>
      <c r="Y54" s="590">
        <v>5136.9011552602278</v>
      </c>
      <c r="Z54" s="590">
        <v>5051.7123059983142</v>
      </c>
      <c r="AA54" s="590">
        <v>5273.5100505368264</v>
      </c>
      <c r="AB54" s="590">
        <v>5291.7158160519757</v>
      </c>
      <c r="AC54" s="590">
        <v>11303.823372113924</v>
      </c>
      <c r="AD54" s="590"/>
      <c r="AE54" s="592">
        <v>71622.015258898828</v>
      </c>
      <c r="AF54" s="590">
        <v>4569.073431341435</v>
      </c>
      <c r="AG54" s="590">
        <v>5149.9589961074889</v>
      </c>
      <c r="AH54" s="590">
        <v>5219.2424535111886</v>
      </c>
      <c r="AI54" s="590">
        <v>5168.4231275970405</v>
      </c>
      <c r="AJ54" s="590">
        <v>5253.3710728864153</v>
      </c>
      <c r="AK54" s="590">
        <v>5313.4522734879765</v>
      </c>
      <c r="AL54" s="590">
        <v>5377.0547049942752</v>
      </c>
      <c r="AM54" s="590">
        <v>5342.8309767987539</v>
      </c>
      <c r="AN54" s="590">
        <v>10606.549889763142</v>
      </c>
      <c r="AO54" s="590">
        <v>5423.2137590343591</v>
      </c>
      <c r="AP54" s="590">
        <v>7156.5279734098076</v>
      </c>
      <c r="AQ54" s="590">
        <v>6967.6208861932937</v>
      </c>
      <c r="AR54" s="590"/>
      <c r="AS54" s="593">
        <v>73697.487325173162</v>
      </c>
      <c r="AT54" s="590">
        <v>5234.1013940932344</v>
      </c>
      <c r="AU54" s="590">
        <v>5211.1632122786878</v>
      </c>
      <c r="AV54" s="590">
        <v>4800.7972971616264</v>
      </c>
      <c r="AW54" s="590">
        <v>5268.9050802273023</v>
      </c>
      <c r="AX54" s="590">
        <v>5395.2921293092213</v>
      </c>
      <c r="AY54" s="590">
        <v>9209.646940620918</v>
      </c>
      <c r="AZ54" s="590">
        <v>6253.1974362632218</v>
      </c>
      <c r="BA54" s="590">
        <v>6455.8898856719597</v>
      </c>
      <c r="BB54" s="590">
        <v>5520.5177147187005</v>
      </c>
      <c r="BC54" s="590">
        <v>6627.8811015532146</v>
      </c>
      <c r="BD54" s="590">
        <v>5913.1760188777344</v>
      </c>
      <c r="BE54" s="590">
        <v>5381.8948287394305</v>
      </c>
      <c r="BF54" s="590"/>
      <c r="BG54" s="593">
        <v>73703.235575457613</v>
      </c>
      <c r="BH54" s="590">
        <v>4721.2649411386874</v>
      </c>
      <c r="BI54" s="590">
        <v>5195.0450107263869</v>
      </c>
      <c r="BJ54" s="590">
        <v>5232.2101351553838</v>
      </c>
      <c r="BK54" s="590">
        <v>6341.4603079683066</v>
      </c>
      <c r="BL54" s="590">
        <v>4903.7767629735754</v>
      </c>
      <c r="BM54" s="590">
        <v>5186.3836641069111</v>
      </c>
      <c r="BN54" s="590">
        <v>5121.0034131485399</v>
      </c>
      <c r="BO54" s="590">
        <v>5316.7182265021565</v>
      </c>
      <c r="BP54" s="590">
        <v>8761.4921443298808</v>
      </c>
      <c r="BQ54" s="590">
        <v>8761.4921443298808</v>
      </c>
      <c r="BR54" s="590">
        <v>8761.4921443298808</v>
      </c>
      <c r="BS54" s="590">
        <v>8761.4921443298808</v>
      </c>
      <c r="BT54" s="593">
        <v>76227.599600636939</v>
      </c>
    </row>
    <row r="55" spans="1:72">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4"/>
      <c r="BB55" s="594"/>
      <c r="BC55" s="594"/>
      <c r="BD55" s="594"/>
      <c r="BE55" s="594"/>
      <c r="BF55" s="594"/>
      <c r="BG55" s="594"/>
      <c r="BH55" s="594"/>
      <c r="BI55" s="594"/>
      <c r="BJ55" s="594"/>
      <c r="BK55" s="594"/>
      <c r="BL55" s="594"/>
      <c r="BM55" s="594"/>
      <c r="BN55" s="594"/>
      <c r="BO55" s="594"/>
      <c r="BP55" s="594"/>
      <c r="BQ55" s="594"/>
      <c r="BR55" s="594"/>
      <c r="BS55" s="594"/>
      <c r="BT55" s="594"/>
    </row>
    <row r="56" spans="1:72">
      <c r="P56" s="594"/>
      <c r="Q56" s="594"/>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row>
    <row r="57" spans="1:72">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c r="BH57" s="594"/>
      <c r="BI57" s="594"/>
      <c r="BJ57" s="594"/>
      <c r="BK57" s="594"/>
      <c r="BL57" s="594"/>
      <c r="BM57" s="594"/>
      <c r="BN57" s="594"/>
      <c r="BO57" s="594"/>
      <c r="BP57" s="594"/>
      <c r="BQ57" s="594"/>
      <c r="BR57" s="594"/>
      <c r="BS57" s="594"/>
      <c r="BT57" s="594"/>
    </row>
    <row r="58" spans="1:72">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c r="BN58" s="594"/>
      <c r="BO58" s="594"/>
      <c r="BP58" s="594"/>
      <c r="BQ58" s="594"/>
      <c r="BR58" s="594"/>
      <c r="BS58" s="594"/>
      <c r="BT58" s="594"/>
    </row>
    <row r="59" spans="1:72">
      <c r="P59" s="503"/>
      <c r="Q59" s="503"/>
      <c r="AF59" s="594"/>
      <c r="AG59" s="594"/>
      <c r="AH59" s="594"/>
      <c r="AI59" s="594"/>
      <c r="AJ59" s="594"/>
      <c r="AK59" s="594"/>
      <c r="AL59" s="594"/>
      <c r="AM59" s="594"/>
      <c r="AN59" s="594"/>
      <c r="AO59" s="594"/>
      <c r="AP59" s="594"/>
      <c r="AQ59" s="594"/>
      <c r="AR59" s="594"/>
      <c r="AS59" s="594"/>
      <c r="AT59" s="594"/>
      <c r="AU59" s="594"/>
      <c r="AV59" s="594"/>
      <c r="AW59" s="594"/>
      <c r="AX59" s="594"/>
      <c r="AY59" s="594"/>
      <c r="AZ59" s="594"/>
      <c r="BA59" s="594"/>
      <c r="BB59" s="594"/>
      <c r="BC59" s="594"/>
      <c r="BD59" s="594"/>
      <c r="BE59" s="594"/>
      <c r="BF59" s="594"/>
      <c r="BG59" s="594"/>
      <c r="BH59" s="594"/>
      <c r="BI59" s="594"/>
      <c r="BJ59" s="594"/>
      <c r="BK59" s="594"/>
      <c r="BL59" s="594"/>
      <c r="BM59" s="594"/>
      <c r="BN59" s="594"/>
      <c r="BO59" s="594"/>
      <c r="BP59" s="594"/>
      <c r="BQ59" s="594"/>
      <c r="BR59" s="594"/>
      <c r="BS59" s="594"/>
      <c r="BT59" s="59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E0C93-16EF-4E91-9C1F-11D22CC9081F}">
  <sheetPr codeName="Sheet19"/>
  <dimension ref="A1:BG58"/>
  <sheetViews>
    <sheetView zoomScale="60" zoomScaleNormal="60" workbookViewId="0">
      <pane xSplit="3" ySplit="7" topLeftCell="AW13" activePane="bottomRight" state="frozen"/>
      <selection activeCell="AT48" sqref="AT48"/>
      <selection pane="topRight" activeCell="AT48" sqref="AT48"/>
      <selection pane="bottomLeft" activeCell="AT48" sqref="AT48"/>
      <selection pane="bottomRight" activeCell="AT28" sqref="AT28"/>
    </sheetView>
  </sheetViews>
  <sheetFormatPr defaultRowHeight="16.2"/>
  <cols>
    <col min="1" max="1" width="15.5546875" style="502" customWidth="1"/>
    <col min="2" max="2" width="18.6640625" style="502" customWidth="1"/>
    <col min="3" max="3" width="84.44140625" style="502" customWidth="1"/>
    <col min="4" max="4" width="18.21875" style="502" customWidth="1"/>
    <col min="5" max="5" width="17.21875" style="503" bestFit="1" customWidth="1"/>
    <col min="6" max="6" width="16.5546875" style="503" bestFit="1" customWidth="1"/>
    <col min="7" max="7" width="16.44140625" style="503" bestFit="1" customWidth="1"/>
    <col min="8" max="15" width="16.5546875" style="503" bestFit="1" customWidth="1"/>
    <col min="16" max="16" width="17.88671875" style="503" bestFit="1" customWidth="1"/>
    <col min="17" max="17" width="24.88671875" style="503" bestFit="1" customWidth="1"/>
    <col min="18" max="18" width="23" style="502" customWidth="1"/>
    <col min="19" max="19" width="17" style="503" bestFit="1" customWidth="1"/>
    <col min="20" max="20" width="16" style="503" bestFit="1" customWidth="1"/>
    <col min="21" max="21" width="16.44140625" style="503" bestFit="1" customWidth="1"/>
    <col min="22" max="22" width="16.21875" style="503" bestFit="1" customWidth="1"/>
    <col min="23" max="29" width="16" style="503" bestFit="1" customWidth="1"/>
    <col min="30" max="30" width="17.33203125" style="503" bestFit="1" customWidth="1"/>
    <col min="31" max="31" width="18.44140625" style="503" customWidth="1"/>
    <col min="32" max="32" width="18.88671875" style="502" bestFit="1" customWidth="1"/>
    <col min="33" max="33" width="17.44140625" style="503" bestFit="1" customWidth="1"/>
    <col min="34" max="43" width="17.33203125" style="503" bestFit="1" customWidth="1"/>
    <col min="44" max="44" width="18.33203125" style="503" bestFit="1" customWidth="1"/>
    <col min="45" max="45" width="18.44140625" style="503" customWidth="1"/>
    <col min="46" max="46" width="18.88671875" style="502" bestFit="1" customWidth="1"/>
    <col min="47" max="47" width="17" style="503" bestFit="1" customWidth="1"/>
    <col min="48" max="48" width="16.33203125" style="503" bestFit="1" customWidth="1"/>
    <col min="49" max="53" width="17.33203125" style="503" bestFit="1" customWidth="1"/>
    <col min="54" max="58" width="18.6640625" style="503" bestFit="1" customWidth="1"/>
    <col min="59" max="59" width="19" style="502" bestFit="1" customWidth="1"/>
    <col min="60" max="16384" width="8.88671875" style="503"/>
  </cols>
  <sheetData>
    <row r="1" spans="1:59">
      <c r="A1" s="502" t="s">
        <v>305</v>
      </c>
    </row>
    <row r="2" spans="1:59">
      <c r="A2" s="521" t="s">
        <v>406</v>
      </c>
      <c r="P2" s="504"/>
    </row>
    <row r="3" spans="1:59">
      <c r="A3" s="502" t="s">
        <v>418</v>
      </c>
      <c r="D3" s="505"/>
      <c r="E3" s="506"/>
      <c r="F3" s="506"/>
      <c r="G3" s="506"/>
      <c r="H3" s="506"/>
      <c r="I3" s="506"/>
      <c r="J3" s="506"/>
      <c r="K3" s="506"/>
      <c r="L3" s="506"/>
      <c r="M3" s="506"/>
      <c r="N3" s="506"/>
      <c r="O3" s="506"/>
      <c r="P3" s="506"/>
      <c r="Q3" s="506"/>
      <c r="R3" s="505"/>
      <c r="S3" s="506"/>
      <c r="T3" s="506"/>
      <c r="U3" s="506"/>
      <c r="V3" s="506"/>
      <c r="W3" s="506"/>
      <c r="X3" s="506"/>
      <c r="Y3" s="506"/>
      <c r="Z3" s="506"/>
      <c r="AA3" s="506"/>
      <c r="AB3" s="506"/>
      <c r="AC3" s="506"/>
      <c r="AD3" s="507"/>
      <c r="AE3" s="507"/>
      <c r="AF3" s="507"/>
      <c r="AG3" s="506"/>
      <c r="AH3" s="506"/>
      <c r="AI3" s="506"/>
      <c r="AJ3" s="506"/>
      <c r="AK3" s="506"/>
      <c r="AL3" s="506"/>
      <c r="AM3" s="506"/>
      <c r="AN3" s="506"/>
      <c r="AO3" s="506"/>
      <c r="AP3" s="506"/>
      <c r="AQ3" s="506"/>
      <c r="AR3" s="507"/>
      <c r="AS3" s="507"/>
      <c r="AT3" s="507"/>
      <c r="AU3" s="506"/>
      <c r="AV3" s="506"/>
      <c r="AW3" s="506"/>
      <c r="AX3" s="506"/>
      <c r="AY3" s="506"/>
      <c r="AZ3" s="506"/>
      <c r="BA3" s="506"/>
      <c r="BB3" s="506"/>
      <c r="BC3" s="506"/>
      <c r="BD3" s="506"/>
      <c r="BE3" s="506"/>
      <c r="BF3" s="507"/>
      <c r="BG3" s="507"/>
    </row>
    <row r="4" spans="1:59">
      <c r="A4" s="502" t="s">
        <v>609</v>
      </c>
      <c r="D4" s="505"/>
      <c r="E4" s="506"/>
      <c r="F4" s="506"/>
      <c r="G4" s="506"/>
      <c r="H4" s="506"/>
      <c r="I4" s="506"/>
      <c r="J4" s="506"/>
      <c r="K4" s="506"/>
      <c r="L4" s="506"/>
      <c r="M4" s="506"/>
      <c r="N4" s="506"/>
      <c r="O4" s="506"/>
      <c r="P4" s="506"/>
      <c r="Q4" s="506"/>
      <c r="R4" s="505"/>
      <c r="S4" s="508"/>
      <c r="T4" s="506"/>
      <c r="U4" s="506"/>
      <c r="V4" s="506"/>
      <c r="W4" s="506"/>
      <c r="X4" s="506"/>
      <c r="Y4" s="506"/>
      <c r="Z4" s="506"/>
      <c r="AA4" s="506"/>
      <c r="AB4" s="506"/>
      <c r="AC4" s="506"/>
      <c r="AD4" s="506"/>
      <c r="AE4" s="506"/>
      <c r="AF4" s="505"/>
      <c r="AG4" s="508"/>
      <c r="AH4" s="506"/>
      <c r="AI4" s="506"/>
      <c r="AJ4" s="506"/>
      <c r="AK4" s="506"/>
      <c r="AL4" s="506"/>
      <c r="AM4" s="506"/>
      <c r="AN4" s="506"/>
      <c r="AO4" s="506"/>
      <c r="AP4" s="506"/>
      <c r="AQ4" s="506"/>
      <c r="AR4" s="506"/>
      <c r="AS4" s="506"/>
      <c r="AT4" s="505"/>
      <c r="AU4" s="508"/>
      <c r="AV4" s="506"/>
      <c r="AW4" s="506"/>
      <c r="AX4" s="506"/>
      <c r="AY4" s="506"/>
      <c r="AZ4" s="506"/>
      <c r="BA4" s="506"/>
      <c r="BB4" s="506"/>
      <c r="BC4" s="506"/>
      <c r="BD4" s="506"/>
      <c r="BE4" s="506"/>
      <c r="BF4" s="506"/>
      <c r="BG4" s="505"/>
    </row>
    <row r="5" spans="1:59" ht="16.8" thickBot="1">
      <c r="A5" s="502" t="s">
        <v>610</v>
      </c>
      <c r="D5" s="505"/>
      <c r="E5" s="506"/>
      <c r="F5" s="506"/>
      <c r="G5" s="506"/>
      <c r="H5" s="506"/>
      <c r="I5" s="506"/>
      <c r="J5" s="506"/>
      <c r="K5" s="506"/>
      <c r="L5" s="506"/>
      <c r="M5" s="506"/>
      <c r="N5" s="506"/>
      <c r="O5" s="506"/>
      <c r="P5" s="506"/>
      <c r="Q5" s="506"/>
      <c r="R5" s="505"/>
      <c r="S5" s="506"/>
      <c r="T5" s="506"/>
      <c r="U5" s="506"/>
      <c r="V5" s="506"/>
      <c r="W5" s="506"/>
      <c r="X5" s="506"/>
      <c r="Y5" s="506"/>
      <c r="Z5" s="506"/>
      <c r="AA5" s="506"/>
      <c r="AB5" s="506"/>
      <c r="AC5" s="506"/>
      <c r="AD5" s="506"/>
      <c r="AE5" s="506"/>
      <c r="AF5" s="505"/>
      <c r="AG5" s="506"/>
      <c r="AH5" s="506"/>
      <c r="AI5" s="506"/>
      <c r="AJ5" s="506"/>
      <c r="AK5" s="506"/>
      <c r="AL5" s="506"/>
      <c r="AM5" s="506"/>
      <c r="AN5" s="506"/>
      <c r="AO5" s="506"/>
      <c r="AP5" s="506"/>
      <c r="AQ5" s="506"/>
      <c r="AR5" s="506"/>
      <c r="AS5" s="506"/>
      <c r="AT5" s="505"/>
      <c r="AU5" s="506"/>
      <c r="AV5" s="506"/>
      <c r="AW5" s="506"/>
      <c r="AX5" s="506"/>
      <c r="AY5" s="506"/>
      <c r="AZ5" s="506"/>
      <c r="BA5" s="506"/>
      <c r="BB5" s="506"/>
      <c r="BC5" s="506"/>
      <c r="BD5" s="506"/>
      <c r="BE5" s="506"/>
      <c r="BF5" s="506"/>
      <c r="BG5" s="505"/>
    </row>
    <row r="6" spans="1:59" s="502" customFormat="1" ht="16.8" thickBot="1">
      <c r="D6" s="509"/>
      <c r="E6" s="510" t="s">
        <v>308</v>
      </c>
      <c r="F6" s="511"/>
      <c r="G6" s="511"/>
      <c r="H6" s="511"/>
      <c r="I6" s="511"/>
      <c r="J6" s="511"/>
      <c r="K6" s="511"/>
      <c r="L6" s="511"/>
      <c r="M6" s="511"/>
      <c r="N6" s="511"/>
      <c r="O6" s="511"/>
      <c r="P6" s="511"/>
      <c r="Q6" s="511"/>
      <c r="R6" s="512"/>
      <c r="S6" s="510" t="s">
        <v>309</v>
      </c>
      <c r="T6" s="511"/>
      <c r="U6" s="511"/>
      <c r="V6" s="511"/>
      <c r="W6" s="511"/>
      <c r="X6" s="511"/>
      <c r="Y6" s="511"/>
      <c r="Z6" s="511"/>
      <c r="AA6" s="511"/>
      <c r="AB6" s="511"/>
      <c r="AC6" s="511"/>
      <c r="AD6" s="511"/>
      <c r="AE6" s="511"/>
      <c r="AF6" s="512"/>
      <c r="AG6" s="510" t="s">
        <v>405</v>
      </c>
      <c r="AH6" s="511"/>
      <c r="AI6" s="511"/>
      <c r="AJ6" s="511"/>
      <c r="AK6" s="511"/>
      <c r="AL6" s="511"/>
      <c r="AM6" s="511"/>
      <c r="AN6" s="511"/>
      <c r="AO6" s="511"/>
      <c r="AP6" s="511"/>
      <c r="AQ6" s="511"/>
      <c r="AR6" s="511"/>
      <c r="AS6" s="511"/>
      <c r="AT6" s="512"/>
      <c r="AU6" s="510" t="s">
        <v>411</v>
      </c>
      <c r="AV6" s="511"/>
      <c r="AW6" s="511"/>
      <c r="AX6" s="511"/>
      <c r="AY6" s="511"/>
      <c r="AZ6" s="511"/>
      <c r="BA6" s="511"/>
      <c r="BB6" s="511"/>
      <c r="BC6" s="511"/>
      <c r="BD6" s="511"/>
      <c r="BE6" s="511"/>
      <c r="BF6" s="511"/>
      <c r="BG6" s="512"/>
    </row>
    <row r="7" spans="1:59" s="502" customFormat="1">
      <c r="A7" s="513"/>
      <c r="B7" s="514" t="s">
        <v>310</v>
      </c>
      <c r="C7" s="515" t="s">
        <v>311</v>
      </c>
      <c r="D7" s="516" t="s">
        <v>325</v>
      </c>
      <c r="E7" s="517" t="s">
        <v>312</v>
      </c>
      <c r="F7" s="518" t="s">
        <v>313</v>
      </c>
      <c r="G7" s="518" t="s">
        <v>314</v>
      </c>
      <c r="H7" s="518" t="s">
        <v>315</v>
      </c>
      <c r="I7" s="518" t="s">
        <v>316</v>
      </c>
      <c r="J7" s="518" t="s">
        <v>317</v>
      </c>
      <c r="K7" s="518" t="s">
        <v>318</v>
      </c>
      <c r="L7" s="518" t="s">
        <v>319</v>
      </c>
      <c r="M7" s="518" t="s">
        <v>320</v>
      </c>
      <c r="N7" s="518" t="s">
        <v>321</v>
      </c>
      <c r="O7" s="518" t="s">
        <v>322</v>
      </c>
      <c r="P7" s="518" t="s">
        <v>323</v>
      </c>
      <c r="Q7" s="518" t="s">
        <v>371</v>
      </c>
      <c r="R7" s="519" t="s">
        <v>326</v>
      </c>
      <c r="S7" s="517" t="s">
        <v>312</v>
      </c>
      <c r="T7" s="518" t="s">
        <v>313</v>
      </c>
      <c r="U7" s="518" t="s">
        <v>314</v>
      </c>
      <c r="V7" s="518" t="s">
        <v>315</v>
      </c>
      <c r="W7" s="518" t="s">
        <v>316</v>
      </c>
      <c r="X7" s="518" t="s">
        <v>317</v>
      </c>
      <c r="Y7" s="518" t="s">
        <v>318</v>
      </c>
      <c r="Z7" s="518" t="s">
        <v>319</v>
      </c>
      <c r="AA7" s="518" t="s">
        <v>320</v>
      </c>
      <c r="AB7" s="518" t="s">
        <v>321</v>
      </c>
      <c r="AC7" s="518" t="s">
        <v>322</v>
      </c>
      <c r="AD7" s="518" t="s">
        <v>323</v>
      </c>
      <c r="AE7" s="518" t="s">
        <v>382</v>
      </c>
      <c r="AF7" s="519" t="s">
        <v>327</v>
      </c>
      <c r="AG7" s="517" t="s">
        <v>312</v>
      </c>
      <c r="AH7" s="518" t="s">
        <v>313</v>
      </c>
      <c r="AI7" s="518" t="s">
        <v>314</v>
      </c>
      <c r="AJ7" s="518" t="s">
        <v>315</v>
      </c>
      <c r="AK7" s="518" t="s">
        <v>316</v>
      </c>
      <c r="AL7" s="518" t="s">
        <v>317</v>
      </c>
      <c r="AM7" s="518" t="s">
        <v>318</v>
      </c>
      <c r="AN7" s="518" t="s">
        <v>319</v>
      </c>
      <c r="AO7" s="518" t="s">
        <v>320</v>
      </c>
      <c r="AP7" s="518" t="s">
        <v>321</v>
      </c>
      <c r="AQ7" s="518" t="s">
        <v>322</v>
      </c>
      <c r="AR7" s="518" t="s">
        <v>323</v>
      </c>
      <c r="AS7" s="518" t="s">
        <v>500</v>
      </c>
      <c r="AT7" s="519" t="s">
        <v>404</v>
      </c>
      <c r="AU7" s="517" t="s">
        <v>312</v>
      </c>
      <c r="AV7" s="518" t="s">
        <v>313</v>
      </c>
      <c r="AW7" s="518" t="s">
        <v>314</v>
      </c>
      <c r="AX7" s="518" t="s">
        <v>315</v>
      </c>
      <c r="AY7" s="518" t="s">
        <v>316</v>
      </c>
      <c r="AZ7" s="518" t="s">
        <v>317</v>
      </c>
      <c r="BA7" s="518" t="s">
        <v>318</v>
      </c>
      <c r="BB7" s="518" t="s">
        <v>319</v>
      </c>
      <c r="BC7" s="518" t="s">
        <v>320</v>
      </c>
      <c r="BD7" s="518" t="s">
        <v>321</v>
      </c>
      <c r="BE7" s="518" t="s">
        <v>322</v>
      </c>
      <c r="BF7" s="518" t="s">
        <v>323</v>
      </c>
      <c r="BG7" s="519" t="s">
        <v>412</v>
      </c>
    </row>
    <row r="8" spans="1:59">
      <c r="A8" s="520"/>
      <c r="B8" s="521" t="s">
        <v>328</v>
      </c>
      <c r="C8" s="522" t="s">
        <v>239</v>
      </c>
      <c r="D8" s="523">
        <v>40433112.749999963</v>
      </c>
      <c r="E8" s="524">
        <v>2472348.5499999998</v>
      </c>
      <c r="F8" s="525">
        <v>2508501.8299999996</v>
      </c>
      <c r="G8" s="526">
        <v>2518462.3299999996</v>
      </c>
      <c r="H8" s="526">
        <v>2499256.64</v>
      </c>
      <c r="I8" s="526">
        <v>2530812.1</v>
      </c>
      <c r="J8" s="526">
        <v>2521402.1899999995</v>
      </c>
      <c r="K8" s="526">
        <v>2537604.9900000002</v>
      </c>
      <c r="L8" s="526">
        <v>2554903.7400000007</v>
      </c>
      <c r="M8" s="526">
        <v>2533502.38</v>
      </c>
      <c r="N8" s="526">
        <v>2570221.2599999998</v>
      </c>
      <c r="O8" s="526">
        <v>2579687.73</v>
      </c>
      <c r="P8" s="526">
        <v>2550294.02</v>
      </c>
      <c r="Q8" s="526">
        <v>6795582.2400000021</v>
      </c>
      <c r="R8" s="527">
        <v>37172580</v>
      </c>
      <c r="S8" s="528">
        <v>2514684.58</v>
      </c>
      <c r="T8" s="529">
        <v>2585935.42</v>
      </c>
      <c r="U8" s="529">
        <v>2598213.4700000002</v>
      </c>
      <c r="V8" s="529">
        <v>2610666.7900000005</v>
      </c>
      <c r="W8" s="529">
        <v>2623766.2699999996</v>
      </c>
      <c r="X8" s="529">
        <v>2623233.23</v>
      </c>
      <c r="Y8" s="529">
        <v>2624069.0799999996</v>
      </c>
      <c r="Z8" s="529">
        <v>2608026.16</v>
      </c>
      <c r="AA8" s="529">
        <v>2705537.6700000009</v>
      </c>
      <c r="AB8" s="529">
        <v>2676223.87</v>
      </c>
      <c r="AC8" s="529">
        <v>2691995.0100000002</v>
      </c>
      <c r="AD8" s="529">
        <v>2703259.57</v>
      </c>
      <c r="AE8" s="529">
        <v>7242423.8799999952</v>
      </c>
      <c r="AF8" s="530">
        <v>38808035</v>
      </c>
      <c r="AG8" s="528">
        <v>3096402.8099999996</v>
      </c>
      <c r="AH8" s="529">
        <v>3194174</v>
      </c>
      <c r="AI8" s="529">
        <v>3253494</v>
      </c>
      <c r="AJ8" s="529">
        <v>3270127</v>
      </c>
      <c r="AK8" s="529">
        <v>3293032</v>
      </c>
      <c r="AL8" s="529">
        <v>3279309</v>
      </c>
      <c r="AM8" s="529">
        <v>3306120</v>
      </c>
      <c r="AN8" s="529">
        <v>3309274</v>
      </c>
      <c r="AO8" s="529">
        <v>3307565</v>
      </c>
      <c r="AP8" s="529">
        <v>3344939</v>
      </c>
      <c r="AQ8" s="529">
        <v>3374836.9611499994</v>
      </c>
      <c r="AR8" s="529">
        <v>3508276</v>
      </c>
      <c r="AS8" s="529">
        <v>2436195.2288499996</v>
      </c>
      <c r="AT8" s="530">
        <v>41973745</v>
      </c>
      <c r="AU8" s="528">
        <v>3396100</v>
      </c>
      <c r="AV8" s="529">
        <v>3389551</v>
      </c>
      <c r="AW8" s="529">
        <v>3395526</v>
      </c>
      <c r="AX8" s="529">
        <v>3698088</v>
      </c>
      <c r="AY8" s="529">
        <v>3373340</v>
      </c>
      <c r="AZ8" s="529">
        <v>3345594</v>
      </c>
      <c r="BA8" s="529">
        <v>3364332.5195340007</v>
      </c>
      <c r="BB8" s="529">
        <v>3393933</v>
      </c>
      <c r="BC8" s="529">
        <v>3352228.1201165002</v>
      </c>
      <c r="BD8" s="529">
        <v>3352228.1201165002</v>
      </c>
      <c r="BE8" s="529">
        <v>3352228.1201165002</v>
      </c>
      <c r="BF8" s="529">
        <v>3352228.1201165002</v>
      </c>
      <c r="BG8" s="530">
        <v>40765377</v>
      </c>
    </row>
    <row r="9" spans="1:59">
      <c r="A9" s="520"/>
      <c r="B9" s="521" t="s">
        <v>329</v>
      </c>
      <c r="C9" s="522" t="s">
        <v>240</v>
      </c>
      <c r="D9" s="523">
        <v>1268817.3799999978</v>
      </c>
      <c r="E9" s="524">
        <v>71733.86</v>
      </c>
      <c r="F9" s="525">
        <v>71369.38</v>
      </c>
      <c r="G9" s="526">
        <v>71240.69</v>
      </c>
      <c r="H9" s="526">
        <v>71315.27</v>
      </c>
      <c r="I9" s="526">
        <v>71101.240000000005</v>
      </c>
      <c r="J9" s="526">
        <v>71434.539999999994</v>
      </c>
      <c r="K9" s="526">
        <v>71784.820000000007</v>
      </c>
      <c r="L9" s="526">
        <v>72139.349999999991</v>
      </c>
      <c r="M9" s="526">
        <v>71307.400000000009</v>
      </c>
      <c r="N9" s="526">
        <v>77634.490000000005</v>
      </c>
      <c r="O9" s="526">
        <v>73848.959999999992</v>
      </c>
      <c r="P9" s="526">
        <v>71587.1700000001</v>
      </c>
      <c r="Q9" s="526">
        <v>147134.82999999984</v>
      </c>
      <c r="R9" s="527">
        <v>1013632</v>
      </c>
      <c r="S9" s="528">
        <v>70908.530000000013</v>
      </c>
      <c r="T9" s="529">
        <v>71142.87</v>
      </c>
      <c r="U9" s="529">
        <v>71926.489999999991</v>
      </c>
      <c r="V9" s="529">
        <v>72638.959999999992</v>
      </c>
      <c r="W9" s="529">
        <v>73684.23</v>
      </c>
      <c r="X9" s="529">
        <v>73887.580000000016</v>
      </c>
      <c r="Y9" s="529">
        <v>73690.36</v>
      </c>
      <c r="Z9" s="529">
        <v>85200.61</v>
      </c>
      <c r="AA9" s="529">
        <v>74283.300000000017</v>
      </c>
      <c r="AB9" s="529">
        <v>74077.56</v>
      </c>
      <c r="AC9" s="529">
        <v>80722.499999999913</v>
      </c>
      <c r="AD9" s="529">
        <v>74026.240000000005</v>
      </c>
      <c r="AE9" s="529">
        <v>205623.77000000014</v>
      </c>
      <c r="AF9" s="530">
        <v>1101813</v>
      </c>
      <c r="AG9" s="528">
        <v>76921</v>
      </c>
      <c r="AH9" s="529">
        <v>98522</v>
      </c>
      <c r="AI9" s="529">
        <v>114374</v>
      </c>
      <c r="AJ9" s="529">
        <v>107997</v>
      </c>
      <c r="AK9" s="529">
        <v>106827</v>
      </c>
      <c r="AL9" s="529">
        <v>131015</v>
      </c>
      <c r="AM9" s="529">
        <v>123514</v>
      </c>
      <c r="AN9" s="529">
        <v>493480</v>
      </c>
      <c r="AO9" s="529">
        <v>130500.70996300009</v>
      </c>
      <c r="AP9" s="529">
        <v>122866</v>
      </c>
      <c r="AQ9" s="529">
        <v>148769</v>
      </c>
      <c r="AR9" s="529">
        <v>223593</v>
      </c>
      <c r="AS9" s="529">
        <v>-413973.70996300015</v>
      </c>
      <c r="AT9" s="530">
        <v>1464405</v>
      </c>
      <c r="AU9" s="528">
        <v>91742</v>
      </c>
      <c r="AV9" s="529">
        <v>105332</v>
      </c>
      <c r="AW9" s="529">
        <v>111813</v>
      </c>
      <c r="AX9" s="529">
        <v>115548</v>
      </c>
      <c r="AY9" s="529">
        <v>118039</v>
      </c>
      <c r="AZ9" s="529">
        <v>120018</v>
      </c>
      <c r="BA9" s="529">
        <v>122143.48611199998</v>
      </c>
      <c r="BB9" s="529">
        <v>125027</v>
      </c>
      <c r="BC9" s="529">
        <v>115057.87847200001</v>
      </c>
      <c r="BD9" s="529">
        <v>115057.87847200001</v>
      </c>
      <c r="BE9" s="529">
        <v>115057.87847200001</v>
      </c>
      <c r="BF9" s="529">
        <v>115057.87847200001</v>
      </c>
      <c r="BG9" s="530">
        <v>1369894</v>
      </c>
    </row>
    <row r="10" spans="1:59">
      <c r="A10" s="520"/>
      <c r="B10" s="521" t="s">
        <v>330</v>
      </c>
      <c r="C10" s="522" t="s">
        <v>241</v>
      </c>
      <c r="D10" s="523">
        <v>64800.000000000029</v>
      </c>
      <c r="E10" s="524">
        <v>0</v>
      </c>
      <c r="F10" s="525">
        <v>0</v>
      </c>
      <c r="G10" s="526">
        <v>0</v>
      </c>
      <c r="H10" s="526">
        <v>0</v>
      </c>
      <c r="I10" s="526">
        <v>2499.9999999999995</v>
      </c>
      <c r="J10" s="526">
        <v>0</v>
      </c>
      <c r="K10" s="526">
        <v>0</v>
      </c>
      <c r="L10" s="526">
        <v>0</v>
      </c>
      <c r="M10" s="526">
        <v>0</v>
      </c>
      <c r="N10" s="526">
        <v>0</v>
      </c>
      <c r="O10" s="526">
        <v>1110</v>
      </c>
      <c r="P10" s="526">
        <v>500</v>
      </c>
      <c r="Q10" s="526">
        <v>509</v>
      </c>
      <c r="R10" s="527">
        <v>4619</v>
      </c>
      <c r="S10" s="528">
        <v>0</v>
      </c>
      <c r="T10" s="529">
        <v>0</v>
      </c>
      <c r="U10" s="529">
        <v>3200.0000000000005</v>
      </c>
      <c r="V10" s="529">
        <v>0</v>
      </c>
      <c r="W10" s="529">
        <v>0</v>
      </c>
      <c r="X10" s="529">
        <v>0</v>
      </c>
      <c r="Y10" s="529">
        <v>0</v>
      </c>
      <c r="Z10" s="529">
        <v>140.95999999999998</v>
      </c>
      <c r="AA10" s="529">
        <v>5348.4000000000005</v>
      </c>
      <c r="AB10" s="529">
        <v>7772.24</v>
      </c>
      <c r="AC10" s="529">
        <v>15221.599999999997</v>
      </c>
      <c r="AD10" s="529">
        <v>4829.08</v>
      </c>
      <c r="AE10" s="529">
        <v>34931.72</v>
      </c>
      <c r="AF10" s="530">
        <v>71444</v>
      </c>
      <c r="AG10" s="528">
        <v>0</v>
      </c>
      <c r="AH10" s="529">
        <v>0</v>
      </c>
      <c r="AI10" s="529">
        <v>0</v>
      </c>
      <c r="AJ10" s="529">
        <v>2500</v>
      </c>
      <c r="AK10" s="529">
        <v>0</v>
      </c>
      <c r="AL10" s="529">
        <v>0</v>
      </c>
      <c r="AM10" s="529">
        <v>0</v>
      </c>
      <c r="AN10" s="529">
        <v>4937</v>
      </c>
      <c r="AO10" s="529">
        <v>2060</v>
      </c>
      <c r="AP10" s="529">
        <v>616</v>
      </c>
      <c r="AQ10" s="529">
        <v>834.2800000000002</v>
      </c>
      <c r="AR10" s="529">
        <v>25</v>
      </c>
      <c r="AS10" s="529">
        <v>21032.720000000001</v>
      </c>
      <c r="AT10" s="530">
        <v>32005</v>
      </c>
      <c r="AU10" s="528">
        <v>0</v>
      </c>
      <c r="AV10" s="529">
        <v>0</v>
      </c>
      <c r="AW10" s="529">
        <v>0</v>
      </c>
      <c r="AX10" s="529">
        <v>0</v>
      </c>
      <c r="AY10" s="529">
        <v>0</v>
      </c>
      <c r="AZ10" s="529">
        <v>0</v>
      </c>
      <c r="BA10" s="529">
        <v>0</v>
      </c>
      <c r="BB10" s="529">
        <v>0</v>
      </c>
      <c r="BC10" s="529">
        <v>937.5</v>
      </c>
      <c r="BD10" s="529">
        <v>937.5</v>
      </c>
      <c r="BE10" s="529">
        <v>937.5</v>
      </c>
      <c r="BF10" s="529">
        <v>937.5</v>
      </c>
      <c r="BG10" s="530">
        <v>3750</v>
      </c>
    </row>
    <row r="11" spans="1:59">
      <c r="A11" s="520"/>
      <c r="B11" s="521" t="s">
        <v>331</v>
      </c>
      <c r="C11" s="522" t="s">
        <v>242</v>
      </c>
      <c r="D11" s="523">
        <v>0.28000000000000003</v>
      </c>
      <c r="E11" s="524"/>
      <c r="F11" s="525"/>
      <c r="G11" s="526"/>
      <c r="H11" s="526"/>
      <c r="I11" s="526"/>
      <c r="J11" s="526"/>
      <c r="K11" s="526"/>
      <c r="L11" s="526"/>
      <c r="M11" s="526"/>
      <c r="N11" s="526"/>
      <c r="O11" s="526"/>
      <c r="P11" s="526"/>
      <c r="Q11" s="526">
        <v>0</v>
      </c>
      <c r="R11" s="527"/>
      <c r="S11" s="528"/>
      <c r="T11" s="529"/>
      <c r="U11" s="529"/>
      <c r="V11" s="529"/>
      <c r="W11" s="529"/>
      <c r="X11" s="529"/>
      <c r="Y11" s="529"/>
      <c r="Z11" s="529"/>
      <c r="AA11" s="529"/>
      <c r="AB11" s="529"/>
      <c r="AC11" s="529"/>
      <c r="AD11" s="529"/>
      <c r="AE11" s="529">
        <v>0</v>
      </c>
      <c r="AF11" s="530">
        <v>0</v>
      </c>
      <c r="AG11" s="528">
        <v>0</v>
      </c>
      <c r="AH11" s="529">
        <v>0</v>
      </c>
      <c r="AI11" s="529">
        <v>0</v>
      </c>
      <c r="AJ11" s="529">
        <v>0</v>
      </c>
      <c r="AK11" s="529">
        <v>0</v>
      </c>
      <c r="AL11" s="529">
        <v>0</v>
      </c>
      <c r="AM11" s="529">
        <v>0</v>
      </c>
      <c r="AN11" s="529">
        <v>0</v>
      </c>
      <c r="AO11" s="529">
        <v>0</v>
      </c>
      <c r="AP11" s="529">
        <v>0</v>
      </c>
      <c r="AQ11" s="529">
        <v>0</v>
      </c>
      <c r="AR11" s="529">
        <v>0</v>
      </c>
      <c r="AS11" s="529">
        <v>0</v>
      </c>
      <c r="AT11" s="530"/>
      <c r="AU11" s="528">
        <v>0</v>
      </c>
      <c r="AV11" s="529">
        <v>0</v>
      </c>
      <c r="AW11" s="529">
        <v>0</v>
      </c>
      <c r="AX11" s="529">
        <v>0</v>
      </c>
      <c r="AY11" s="529">
        <v>0</v>
      </c>
      <c r="AZ11" s="529">
        <v>0</v>
      </c>
      <c r="BA11" s="529">
        <v>0</v>
      </c>
      <c r="BB11" s="529">
        <v>0</v>
      </c>
      <c r="BC11" s="529">
        <v>0</v>
      </c>
      <c r="BD11" s="529">
        <v>0</v>
      </c>
      <c r="BE11" s="529">
        <v>0</v>
      </c>
      <c r="BF11" s="529">
        <v>0</v>
      </c>
      <c r="BG11" s="530"/>
    </row>
    <row r="12" spans="1:59">
      <c r="A12" s="520"/>
      <c r="B12" s="521" t="s">
        <v>332</v>
      </c>
      <c r="C12" s="522" t="s">
        <v>243</v>
      </c>
      <c r="D12" s="523">
        <v>22957.289999999994</v>
      </c>
      <c r="E12" s="524">
        <v>0</v>
      </c>
      <c r="F12" s="525">
        <v>0</v>
      </c>
      <c r="G12" s="526">
        <v>0</v>
      </c>
      <c r="H12" s="526">
        <v>0</v>
      </c>
      <c r="I12" s="526">
        <v>330.90000000000009</v>
      </c>
      <c r="J12" s="526">
        <v>41.36</v>
      </c>
      <c r="K12" s="526">
        <v>3541.8500000000004</v>
      </c>
      <c r="L12" s="526">
        <v>102.88</v>
      </c>
      <c r="M12" s="526">
        <v>2120.6</v>
      </c>
      <c r="N12" s="526">
        <v>482.37</v>
      </c>
      <c r="O12" s="526">
        <v>1618.4499999999998</v>
      </c>
      <c r="P12" s="526">
        <v>225.44000000000003</v>
      </c>
      <c r="Q12" s="526">
        <v>-4029.6490515114183</v>
      </c>
      <c r="R12" s="527">
        <v>4434.2009484885821</v>
      </c>
      <c r="S12" s="528">
        <v>0</v>
      </c>
      <c r="T12" s="529">
        <v>0</v>
      </c>
      <c r="U12" s="529">
        <v>1676.1100000000001</v>
      </c>
      <c r="V12" s="529">
        <v>0</v>
      </c>
      <c r="W12" s="529">
        <v>0</v>
      </c>
      <c r="X12" s="529">
        <v>4381.26</v>
      </c>
      <c r="Y12" s="529">
        <v>709.62</v>
      </c>
      <c r="Z12" s="529">
        <v>72.820000000000007</v>
      </c>
      <c r="AA12" s="529">
        <v>1323.3</v>
      </c>
      <c r="AB12" s="529">
        <v>160.37</v>
      </c>
      <c r="AC12" s="529">
        <v>402.74999999999977</v>
      </c>
      <c r="AD12" s="529">
        <v>845.73</v>
      </c>
      <c r="AE12" s="529">
        <v>2154.0399999999991</v>
      </c>
      <c r="AF12" s="530">
        <v>11726</v>
      </c>
      <c r="AG12" s="528">
        <v>717</v>
      </c>
      <c r="AH12" s="529">
        <v>2436</v>
      </c>
      <c r="AI12" s="529">
        <v>935</v>
      </c>
      <c r="AJ12" s="529">
        <v>495</v>
      </c>
      <c r="AK12" s="529">
        <v>4962</v>
      </c>
      <c r="AL12" s="529">
        <v>1502</v>
      </c>
      <c r="AM12" s="529">
        <v>1338</v>
      </c>
      <c r="AN12" s="529">
        <v>37830</v>
      </c>
      <c r="AO12" s="529">
        <v>27540</v>
      </c>
      <c r="AP12" s="529">
        <v>25731</v>
      </c>
      <c r="AQ12" s="529">
        <v>24100.153194000002</v>
      </c>
      <c r="AR12" s="529">
        <v>20842</v>
      </c>
      <c r="AS12" s="529">
        <v>-139069.15319400001</v>
      </c>
      <c r="AT12" s="530">
        <v>9359</v>
      </c>
      <c r="AU12" s="528">
        <v>3522</v>
      </c>
      <c r="AV12" s="529">
        <v>13607</v>
      </c>
      <c r="AW12" s="529"/>
      <c r="AX12" s="529">
        <v>2182</v>
      </c>
      <c r="AY12" s="529">
        <v>-342</v>
      </c>
      <c r="AZ12" s="529">
        <v>5367</v>
      </c>
      <c r="BA12" s="529">
        <v>2572.9738820000002</v>
      </c>
      <c r="BB12" s="529">
        <v>859</v>
      </c>
      <c r="BC12" s="529">
        <v>-5837.7434704999996</v>
      </c>
      <c r="BD12" s="529">
        <v>-5837.7434704999996</v>
      </c>
      <c r="BE12" s="529">
        <v>-5837.7434704999996</v>
      </c>
      <c r="BF12" s="529">
        <v>-5837.7434704999996</v>
      </c>
      <c r="BG12" s="530">
        <v>4417</v>
      </c>
    </row>
    <row r="13" spans="1:59">
      <c r="A13" s="520"/>
      <c r="B13" s="521" t="s">
        <v>333</v>
      </c>
      <c r="C13" s="522" t="s">
        <v>244</v>
      </c>
      <c r="D13" s="523">
        <v>626777.40000000107</v>
      </c>
      <c r="E13" s="524">
        <v>0</v>
      </c>
      <c r="F13" s="525">
        <v>0</v>
      </c>
      <c r="G13" s="526">
        <v>0</v>
      </c>
      <c r="H13" s="526">
        <v>0</v>
      </c>
      <c r="I13" s="526">
        <v>0</v>
      </c>
      <c r="J13" s="526">
        <v>0</v>
      </c>
      <c r="K13" s="526">
        <v>0</v>
      </c>
      <c r="L13" s="526">
        <v>0</v>
      </c>
      <c r="M13" s="526">
        <v>0</v>
      </c>
      <c r="N13" s="526">
        <v>0</v>
      </c>
      <c r="O13" s="526">
        <v>0</v>
      </c>
      <c r="P13" s="526">
        <v>0</v>
      </c>
      <c r="Q13" s="526">
        <v>0</v>
      </c>
      <c r="R13" s="527">
        <v>0</v>
      </c>
      <c r="S13" s="528">
        <v>0</v>
      </c>
      <c r="T13" s="529">
        <v>0</v>
      </c>
      <c r="U13" s="529">
        <v>0</v>
      </c>
      <c r="V13" s="529">
        <v>0</v>
      </c>
      <c r="W13" s="529">
        <v>0</v>
      </c>
      <c r="X13" s="529">
        <v>159.06</v>
      </c>
      <c r="Y13" s="529">
        <v>0</v>
      </c>
      <c r="Z13" s="529">
        <v>0</v>
      </c>
      <c r="AA13" s="529">
        <v>0</v>
      </c>
      <c r="AB13" s="529">
        <v>0</v>
      </c>
      <c r="AC13" s="529">
        <v>0</v>
      </c>
      <c r="AD13" s="529">
        <v>0</v>
      </c>
      <c r="AE13" s="529">
        <v>35.94</v>
      </c>
      <c r="AF13" s="530">
        <v>195</v>
      </c>
      <c r="AG13" s="528">
        <v>0</v>
      </c>
      <c r="AH13" s="529">
        <v>62689</v>
      </c>
      <c r="AI13" s="529">
        <v>8209</v>
      </c>
      <c r="AJ13" s="529">
        <v>36440</v>
      </c>
      <c r="AK13" s="529">
        <v>78169</v>
      </c>
      <c r="AL13" s="529">
        <v>5712</v>
      </c>
      <c r="AM13" s="529">
        <v>44241</v>
      </c>
      <c r="AN13" s="529">
        <v>84119</v>
      </c>
      <c r="AO13" s="529">
        <v>55628.523976999968</v>
      </c>
      <c r="AP13" s="529">
        <v>29066</v>
      </c>
      <c r="AQ13" s="529">
        <v>54875.414564000021</v>
      </c>
      <c r="AR13" s="529">
        <v>1312</v>
      </c>
      <c r="AS13" s="529">
        <v>95611.06145899999</v>
      </c>
      <c r="AT13" s="530">
        <v>556072</v>
      </c>
      <c r="AU13" s="528">
        <v>48501</v>
      </c>
      <c r="AV13" s="529">
        <v>42643</v>
      </c>
      <c r="AW13" s="529">
        <v>1186</v>
      </c>
      <c r="AX13" s="529">
        <v>1785</v>
      </c>
      <c r="AY13" s="529">
        <v>951</v>
      </c>
      <c r="AZ13" s="529">
        <v>151614</v>
      </c>
      <c r="BA13" s="529">
        <v>145021.64107200009</v>
      </c>
      <c r="BB13" s="529">
        <v>14426</v>
      </c>
      <c r="BC13" s="529">
        <v>52432.339731999979</v>
      </c>
      <c r="BD13" s="529">
        <v>52432.339731999979</v>
      </c>
      <c r="BE13" s="529">
        <v>52432.339731999979</v>
      </c>
      <c r="BF13" s="529">
        <v>52432.339731999979</v>
      </c>
      <c r="BG13" s="530">
        <v>615857</v>
      </c>
    </row>
    <row r="14" spans="1:59">
      <c r="A14" s="520"/>
      <c r="B14" s="521" t="s">
        <v>334</v>
      </c>
      <c r="C14" s="522" t="s">
        <v>245</v>
      </c>
      <c r="D14" s="523">
        <v>4432985.200000003</v>
      </c>
      <c r="E14" s="524">
        <v>14522.38</v>
      </c>
      <c r="F14" s="525">
        <v>284199.79000000004</v>
      </c>
      <c r="G14" s="526">
        <v>303878.25</v>
      </c>
      <c r="H14" s="526">
        <v>255376.44</v>
      </c>
      <c r="I14" s="526">
        <v>265256.78000000003</v>
      </c>
      <c r="J14" s="526">
        <v>262915.07999999996</v>
      </c>
      <c r="K14" s="526">
        <v>267575.29000000004</v>
      </c>
      <c r="L14" s="526">
        <v>279808.39999999997</v>
      </c>
      <c r="M14" s="526">
        <v>250491.64999999997</v>
      </c>
      <c r="N14" s="526">
        <v>255247.09</v>
      </c>
      <c r="O14" s="526">
        <v>275392.91000000003</v>
      </c>
      <c r="P14" s="526">
        <v>249511.83000000013</v>
      </c>
      <c r="Q14" s="526">
        <v>1475207.1099999999</v>
      </c>
      <c r="R14" s="527">
        <v>4439383</v>
      </c>
      <c r="S14" s="528">
        <v>10251.450000000001</v>
      </c>
      <c r="T14" s="529">
        <v>272119.55999999994</v>
      </c>
      <c r="U14" s="529">
        <v>377915.17</v>
      </c>
      <c r="V14" s="529">
        <v>273906.84999999998</v>
      </c>
      <c r="W14" s="529">
        <v>298322.75</v>
      </c>
      <c r="X14" s="529">
        <v>353873.03</v>
      </c>
      <c r="Y14" s="529">
        <v>310998.76</v>
      </c>
      <c r="Z14" s="529">
        <v>266811.94999999995</v>
      </c>
      <c r="AA14" s="529">
        <v>309740.27</v>
      </c>
      <c r="AB14" s="529">
        <v>285202.7</v>
      </c>
      <c r="AC14" s="529">
        <v>332965.12</v>
      </c>
      <c r="AD14" s="529">
        <v>340273.06</v>
      </c>
      <c r="AE14" s="529">
        <v>1877530.33</v>
      </c>
      <c r="AF14" s="530">
        <v>5309911</v>
      </c>
      <c r="AG14" s="528">
        <v>12750</v>
      </c>
      <c r="AH14" s="529">
        <v>260411</v>
      </c>
      <c r="AI14" s="529">
        <v>337299</v>
      </c>
      <c r="AJ14" s="529">
        <v>401627</v>
      </c>
      <c r="AK14" s="529">
        <v>343314</v>
      </c>
      <c r="AL14" s="529">
        <v>304494</v>
      </c>
      <c r="AM14" s="529">
        <v>345306</v>
      </c>
      <c r="AN14" s="529">
        <v>210024</v>
      </c>
      <c r="AO14" s="529">
        <v>61369.406913999992</v>
      </c>
      <c r="AP14" s="529">
        <v>58285</v>
      </c>
      <c r="AQ14" s="529">
        <v>69631.953744000231</v>
      </c>
      <c r="AR14" s="529">
        <v>54301</v>
      </c>
      <c r="AS14" s="529">
        <v>1106252.6393419998</v>
      </c>
      <c r="AT14" s="530">
        <v>3565065</v>
      </c>
      <c r="AU14" s="528">
        <v>875</v>
      </c>
      <c r="AV14" s="529">
        <v>90503</v>
      </c>
      <c r="AW14" s="529">
        <v>85737</v>
      </c>
      <c r="AX14" s="529">
        <v>97639</v>
      </c>
      <c r="AY14" s="529">
        <v>90751</v>
      </c>
      <c r="AZ14" s="529">
        <v>72029</v>
      </c>
      <c r="BA14" s="529">
        <v>81798.010691999938</v>
      </c>
      <c r="BB14" s="529">
        <v>119120</v>
      </c>
      <c r="BC14" s="529">
        <v>1018909.9973269999</v>
      </c>
      <c r="BD14" s="529">
        <v>1018909.9973269999</v>
      </c>
      <c r="BE14" s="529">
        <v>1018909.9973269999</v>
      </c>
      <c r="BF14" s="529">
        <v>1018909.9973269999</v>
      </c>
      <c r="BG14" s="530">
        <v>4714092</v>
      </c>
    </row>
    <row r="15" spans="1:59" s="535" customFormat="1">
      <c r="A15" s="531"/>
      <c r="B15" s="513" t="s">
        <v>335</v>
      </c>
      <c r="C15" s="532" t="s">
        <v>246</v>
      </c>
      <c r="D15" s="523">
        <v>12784.880000000001</v>
      </c>
      <c r="E15" s="533">
        <v>0</v>
      </c>
      <c r="F15" s="525">
        <v>0</v>
      </c>
      <c r="G15" s="525">
        <v>0</v>
      </c>
      <c r="H15" s="525">
        <v>900.00000000000023</v>
      </c>
      <c r="I15" s="525">
        <v>0</v>
      </c>
      <c r="J15" s="525">
        <v>0</v>
      </c>
      <c r="K15" s="526">
        <v>0</v>
      </c>
      <c r="L15" s="526">
        <v>300</v>
      </c>
      <c r="M15" s="526">
        <v>150</v>
      </c>
      <c r="N15" s="526">
        <v>2355</v>
      </c>
      <c r="O15" s="526">
        <v>0</v>
      </c>
      <c r="P15" s="526">
        <v>1934.9999999999995</v>
      </c>
      <c r="Q15" s="526">
        <v>-4039</v>
      </c>
      <c r="R15" s="527">
        <v>1601</v>
      </c>
      <c r="S15" s="528">
        <v>0</v>
      </c>
      <c r="T15" s="534">
        <v>200.00000000000003</v>
      </c>
      <c r="U15" s="529">
        <v>0</v>
      </c>
      <c r="V15" s="529">
        <v>699.99999999999989</v>
      </c>
      <c r="W15" s="529">
        <v>0</v>
      </c>
      <c r="X15" s="529">
        <v>1272.45</v>
      </c>
      <c r="Y15" s="529">
        <v>150</v>
      </c>
      <c r="Z15" s="529">
        <v>0</v>
      </c>
      <c r="AA15" s="529">
        <v>0</v>
      </c>
      <c r="AB15" s="529">
        <v>0</v>
      </c>
      <c r="AC15" s="529">
        <v>230</v>
      </c>
      <c r="AD15" s="529">
        <v>0</v>
      </c>
      <c r="AE15" s="529">
        <v>302.55000000000018</v>
      </c>
      <c r="AF15" s="530">
        <v>2855</v>
      </c>
      <c r="AG15" s="528">
        <v>0</v>
      </c>
      <c r="AH15" s="534">
        <v>136</v>
      </c>
      <c r="AI15" s="529">
        <v>27</v>
      </c>
      <c r="AJ15" s="529">
        <v>1026</v>
      </c>
      <c r="AK15" s="529">
        <v>259</v>
      </c>
      <c r="AL15" s="529">
        <v>239</v>
      </c>
      <c r="AM15" s="529">
        <v>185</v>
      </c>
      <c r="AN15" s="529">
        <v>132</v>
      </c>
      <c r="AO15" s="529">
        <v>68</v>
      </c>
      <c r="AP15" s="529">
        <v>138</v>
      </c>
      <c r="AQ15" s="529">
        <v>136.36760399999991</v>
      </c>
      <c r="AR15" s="529">
        <v>1</v>
      </c>
      <c r="AS15" s="529">
        <v>633.63239599999997</v>
      </c>
      <c r="AT15" s="530">
        <v>2981</v>
      </c>
      <c r="AU15" s="528">
        <v>0</v>
      </c>
      <c r="AV15" s="529">
        <v>0</v>
      </c>
      <c r="AW15" s="529">
        <v>15</v>
      </c>
      <c r="AX15" s="529">
        <v>0</v>
      </c>
      <c r="AY15" s="529">
        <v>0</v>
      </c>
      <c r="AZ15" s="529">
        <v>0</v>
      </c>
      <c r="BA15" s="529">
        <v>0</v>
      </c>
      <c r="BB15" s="529">
        <v>5</v>
      </c>
      <c r="BC15" s="529">
        <v>682</v>
      </c>
      <c r="BD15" s="529">
        <v>682</v>
      </c>
      <c r="BE15" s="529">
        <v>682</v>
      </c>
      <c r="BF15" s="529">
        <v>682</v>
      </c>
      <c r="BG15" s="530">
        <v>2748</v>
      </c>
    </row>
    <row r="16" spans="1:59" s="535" customFormat="1" ht="16.5" customHeight="1">
      <c r="A16" s="531"/>
      <c r="B16" s="513" t="s">
        <v>336</v>
      </c>
      <c r="C16" s="532" t="s">
        <v>337</v>
      </c>
      <c r="D16" s="523">
        <v>606.17000000000075</v>
      </c>
      <c r="E16" s="533">
        <v>0</v>
      </c>
      <c r="F16" s="525">
        <v>0</v>
      </c>
      <c r="G16" s="525">
        <v>0</v>
      </c>
      <c r="H16" s="525">
        <v>733.4899999999999</v>
      </c>
      <c r="I16" s="525">
        <v>0</v>
      </c>
      <c r="J16" s="525">
        <v>0</v>
      </c>
      <c r="K16" s="526">
        <v>100.00000000000001</v>
      </c>
      <c r="L16" s="526">
        <v>0</v>
      </c>
      <c r="M16" s="526">
        <v>0</v>
      </c>
      <c r="N16" s="526">
        <v>675</v>
      </c>
      <c r="O16" s="526">
        <v>459.99999999999994</v>
      </c>
      <c r="P16" s="526">
        <v>450.00000000000017</v>
      </c>
      <c r="Q16" s="526">
        <v>-1186.4899999999998</v>
      </c>
      <c r="R16" s="527">
        <v>1232</v>
      </c>
      <c r="S16" s="528">
        <v>0</v>
      </c>
      <c r="T16" s="534">
        <v>0</v>
      </c>
      <c r="U16" s="529">
        <v>538.49999999999989</v>
      </c>
      <c r="V16" s="529">
        <v>0</v>
      </c>
      <c r="W16" s="529">
        <v>100.00000000000001</v>
      </c>
      <c r="X16" s="529">
        <v>122.42</v>
      </c>
      <c r="Y16" s="529">
        <v>0</v>
      </c>
      <c r="Z16" s="529">
        <v>0</v>
      </c>
      <c r="AA16" s="529">
        <v>0</v>
      </c>
      <c r="AB16" s="529">
        <v>369.99999999999994</v>
      </c>
      <c r="AC16" s="529">
        <v>5.6843418860808015E-14</v>
      </c>
      <c r="AD16" s="529">
        <v>0</v>
      </c>
      <c r="AE16" s="529">
        <v>259.08000000000015</v>
      </c>
      <c r="AF16" s="530">
        <v>1390</v>
      </c>
      <c r="AG16" s="528">
        <v>0</v>
      </c>
      <c r="AH16" s="534">
        <v>0</v>
      </c>
      <c r="AI16" s="529">
        <v>0</v>
      </c>
      <c r="AJ16" s="529">
        <v>1331</v>
      </c>
      <c r="AK16" s="529">
        <v>100</v>
      </c>
      <c r="AL16" s="529">
        <v>0</v>
      </c>
      <c r="AM16" s="529">
        <v>0</v>
      </c>
      <c r="AN16" s="529">
        <v>0</v>
      </c>
      <c r="AO16" s="529">
        <v>0</v>
      </c>
      <c r="AP16" s="529">
        <v>0</v>
      </c>
      <c r="AQ16" s="529">
        <v>0</v>
      </c>
      <c r="AR16" s="529">
        <v>0</v>
      </c>
      <c r="AS16" s="529">
        <v>439</v>
      </c>
      <c r="AT16" s="530">
        <v>1871</v>
      </c>
      <c r="AU16" s="528">
        <v>0</v>
      </c>
      <c r="AV16" s="529">
        <v>0</v>
      </c>
      <c r="AW16" s="529">
        <v>0</v>
      </c>
      <c r="AX16" s="529">
        <v>0</v>
      </c>
      <c r="AY16" s="529">
        <v>0</v>
      </c>
      <c r="AZ16" s="529">
        <v>0</v>
      </c>
      <c r="BA16" s="529">
        <v>0</v>
      </c>
      <c r="BB16" s="529">
        <v>0</v>
      </c>
      <c r="BC16" s="529">
        <v>250</v>
      </c>
      <c r="BD16" s="529">
        <v>250</v>
      </c>
      <c r="BE16" s="529">
        <v>250</v>
      </c>
      <c r="BF16" s="529">
        <v>250</v>
      </c>
      <c r="BG16" s="530">
        <v>1000</v>
      </c>
    </row>
    <row r="17" spans="1:59" s="535" customFormat="1">
      <c r="A17" s="531"/>
      <c r="B17" s="513" t="s">
        <v>338</v>
      </c>
      <c r="C17" s="532" t="s">
        <v>247</v>
      </c>
      <c r="D17" s="523">
        <v>9269364</v>
      </c>
      <c r="E17" s="533">
        <v>175116.30000000016</v>
      </c>
      <c r="F17" s="525">
        <v>124231.7399999999</v>
      </c>
      <c r="G17" s="525">
        <v>184028.25</v>
      </c>
      <c r="H17" s="525">
        <v>106351.81</v>
      </c>
      <c r="I17" s="525">
        <v>298525.18000000028</v>
      </c>
      <c r="J17" s="525">
        <v>263210.07000000018</v>
      </c>
      <c r="K17" s="526">
        <v>304521.11999999959</v>
      </c>
      <c r="L17" s="526">
        <v>598736.07000000007</v>
      </c>
      <c r="M17" s="526">
        <v>405503.70999999938</v>
      </c>
      <c r="N17" s="526">
        <v>525736.32000000007</v>
      </c>
      <c r="O17" s="526">
        <v>587274.60000000009</v>
      </c>
      <c r="P17" s="526">
        <v>2149078.2200000002</v>
      </c>
      <c r="Q17" s="526">
        <v>-5413605.3899999997</v>
      </c>
      <c r="R17" s="527">
        <v>308708</v>
      </c>
      <c r="S17" s="528">
        <v>142576.75999999995</v>
      </c>
      <c r="T17" s="534">
        <v>81960.900000000023</v>
      </c>
      <c r="U17" s="529">
        <v>141793.62000000002</v>
      </c>
      <c r="V17" s="529">
        <v>138746.38</v>
      </c>
      <c r="W17" s="529">
        <v>108734.86</v>
      </c>
      <c r="X17" s="529">
        <v>207241.4199999999</v>
      </c>
      <c r="Y17" s="529">
        <v>120957.52000000002</v>
      </c>
      <c r="Z17" s="529">
        <v>175751.86999999985</v>
      </c>
      <c r="AA17" s="529">
        <v>3910128.1999999993</v>
      </c>
      <c r="AB17" s="529">
        <v>121416.75</v>
      </c>
      <c r="AC17" s="529">
        <v>1399849.1199999996</v>
      </c>
      <c r="AD17" s="529">
        <v>1432081.969999999</v>
      </c>
      <c r="AE17" s="529">
        <v>-7789455.3699999973</v>
      </c>
      <c r="AF17" s="530">
        <v>191784</v>
      </c>
      <c r="AG17" s="528">
        <v>640333</v>
      </c>
      <c r="AH17" s="534">
        <v>81593</v>
      </c>
      <c r="AI17" s="529">
        <v>-413055</v>
      </c>
      <c r="AJ17" s="529">
        <v>91720</v>
      </c>
      <c r="AK17" s="529">
        <v>117163</v>
      </c>
      <c r="AL17" s="529">
        <v>3235345</v>
      </c>
      <c r="AM17" s="529">
        <v>762941</v>
      </c>
      <c r="AN17" s="529">
        <v>829250</v>
      </c>
      <c r="AO17" s="529">
        <v>193503</v>
      </c>
      <c r="AP17" s="529">
        <v>1401900</v>
      </c>
      <c r="AQ17" s="529">
        <v>793325.70095000102</v>
      </c>
      <c r="AR17" s="529">
        <v>724518</v>
      </c>
      <c r="AS17" s="529">
        <v>-1724563.7009500004</v>
      </c>
      <c r="AT17" s="530">
        <v>6675837</v>
      </c>
      <c r="AU17" s="528">
        <v>178875</v>
      </c>
      <c r="AV17" s="529">
        <v>129783</v>
      </c>
      <c r="AW17" s="529">
        <v>132493</v>
      </c>
      <c r="AX17" s="529">
        <v>112021</v>
      </c>
      <c r="AY17" s="529">
        <v>92628</v>
      </c>
      <c r="AZ17" s="529">
        <v>168955</v>
      </c>
      <c r="BA17" s="529">
        <v>24028.705719999998</v>
      </c>
      <c r="BB17" s="529">
        <v>152548</v>
      </c>
      <c r="BC17" s="529">
        <v>1893850.32357</v>
      </c>
      <c r="BD17" s="529">
        <v>1893850.32357</v>
      </c>
      <c r="BE17" s="529">
        <v>1893850.32357</v>
      </c>
      <c r="BF17" s="529">
        <v>1893850.32357</v>
      </c>
      <c r="BG17" s="530">
        <v>8566733</v>
      </c>
    </row>
    <row r="18" spans="1:59">
      <c r="A18" s="520"/>
      <c r="B18" s="521" t="s">
        <v>339</v>
      </c>
      <c r="C18" s="522" t="s">
        <v>248</v>
      </c>
      <c r="D18" s="523">
        <v>5122.2400000000007</v>
      </c>
      <c r="E18" s="524">
        <v>0</v>
      </c>
      <c r="F18" s="525">
        <v>0</v>
      </c>
      <c r="G18" s="526">
        <v>0</v>
      </c>
      <c r="H18" s="526">
        <v>0</v>
      </c>
      <c r="I18" s="526">
        <v>0</v>
      </c>
      <c r="J18" s="526">
        <v>811.29</v>
      </c>
      <c r="K18" s="526">
        <v>0</v>
      </c>
      <c r="L18" s="526">
        <v>0</v>
      </c>
      <c r="M18" s="526">
        <v>0</v>
      </c>
      <c r="N18" s="526">
        <v>1085.19</v>
      </c>
      <c r="O18" s="526">
        <v>422.13</v>
      </c>
      <c r="P18" s="526">
        <v>809.03</v>
      </c>
      <c r="Q18" s="526">
        <v>4190.3599999999997</v>
      </c>
      <c r="R18" s="527">
        <v>7318</v>
      </c>
      <c r="S18" s="528">
        <v>0</v>
      </c>
      <c r="T18" s="529">
        <v>760.99</v>
      </c>
      <c r="U18" s="529">
        <v>0</v>
      </c>
      <c r="V18" s="529">
        <v>337.99</v>
      </c>
      <c r="W18" s="529">
        <v>21.769999999999996</v>
      </c>
      <c r="X18" s="529">
        <v>32.94</v>
      </c>
      <c r="Y18" s="529">
        <v>385.43</v>
      </c>
      <c r="Z18" s="529">
        <v>289.61000000000007</v>
      </c>
      <c r="AA18" s="529">
        <v>2118.63</v>
      </c>
      <c r="AB18" s="529">
        <v>1354.02</v>
      </c>
      <c r="AC18" s="529">
        <v>86.009999999999991</v>
      </c>
      <c r="AD18" s="529">
        <v>1435.85</v>
      </c>
      <c r="AE18" s="529">
        <v>-2258</v>
      </c>
      <c r="AF18" s="530">
        <v>4565</v>
      </c>
      <c r="AG18" s="528">
        <v>0</v>
      </c>
      <c r="AH18" s="529">
        <v>0</v>
      </c>
      <c r="AI18" s="529">
        <v>0</v>
      </c>
      <c r="AJ18" s="529">
        <v>0</v>
      </c>
      <c r="AK18" s="529">
        <v>0</v>
      </c>
      <c r="AL18" s="529">
        <v>0</v>
      </c>
      <c r="AM18" s="529">
        <v>0</v>
      </c>
      <c r="AN18" s="529">
        <v>0</v>
      </c>
      <c r="AO18" s="529">
        <v>0</v>
      </c>
      <c r="AP18" s="529">
        <v>0</v>
      </c>
      <c r="AQ18" s="529">
        <v>0</v>
      </c>
      <c r="AR18" s="529">
        <v>0</v>
      </c>
      <c r="AS18" s="529">
        <v>0</v>
      </c>
      <c r="AT18" s="530">
        <v>0</v>
      </c>
      <c r="AU18" s="528">
        <v>0</v>
      </c>
      <c r="AV18" s="529">
        <v>0</v>
      </c>
      <c r="AW18" s="529">
        <v>0</v>
      </c>
      <c r="AX18" s="529">
        <v>0</v>
      </c>
      <c r="AY18" s="529">
        <v>0</v>
      </c>
      <c r="AZ18" s="529">
        <v>0</v>
      </c>
      <c r="BA18" s="529">
        <v>0</v>
      </c>
      <c r="BB18" s="529">
        <v>0</v>
      </c>
      <c r="BC18" s="529">
        <v>1485.25</v>
      </c>
      <c r="BD18" s="529">
        <v>1485.25</v>
      </c>
      <c r="BE18" s="529">
        <v>1485.25</v>
      </c>
      <c r="BF18" s="529">
        <v>1485.25</v>
      </c>
      <c r="BG18" s="530">
        <v>5941</v>
      </c>
    </row>
    <row r="19" spans="1:59">
      <c r="A19" s="520"/>
      <c r="B19" s="521" t="s">
        <v>340</v>
      </c>
      <c r="C19" s="522" t="s">
        <v>341</v>
      </c>
      <c r="D19" s="523">
        <v>210</v>
      </c>
      <c r="E19" s="524">
        <v>0</v>
      </c>
      <c r="F19" s="525">
        <v>7.26</v>
      </c>
      <c r="G19" s="526">
        <v>0</v>
      </c>
      <c r="H19" s="526">
        <v>0</v>
      </c>
      <c r="I19" s="526">
        <v>0</v>
      </c>
      <c r="J19" s="526">
        <v>0</v>
      </c>
      <c r="K19" s="526">
        <v>0</v>
      </c>
      <c r="L19" s="526">
        <v>0</v>
      </c>
      <c r="M19" s="526">
        <v>0</v>
      </c>
      <c r="N19" s="526">
        <v>8.759999999999998</v>
      </c>
      <c r="O19" s="526">
        <v>0</v>
      </c>
      <c r="P19" s="526">
        <v>1.7763568394002505E-15</v>
      </c>
      <c r="Q19" s="526">
        <v>-16.019999999999996</v>
      </c>
      <c r="R19" s="527">
        <v>0</v>
      </c>
      <c r="S19" s="528"/>
      <c r="T19" s="529"/>
      <c r="U19" s="529"/>
      <c r="V19" s="529"/>
      <c r="W19" s="529"/>
      <c r="X19" s="529"/>
      <c r="Y19" s="529"/>
      <c r="Z19" s="529"/>
      <c r="AA19" s="529"/>
      <c r="AB19" s="529"/>
      <c r="AC19" s="529"/>
      <c r="AD19" s="529"/>
      <c r="AE19" s="529">
        <v>0</v>
      </c>
      <c r="AF19" s="530">
        <v>0</v>
      </c>
      <c r="AG19" s="528">
        <v>0</v>
      </c>
      <c r="AH19" s="529">
        <v>0</v>
      </c>
      <c r="AI19" s="529">
        <v>0</v>
      </c>
      <c r="AJ19" s="529">
        <v>0</v>
      </c>
      <c r="AK19" s="529">
        <v>0</v>
      </c>
      <c r="AL19" s="529">
        <v>0</v>
      </c>
      <c r="AM19" s="529">
        <v>0</v>
      </c>
      <c r="AN19" s="529">
        <v>0</v>
      </c>
      <c r="AO19" s="529">
        <v>0</v>
      </c>
      <c r="AP19" s="529">
        <v>0</v>
      </c>
      <c r="AQ19" s="529">
        <v>0</v>
      </c>
      <c r="AR19" s="529">
        <v>0</v>
      </c>
      <c r="AS19" s="529">
        <v>0</v>
      </c>
      <c r="AT19" s="530">
        <v>0</v>
      </c>
      <c r="AU19" s="528">
        <v>0</v>
      </c>
      <c r="AV19" s="529">
        <v>0</v>
      </c>
      <c r="AW19" s="529">
        <v>0</v>
      </c>
      <c r="AX19" s="529">
        <v>0</v>
      </c>
      <c r="AY19" s="529">
        <v>0</v>
      </c>
      <c r="AZ19" s="529">
        <v>0</v>
      </c>
      <c r="BA19" s="529">
        <v>0</v>
      </c>
      <c r="BB19" s="529">
        <v>0</v>
      </c>
      <c r="BC19" s="529">
        <v>0</v>
      </c>
      <c r="BD19" s="529">
        <v>0</v>
      </c>
      <c r="BE19" s="529">
        <v>0</v>
      </c>
      <c r="BF19" s="529">
        <v>0</v>
      </c>
      <c r="BG19" s="530">
        <v>0</v>
      </c>
    </row>
    <row r="20" spans="1:59">
      <c r="A20" s="520"/>
      <c r="B20" s="521" t="s">
        <v>342</v>
      </c>
      <c r="C20" s="522" t="s">
        <v>250</v>
      </c>
      <c r="D20" s="523">
        <v>67274.189999999944</v>
      </c>
      <c r="E20" s="524"/>
      <c r="F20" s="526"/>
      <c r="G20" s="526"/>
      <c r="H20" s="526"/>
      <c r="I20" s="526"/>
      <c r="J20" s="526"/>
      <c r="K20" s="526"/>
      <c r="L20" s="526"/>
      <c r="M20" s="526"/>
      <c r="N20" s="526"/>
      <c r="O20" s="526"/>
      <c r="P20" s="526"/>
      <c r="Q20" s="526">
        <v>0</v>
      </c>
      <c r="R20" s="527">
        <v>0</v>
      </c>
      <c r="S20" s="528"/>
      <c r="T20" s="529"/>
      <c r="U20" s="529"/>
      <c r="V20" s="529"/>
      <c r="W20" s="529"/>
      <c r="X20" s="529"/>
      <c r="Y20" s="529"/>
      <c r="Z20" s="529"/>
      <c r="AA20" s="529"/>
      <c r="AB20" s="529"/>
      <c r="AC20" s="529"/>
      <c r="AD20" s="529"/>
      <c r="AE20" s="529">
        <v>0</v>
      </c>
      <c r="AF20" s="530">
        <v>0</v>
      </c>
      <c r="AG20" s="528">
        <v>0</v>
      </c>
      <c r="AH20" s="529">
        <v>0</v>
      </c>
      <c r="AI20" s="529">
        <v>0</v>
      </c>
      <c r="AJ20" s="529">
        <v>0</v>
      </c>
      <c r="AK20" s="529">
        <v>0</v>
      </c>
      <c r="AL20" s="529">
        <v>0</v>
      </c>
      <c r="AM20" s="529">
        <v>0</v>
      </c>
      <c r="AN20" s="529">
        <v>0</v>
      </c>
      <c r="AO20" s="529">
        <v>0</v>
      </c>
      <c r="AP20" s="529">
        <v>0</v>
      </c>
      <c r="AQ20" s="529">
        <v>0</v>
      </c>
      <c r="AR20" s="529">
        <v>0</v>
      </c>
      <c r="AS20" s="529">
        <v>0</v>
      </c>
      <c r="AT20" s="530">
        <v>0</v>
      </c>
      <c r="AU20" s="528">
        <v>0</v>
      </c>
      <c r="AV20" s="529">
        <v>0</v>
      </c>
      <c r="AW20" s="529">
        <v>0</v>
      </c>
      <c r="AX20" s="529">
        <v>0</v>
      </c>
      <c r="AY20" s="529">
        <v>0</v>
      </c>
      <c r="AZ20" s="529">
        <v>0</v>
      </c>
      <c r="BA20" s="529">
        <v>0</v>
      </c>
      <c r="BB20" s="529">
        <v>0</v>
      </c>
      <c r="BC20" s="529">
        <v>0</v>
      </c>
      <c r="BD20" s="529">
        <v>0</v>
      </c>
      <c r="BE20" s="529">
        <v>0</v>
      </c>
      <c r="BF20" s="529">
        <v>0</v>
      </c>
      <c r="BG20" s="530">
        <v>0</v>
      </c>
    </row>
    <row r="21" spans="1:59" s="502" customFormat="1" ht="16.8" thickBot="1">
      <c r="A21" s="536"/>
      <c r="B21" s="537" t="s">
        <v>152</v>
      </c>
      <c r="C21" s="538"/>
      <c r="D21" s="539">
        <v>56204811.779999964</v>
      </c>
      <c r="E21" s="540">
        <v>2733721.09</v>
      </c>
      <c r="F21" s="539">
        <v>2988309.9999999991</v>
      </c>
      <c r="G21" s="539">
        <v>3077609.5199999996</v>
      </c>
      <c r="H21" s="539">
        <v>2933933.6500000004</v>
      </c>
      <c r="I21" s="539">
        <v>3168526.2000000007</v>
      </c>
      <c r="J21" s="539">
        <v>3119814.53</v>
      </c>
      <c r="K21" s="539">
        <v>3185128.07</v>
      </c>
      <c r="L21" s="539">
        <v>3505990.4400000004</v>
      </c>
      <c r="M21" s="539">
        <v>3263075.7399999993</v>
      </c>
      <c r="N21" s="539">
        <v>3433445.48</v>
      </c>
      <c r="O21" s="539">
        <v>3519814.7800000003</v>
      </c>
      <c r="P21" s="539">
        <v>5024390.71</v>
      </c>
      <c r="Q21" s="539">
        <v>2999746.9909484899</v>
      </c>
      <c r="R21" s="541">
        <v>42953507.200948492</v>
      </c>
      <c r="S21" s="542">
        <v>2738421.32</v>
      </c>
      <c r="T21" s="543">
        <v>3012119.74</v>
      </c>
      <c r="U21" s="543">
        <v>3195263.36</v>
      </c>
      <c r="V21" s="543">
        <v>3096996.9700000007</v>
      </c>
      <c r="W21" s="543">
        <v>3104629.8799999994</v>
      </c>
      <c r="X21" s="543">
        <v>3264203.39</v>
      </c>
      <c r="Y21" s="543">
        <v>3130960.7699999996</v>
      </c>
      <c r="Z21" s="543">
        <v>3136293.9799999995</v>
      </c>
      <c r="AA21" s="543">
        <v>7008479.7699999996</v>
      </c>
      <c r="AB21" s="543">
        <v>3166577.5100000007</v>
      </c>
      <c r="AC21" s="543">
        <v>4521472.1099999994</v>
      </c>
      <c r="AD21" s="543">
        <v>4556751.4999999991</v>
      </c>
      <c r="AE21" s="543">
        <v>1571547.9399999995</v>
      </c>
      <c r="AF21" s="543">
        <v>45503718</v>
      </c>
      <c r="AG21" s="542">
        <v>3827123.8099999996</v>
      </c>
      <c r="AH21" s="543">
        <v>3699961</v>
      </c>
      <c r="AI21" s="543">
        <v>3301283</v>
      </c>
      <c r="AJ21" s="543">
        <v>3913263</v>
      </c>
      <c r="AK21" s="543">
        <v>3943826</v>
      </c>
      <c r="AL21" s="543">
        <v>6957616</v>
      </c>
      <c r="AM21" s="543">
        <v>4583645</v>
      </c>
      <c r="AN21" s="543">
        <v>4969046</v>
      </c>
      <c r="AO21" s="543">
        <v>3778234.6408539996</v>
      </c>
      <c r="AP21" s="543">
        <v>4983541</v>
      </c>
      <c r="AQ21" s="543">
        <v>4466509.8312060004</v>
      </c>
      <c r="AR21" s="543">
        <v>4532868</v>
      </c>
      <c r="AS21" s="543">
        <v>1382557.7179399985</v>
      </c>
      <c r="AT21" s="543">
        <v>54281340</v>
      </c>
      <c r="AU21" s="542">
        <v>3719615</v>
      </c>
      <c r="AV21" s="543">
        <v>3771419</v>
      </c>
      <c r="AW21" s="543">
        <v>3726770</v>
      </c>
      <c r="AX21" s="543">
        <v>4027263</v>
      </c>
      <c r="AY21" s="543">
        <v>3675367</v>
      </c>
      <c r="AZ21" s="543">
        <v>3863577</v>
      </c>
      <c r="BA21" s="543">
        <v>3739897.3370120004</v>
      </c>
      <c r="BB21" s="543">
        <v>3805918</v>
      </c>
      <c r="BC21" s="543">
        <v>6429995.6657469999</v>
      </c>
      <c r="BD21" s="543">
        <v>6429995.6657469999</v>
      </c>
      <c r="BE21" s="543">
        <v>6429995.6657469999</v>
      </c>
      <c r="BF21" s="543">
        <v>6429995.6657469999</v>
      </c>
      <c r="BG21" s="543">
        <v>56049809</v>
      </c>
    </row>
    <row r="22" spans="1:59" s="513" customFormat="1">
      <c r="D22" s="544"/>
      <c r="E22" s="545"/>
      <c r="F22" s="545"/>
      <c r="G22" s="545"/>
      <c r="H22" s="545"/>
      <c r="I22" s="545"/>
      <c r="J22" s="545"/>
      <c r="K22" s="545"/>
      <c r="L22" s="545"/>
      <c r="M22" s="545"/>
      <c r="N22" s="545"/>
      <c r="O22" s="545"/>
      <c r="P22" s="545"/>
      <c r="Q22" s="545"/>
      <c r="R22" s="545"/>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6"/>
    </row>
    <row r="23" spans="1:59" s="513" customFormat="1" ht="16.8" thickBot="1">
      <c r="E23" s="531"/>
      <c r="Q23" s="547"/>
      <c r="R23" s="548"/>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row>
    <row r="24" spans="1:59" s="502" customFormat="1" ht="16.8" thickBot="1">
      <c r="D24" s="550"/>
      <c r="E24" s="510" t="s">
        <v>308</v>
      </c>
      <c r="F24" s="511"/>
      <c r="G24" s="511"/>
      <c r="H24" s="511"/>
      <c r="I24" s="511"/>
      <c r="J24" s="511"/>
      <c r="K24" s="511"/>
      <c r="L24" s="511"/>
      <c r="M24" s="511"/>
      <c r="N24" s="511"/>
      <c r="O24" s="511"/>
      <c r="P24" s="511"/>
      <c r="Q24" s="511"/>
      <c r="R24" s="512"/>
      <c r="S24" s="510" t="s">
        <v>309</v>
      </c>
      <c r="T24" s="551"/>
      <c r="U24" s="551"/>
      <c r="V24" s="551"/>
      <c r="W24" s="551"/>
      <c r="X24" s="551"/>
      <c r="Y24" s="511"/>
      <c r="Z24" s="551"/>
      <c r="AA24" s="551"/>
      <c r="AB24" s="551"/>
      <c r="AC24" s="551"/>
      <c r="AD24" s="551"/>
      <c r="AE24" s="551"/>
      <c r="AF24" s="552"/>
      <c r="AG24" s="510" t="s">
        <v>405</v>
      </c>
      <c r="AH24" s="551"/>
      <c r="AI24" s="551"/>
      <c r="AJ24" s="551"/>
      <c r="AK24" s="551"/>
      <c r="AL24" s="551"/>
      <c r="AM24" s="511"/>
      <c r="AN24" s="551"/>
      <c r="AO24" s="551"/>
      <c r="AP24" s="551"/>
      <c r="AQ24" s="551"/>
      <c r="AR24" s="551"/>
      <c r="AS24" s="551"/>
      <c r="AT24" s="552"/>
      <c r="AU24" s="510" t="s">
        <v>411</v>
      </c>
      <c r="AV24" s="551"/>
      <c r="AW24" s="551"/>
      <c r="AX24" s="551"/>
      <c r="AY24" s="551"/>
      <c r="AZ24" s="551"/>
      <c r="BA24" s="511"/>
      <c r="BB24" s="551"/>
      <c r="BC24" s="551"/>
      <c r="BD24" s="551"/>
      <c r="BE24" s="551"/>
      <c r="BF24" s="551"/>
      <c r="BG24" s="552"/>
    </row>
    <row r="25" spans="1:59" s="502" customFormat="1">
      <c r="A25" s="553" t="s">
        <v>343</v>
      </c>
      <c r="B25" s="514" t="s">
        <v>51</v>
      </c>
      <c r="C25" s="515" t="s">
        <v>311</v>
      </c>
      <c r="D25" s="516" t="s">
        <v>325</v>
      </c>
      <c r="E25" s="517" t="s">
        <v>312</v>
      </c>
      <c r="F25" s="518" t="s">
        <v>313</v>
      </c>
      <c r="G25" s="518" t="s">
        <v>314</v>
      </c>
      <c r="H25" s="518" t="s">
        <v>315</v>
      </c>
      <c r="I25" s="518" t="s">
        <v>316</v>
      </c>
      <c r="J25" s="518" t="s">
        <v>317</v>
      </c>
      <c r="K25" s="518" t="s">
        <v>318</v>
      </c>
      <c r="L25" s="518" t="s">
        <v>319</v>
      </c>
      <c r="M25" s="518" t="s">
        <v>320</v>
      </c>
      <c r="N25" s="518" t="s">
        <v>321</v>
      </c>
      <c r="O25" s="518" t="s">
        <v>322</v>
      </c>
      <c r="P25" s="518" t="s">
        <v>323</v>
      </c>
      <c r="Q25" s="518" t="s">
        <v>371</v>
      </c>
      <c r="R25" s="519" t="s">
        <v>326</v>
      </c>
      <c r="S25" s="554" t="s">
        <v>312</v>
      </c>
      <c r="T25" s="555" t="s">
        <v>313</v>
      </c>
      <c r="U25" s="555" t="s">
        <v>314</v>
      </c>
      <c r="V25" s="555" t="s">
        <v>315</v>
      </c>
      <c r="W25" s="555" t="s">
        <v>316</v>
      </c>
      <c r="X25" s="555" t="s">
        <v>317</v>
      </c>
      <c r="Y25" s="555" t="s">
        <v>318</v>
      </c>
      <c r="Z25" s="555" t="s">
        <v>319</v>
      </c>
      <c r="AA25" s="555" t="s">
        <v>320</v>
      </c>
      <c r="AB25" s="555" t="s">
        <v>321</v>
      </c>
      <c r="AC25" s="555" t="s">
        <v>322</v>
      </c>
      <c r="AD25" s="555" t="s">
        <v>323</v>
      </c>
      <c r="AE25" s="555" t="s">
        <v>382</v>
      </c>
      <c r="AF25" s="519" t="s">
        <v>327</v>
      </c>
      <c r="AG25" s="554" t="s">
        <v>312</v>
      </c>
      <c r="AH25" s="555" t="s">
        <v>313</v>
      </c>
      <c r="AI25" s="555" t="s">
        <v>314</v>
      </c>
      <c r="AJ25" s="555" t="s">
        <v>315</v>
      </c>
      <c r="AK25" s="555" t="s">
        <v>316</v>
      </c>
      <c r="AL25" s="555" t="s">
        <v>317</v>
      </c>
      <c r="AM25" s="555" t="s">
        <v>318</v>
      </c>
      <c r="AN25" s="555" t="s">
        <v>319</v>
      </c>
      <c r="AO25" s="555" t="s">
        <v>320</v>
      </c>
      <c r="AP25" s="555" t="s">
        <v>321</v>
      </c>
      <c r="AQ25" s="555" t="s">
        <v>322</v>
      </c>
      <c r="AR25" s="555" t="s">
        <v>323</v>
      </c>
      <c r="AS25" s="555" t="s">
        <v>500</v>
      </c>
      <c r="AT25" s="519" t="s">
        <v>404</v>
      </c>
      <c r="AU25" s="554" t="s">
        <v>312</v>
      </c>
      <c r="AV25" s="555" t="s">
        <v>313</v>
      </c>
      <c r="AW25" s="555" t="s">
        <v>314</v>
      </c>
      <c r="AX25" s="555" t="s">
        <v>315</v>
      </c>
      <c r="AY25" s="555" t="s">
        <v>316</v>
      </c>
      <c r="AZ25" s="555" t="s">
        <v>317</v>
      </c>
      <c r="BA25" s="555" t="s">
        <v>318</v>
      </c>
      <c r="BB25" s="555" t="s">
        <v>319</v>
      </c>
      <c r="BC25" s="555" t="s">
        <v>320</v>
      </c>
      <c r="BD25" s="555" t="s">
        <v>321</v>
      </c>
      <c r="BE25" s="555" t="s">
        <v>322</v>
      </c>
      <c r="BF25" s="555" t="s">
        <v>323</v>
      </c>
      <c r="BG25" s="519" t="s">
        <v>412</v>
      </c>
    </row>
    <row r="26" spans="1:59" ht="15" customHeight="1">
      <c r="A26" s="520" t="s">
        <v>4</v>
      </c>
      <c r="B26" s="513" t="s">
        <v>53</v>
      </c>
      <c r="C26" s="522" t="s">
        <v>52</v>
      </c>
      <c r="D26" s="523">
        <v>31041856.959999979</v>
      </c>
      <c r="E26" s="524">
        <v>1731197.0000000005</v>
      </c>
      <c r="F26" s="526">
        <v>1888278.0299999996</v>
      </c>
      <c r="G26" s="526">
        <v>1965189.2399999998</v>
      </c>
      <c r="H26" s="526">
        <v>1857166.1800000004</v>
      </c>
      <c r="I26" s="526">
        <v>2050522.1100000003</v>
      </c>
      <c r="J26" s="525">
        <v>2823876.4899999998</v>
      </c>
      <c r="K26" s="526">
        <v>114749.64</v>
      </c>
      <c r="L26" s="526">
        <v>124576.67999999998</v>
      </c>
      <c r="M26" s="526">
        <v>160433.68000000005</v>
      </c>
      <c r="N26" s="525">
        <v>91784.360000000015</v>
      </c>
      <c r="O26" s="526">
        <v>90404.759999999966</v>
      </c>
      <c r="P26" s="526">
        <v>6221269.040000001</v>
      </c>
      <c r="Q26" s="526">
        <v>8505226.7899999991</v>
      </c>
      <c r="R26" s="527">
        <v>27624674</v>
      </c>
      <c r="S26" s="528">
        <v>2550278.2199999993</v>
      </c>
      <c r="T26" s="529">
        <v>186813.43999999997</v>
      </c>
      <c r="U26" s="529">
        <v>169161.03</v>
      </c>
      <c r="V26" s="529">
        <v>161250.69</v>
      </c>
      <c r="W26" s="529">
        <v>133538.00999999998</v>
      </c>
      <c r="X26" s="529">
        <v>222450.41999999998</v>
      </c>
      <c r="Y26" s="529">
        <v>136098.25</v>
      </c>
      <c r="Z26" s="529">
        <v>186096.02999999988</v>
      </c>
      <c r="AA26" s="529">
        <v>6482479.3700000029</v>
      </c>
      <c r="AB26" s="529">
        <v>2950514.2600000002</v>
      </c>
      <c r="AC26" s="529">
        <v>4422970.5199999996</v>
      </c>
      <c r="AD26" s="529">
        <v>4244092.3399999989</v>
      </c>
      <c r="AE26" s="556">
        <v>7216875.4199999981</v>
      </c>
      <c r="AF26" s="527">
        <v>29062618</v>
      </c>
      <c r="AG26" s="528">
        <v>3613382.95</v>
      </c>
      <c r="AH26" s="529">
        <v>247703</v>
      </c>
      <c r="AI26" s="529">
        <v>-312268</v>
      </c>
      <c r="AJ26" s="529">
        <v>178401</v>
      </c>
      <c r="AK26" s="529">
        <v>234687</v>
      </c>
      <c r="AL26" s="529">
        <v>6554072</v>
      </c>
      <c r="AM26" s="529">
        <v>4327102</v>
      </c>
      <c r="AN26" s="529">
        <v>4691435</v>
      </c>
      <c r="AO26" s="529">
        <v>3582073.0300000012</v>
      </c>
      <c r="AP26" s="529">
        <v>4706255</v>
      </c>
      <c r="AQ26" s="529">
        <v>4460673.3499999996</v>
      </c>
      <c r="AR26" s="529">
        <v>6425354</v>
      </c>
      <c r="AS26" s="556">
        <v>-803821.32999999821</v>
      </c>
      <c r="AT26" s="527">
        <v>37905049</v>
      </c>
      <c r="AU26" s="528">
        <v>3507210</v>
      </c>
      <c r="AV26" s="529">
        <v>227050</v>
      </c>
      <c r="AW26" s="529">
        <v>172966</v>
      </c>
      <c r="AX26" s="529">
        <v>152870</v>
      </c>
      <c r="AY26" s="529">
        <v>141820</v>
      </c>
      <c r="AZ26" s="529">
        <v>370975</v>
      </c>
      <c r="BA26" s="529">
        <v>298460.31999999989</v>
      </c>
      <c r="BB26" s="529">
        <v>3586701</v>
      </c>
      <c r="BC26" s="529">
        <v>7745197.4199999999</v>
      </c>
      <c r="BD26" s="529">
        <v>7745197.4199999999</v>
      </c>
      <c r="BE26" s="529">
        <v>7745197.4199999999</v>
      </c>
      <c r="BF26" s="529">
        <v>7745197.4199999999</v>
      </c>
      <c r="BG26" s="527">
        <v>39438842</v>
      </c>
    </row>
    <row r="27" spans="1:59" ht="15" customHeight="1">
      <c r="A27" s="520"/>
      <c r="B27" s="513" t="s">
        <v>55</v>
      </c>
      <c r="C27" s="522" t="s">
        <v>54</v>
      </c>
      <c r="D27" s="523">
        <v>4376750.0200000079</v>
      </c>
      <c r="E27" s="524">
        <v>106116.94</v>
      </c>
      <c r="F27" s="526">
        <v>118229.45</v>
      </c>
      <c r="G27" s="526">
        <v>119694.29</v>
      </c>
      <c r="H27" s="526">
        <v>116628.15999999999</v>
      </c>
      <c r="I27" s="526">
        <v>119271.23</v>
      </c>
      <c r="J27" s="525">
        <v>118265.14</v>
      </c>
      <c r="K27" s="526">
        <v>119020.43000000001</v>
      </c>
      <c r="L27" s="526">
        <v>120689.58999999998</v>
      </c>
      <c r="M27" s="526">
        <v>119317.62000000001</v>
      </c>
      <c r="N27" s="525">
        <v>120774.06000000001</v>
      </c>
      <c r="O27" s="526">
        <v>122715.11999999998</v>
      </c>
      <c r="P27" s="526">
        <v>83464.530000000028</v>
      </c>
      <c r="Q27" s="526">
        <v>-361974.56000000006</v>
      </c>
      <c r="R27" s="527">
        <v>1022212</v>
      </c>
      <c r="S27" s="528">
        <v>91791.610000000015</v>
      </c>
      <c r="T27" s="529">
        <v>101117.52</v>
      </c>
      <c r="U27" s="529">
        <v>107195.92000000001</v>
      </c>
      <c r="V27" s="529">
        <v>103863.15</v>
      </c>
      <c r="W27" s="529">
        <v>104219.64000000001</v>
      </c>
      <c r="X27" s="529">
        <v>109513.35000000002</v>
      </c>
      <c r="Y27" s="529">
        <v>104994.46</v>
      </c>
      <c r="Z27" s="529">
        <v>105220.13999999997</v>
      </c>
      <c r="AA27" s="529">
        <v>226273.1</v>
      </c>
      <c r="AB27" s="529">
        <v>106100.98</v>
      </c>
      <c r="AC27" s="529">
        <v>96455.910000000033</v>
      </c>
      <c r="AD27" s="529">
        <v>152877.47999999998</v>
      </c>
      <c r="AE27" s="529">
        <v>119468.73999999976</v>
      </c>
      <c r="AF27" s="527">
        <v>1529092</v>
      </c>
      <c r="AG27" s="528">
        <v>104414.93000000002</v>
      </c>
      <c r="AH27" s="529">
        <v>101101</v>
      </c>
      <c r="AI27" s="529">
        <v>90173</v>
      </c>
      <c r="AJ27" s="529">
        <v>106824</v>
      </c>
      <c r="AK27" s="529">
        <v>107720</v>
      </c>
      <c r="AL27" s="529">
        <v>190352</v>
      </c>
      <c r="AM27" s="529">
        <v>125209</v>
      </c>
      <c r="AN27" s="529">
        <v>135850</v>
      </c>
      <c r="AO27" s="529">
        <v>96201.819999999978</v>
      </c>
      <c r="AP27" s="529">
        <v>136187</v>
      </c>
      <c r="AQ27" s="529">
        <v>134057.14000000031</v>
      </c>
      <c r="AR27" s="529">
        <v>123898</v>
      </c>
      <c r="AS27" s="529">
        <v>32894.109999999637</v>
      </c>
      <c r="AT27" s="527">
        <v>1484882</v>
      </c>
      <c r="AU27" s="528">
        <v>106066</v>
      </c>
      <c r="AV27" s="529">
        <v>107437</v>
      </c>
      <c r="AW27" s="529">
        <v>106161</v>
      </c>
      <c r="AX27" s="529">
        <v>114635</v>
      </c>
      <c r="AY27" s="529">
        <v>107844</v>
      </c>
      <c r="AZ27" s="529">
        <v>109897</v>
      </c>
      <c r="BA27" s="529">
        <v>153301.56999999998</v>
      </c>
      <c r="BB27" s="529">
        <v>108285</v>
      </c>
      <c r="BC27" s="529">
        <v>170950.85750000001</v>
      </c>
      <c r="BD27" s="529">
        <v>170950.85750000001</v>
      </c>
      <c r="BE27" s="529">
        <v>170950.85750000001</v>
      </c>
      <c r="BF27" s="529">
        <v>170950.85750000001</v>
      </c>
      <c r="BG27" s="527">
        <v>1597430</v>
      </c>
    </row>
    <row r="28" spans="1:59" ht="15" customHeight="1">
      <c r="A28" s="520"/>
      <c r="B28" s="603" t="s">
        <v>89</v>
      </c>
      <c r="C28" s="522" t="s">
        <v>88</v>
      </c>
      <c r="D28" s="523">
        <v>0</v>
      </c>
      <c r="E28" s="524">
        <v>3941.31</v>
      </c>
      <c r="F28" s="526">
        <v>4113.84</v>
      </c>
      <c r="G28" s="526">
        <v>3941.31</v>
      </c>
      <c r="H28" s="526">
        <v>4603.16</v>
      </c>
      <c r="I28" s="526">
        <v>3941.31</v>
      </c>
      <c r="J28" s="525">
        <v>3941.31</v>
      </c>
      <c r="K28" s="526">
        <v>5102.46</v>
      </c>
      <c r="L28" s="526">
        <v>3941.31</v>
      </c>
      <c r="M28" s="526">
        <v>4920.6899999999987</v>
      </c>
      <c r="N28" s="525">
        <v>6468.4699999999993</v>
      </c>
      <c r="O28" s="526">
        <v>4131.3599999999997</v>
      </c>
      <c r="P28" s="526">
        <v>4563.83</v>
      </c>
      <c r="Q28" s="526">
        <v>714.63999999999942</v>
      </c>
      <c r="R28" s="527">
        <v>54325</v>
      </c>
      <c r="S28" s="528">
        <v>4559.7299999999996</v>
      </c>
      <c r="T28" s="529">
        <v>4131.3599999999997</v>
      </c>
      <c r="U28" s="529">
        <v>4131.3599999999997</v>
      </c>
      <c r="V28" s="529">
        <v>4131.3599999999997</v>
      </c>
      <c r="W28" s="529">
        <v>4151.3599999999997</v>
      </c>
      <c r="X28" s="529">
        <v>4151.3599999999997</v>
      </c>
      <c r="Y28" s="529">
        <v>6113.45</v>
      </c>
      <c r="Z28" s="529">
        <v>4151.3599999999997</v>
      </c>
      <c r="AA28" s="529">
        <v>6063.16</v>
      </c>
      <c r="AB28" s="529">
        <v>4151.3599999999997</v>
      </c>
      <c r="AC28" s="529">
        <v>4151.3599999999997</v>
      </c>
      <c r="AD28" s="529">
        <v>6904.83</v>
      </c>
      <c r="AE28" s="529"/>
      <c r="AF28" s="527">
        <v>57808</v>
      </c>
      <c r="AG28" s="528">
        <v>4912.6099999999997</v>
      </c>
      <c r="AH28" s="529">
        <v>4913</v>
      </c>
      <c r="AI28" s="529">
        <v>4913</v>
      </c>
      <c r="AJ28" s="529">
        <v>5505</v>
      </c>
      <c r="AK28" s="529">
        <v>5175</v>
      </c>
      <c r="AL28" s="529">
        <v>4913</v>
      </c>
      <c r="AM28" s="529">
        <v>5067</v>
      </c>
      <c r="AN28" s="529">
        <v>5913</v>
      </c>
      <c r="AO28" s="529">
        <v>4913</v>
      </c>
      <c r="AP28" s="529">
        <v>4913</v>
      </c>
      <c r="AQ28" s="529">
        <v>4913</v>
      </c>
      <c r="AR28" s="529">
        <v>4913</v>
      </c>
      <c r="AS28" s="529">
        <v>17457.39</v>
      </c>
      <c r="AT28" s="527">
        <v>68841</v>
      </c>
      <c r="AU28" s="528">
        <v>273</v>
      </c>
      <c r="AV28" s="529">
        <v>5125</v>
      </c>
      <c r="AW28" s="529">
        <v>5077</v>
      </c>
      <c r="AX28" s="529">
        <v>9968</v>
      </c>
      <c r="AY28" s="529">
        <v>5065</v>
      </c>
      <c r="AZ28" s="529">
        <v>5360</v>
      </c>
      <c r="BA28" s="529">
        <v>5150</v>
      </c>
      <c r="BB28" s="529">
        <v>5110</v>
      </c>
      <c r="BC28" s="529">
        <v>9323.25</v>
      </c>
      <c r="BD28" s="529">
        <v>9323.25</v>
      </c>
      <c r="BE28" s="529">
        <v>9323.25</v>
      </c>
      <c r="BF28" s="529">
        <v>9323.25</v>
      </c>
      <c r="BG28" s="527">
        <v>78421</v>
      </c>
    </row>
    <row r="29" spans="1:59" s="564" customFormat="1">
      <c r="A29" s="557" t="s">
        <v>344</v>
      </c>
      <c r="B29" s="558"/>
      <c r="C29" s="559"/>
      <c r="D29" s="523">
        <v>35418606.979999989</v>
      </c>
      <c r="E29" s="560">
        <v>1841255.2500000005</v>
      </c>
      <c r="F29" s="523">
        <v>2010621.3199999996</v>
      </c>
      <c r="G29" s="523">
        <v>2088824.8399999999</v>
      </c>
      <c r="H29" s="523">
        <v>1978397.5000000002</v>
      </c>
      <c r="I29" s="523">
        <v>2173734.6500000004</v>
      </c>
      <c r="J29" s="523">
        <v>2946082.94</v>
      </c>
      <c r="K29" s="523">
        <v>238872.53</v>
      </c>
      <c r="L29" s="523">
        <v>249207.57999999996</v>
      </c>
      <c r="M29" s="523">
        <v>284671.99000000005</v>
      </c>
      <c r="N29" s="523">
        <v>219026.89000000004</v>
      </c>
      <c r="O29" s="523">
        <v>217251.23999999993</v>
      </c>
      <c r="P29" s="523">
        <v>6309297.4000000013</v>
      </c>
      <c r="Q29" s="523">
        <v>8143966.8699999982</v>
      </c>
      <c r="R29" s="527">
        <v>28701211</v>
      </c>
      <c r="S29" s="561">
        <v>2646629.5599999991</v>
      </c>
      <c r="T29" s="562">
        <v>292062.31999999995</v>
      </c>
      <c r="U29" s="562">
        <v>280488.31</v>
      </c>
      <c r="V29" s="562">
        <v>269245.19999999995</v>
      </c>
      <c r="W29" s="562">
        <v>241909.00999999998</v>
      </c>
      <c r="X29" s="562">
        <v>336115.13</v>
      </c>
      <c r="Y29" s="562">
        <v>247206.16000000003</v>
      </c>
      <c r="Z29" s="562">
        <v>295467.52999999985</v>
      </c>
      <c r="AA29" s="562">
        <v>6714815.6300000027</v>
      </c>
      <c r="AB29" s="562">
        <v>3060766.6</v>
      </c>
      <c r="AC29" s="562">
        <v>4523577.79</v>
      </c>
      <c r="AD29" s="562">
        <v>4403874.6499999985</v>
      </c>
      <c r="AE29" s="562">
        <v>7337360.1099999994</v>
      </c>
      <c r="AF29" s="563">
        <v>30649518</v>
      </c>
      <c r="AG29" s="561">
        <v>3722710.49</v>
      </c>
      <c r="AH29" s="562">
        <v>353717</v>
      </c>
      <c r="AI29" s="562">
        <v>-217182</v>
      </c>
      <c r="AJ29" s="562">
        <v>290730</v>
      </c>
      <c r="AK29" s="562">
        <v>347582</v>
      </c>
      <c r="AL29" s="562">
        <v>6749337</v>
      </c>
      <c r="AM29" s="562">
        <v>4457378</v>
      </c>
      <c r="AN29" s="562">
        <v>4833198</v>
      </c>
      <c r="AO29" s="562">
        <v>3683187.850000001</v>
      </c>
      <c r="AP29" s="562">
        <v>4847355</v>
      </c>
      <c r="AQ29" s="562">
        <v>4599643.49</v>
      </c>
      <c r="AR29" s="562">
        <v>6554165</v>
      </c>
      <c r="AS29" s="562">
        <v>-753469.82999999856</v>
      </c>
      <c r="AT29" s="563">
        <v>39458772</v>
      </c>
      <c r="AU29" s="561">
        <v>3613549</v>
      </c>
      <c r="AV29" s="562">
        <v>339612</v>
      </c>
      <c r="AW29" s="562">
        <v>284204</v>
      </c>
      <c r="AX29" s="562">
        <v>277473</v>
      </c>
      <c r="AY29" s="562">
        <v>254729</v>
      </c>
      <c r="AZ29" s="562">
        <v>486232</v>
      </c>
      <c r="BA29" s="562">
        <v>456911.8899999999</v>
      </c>
      <c r="BB29" s="562">
        <v>3700096</v>
      </c>
      <c r="BC29" s="562">
        <v>7925471.5274999999</v>
      </c>
      <c r="BD29" s="562">
        <v>7925471.5274999999</v>
      </c>
      <c r="BE29" s="562">
        <v>7925471.5274999999</v>
      </c>
      <c r="BF29" s="562">
        <v>7925471.5274999999</v>
      </c>
      <c r="BG29" s="563">
        <v>41114693</v>
      </c>
    </row>
    <row r="30" spans="1:59" ht="15" customHeight="1">
      <c r="A30" s="520" t="s">
        <v>200</v>
      </c>
      <c r="B30" s="513" t="s">
        <v>113</v>
      </c>
      <c r="C30" s="522" t="s">
        <v>115</v>
      </c>
      <c r="D30" s="523"/>
      <c r="E30" s="524"/>
      <c r="F30" s="526"/>
      <c r="G30" s="526"/>
      <c r="H30" s="526"/>
      <c r="I30" s="526"/>
      <c r="J30" s="525"/>
      <c r="K30" s="526"/>
      <c r="L30" s="526"/>
      <c r="M30" s="526"/>
      <c r="N30" s="525"/>
      <c r="O30" s="526"/>
      <c r="P30" s="526"/>
      <c r="Q30" s="526">
        <v>0</v>
      </c>
      <c r="R30" s="527"/>
      <c r="S30" s="528"/>
      <c r="T30" s="529"/>
      <c r="U30" s="529"/>
      <c r="V30" s="529"/>
      <c r="W30" s="529"/>
      <c r="X30" s="529"/>
      <c r="Y30" s="529"/>
      <c r="Z30" s="529"/>
      <c r="AA30" s="529"/>
      <c r="AB30" s="529"/>
      <c r="AC30" s="529"/>
      <c r="AD30" s="529"/>
      <c r="AE30" s="529">
        <v>0</v>
      </c>
      <c r="AF30" s="527">
        <v>0</v>
      </c>
      <c r="AG30" s="528">
        <v>0</v>
      </c>
      <c r="AH30" s="529">
        <v>0</v>
      </c>
      <c r="AI30" s="529">
        <v>0</v>
      </c>
      <c r="AJ30" s="529">
        <v>0</v>
      </c>
      <c r="AK30" s="529">
        <v>0</v>
      </c>
      <c r="AL30" s="529">
        <v>0</v>
      </c>
      <c r="AM30" s="529">
        <v>0</v>
      </c>
      <c r="AN30" s="529">
        <v>0</v>
      </c>
      <c r="AO30" s="529">
        <v>0</v>
      </c>
      <c r="AP30" s="529">
        <v>0</v>
      </c>
      <c r="AQ30" s="529">
        <v>0</v>
      </c>
      <c r="AR30" s="529">
        <v>0</v>
      </c>
      <c r="AS30" s="529">
        <v>0</v>
      </c>
      <c r="AT30" s="527">
        <v>0</v>
      </c>
      <c r="AU30" s="528">
        <v>0</v>
      </c>
      <c r="AV30" s="529">
        <v>0</v>
      </c>
      <c r="AW30" s="529">
        <v>0</v>
      </c>
      <c r="AX30" s="529">
        <v>0</v>
      </c>
      <c r="AY30" s="529">
        <v>0</v>
      </c>
      <c r="AZ30" s="529">
        <v>0</v>
      </c>
      <c r="BA30" s="529">
        <v>0</v>
      </c>
      <c r="BB30" s="529">
        <v>0</v>
      </c>
      <c r="BC30" s="529">
        <v>0</v>
      </c>
      <c r="BD30" s="529">
        <v>0</v>
      </c>
      <c r="BE30" s="529">
        <v>0</v>
      </c>
      <c r="BF30" s="529">
        <v>0</v>
      </c>
      <c r="BG30" s="527">
        <v>0</v>
      </c>
    </row>
    <row r="31" spans="1:59" ht="15" customHeight="1">
      <c r="A31" s="520"/>
      <c r="B31" s="513" t="s">
        <v>119</v>
      </c>
      <c r="C31" s="522" t="s">
        <v>345</v>
      </c>
      <c r="D31" s="523"/>
      <c r="E31" s="524"/>
      <c r="F31" s="526"/>
      <c r="G31" s="526"/>
      <c r="H31" s="526"/>
      <c r="I31" s="526"/>
      <c r="J31" s="525"/>
      <c r="K31" s="526"/>
      <c r="L31" s="526"/>
      <c r="M31" s="526"/>
      <c r="N31" s="525"/>
      <c r="O31" s="526"/>
      <c r="P31" s="526"/>
      <c r="Q31" s="526">
        <v>0</v>
      </c>
      <c r="R31" s="527"/>
      <c r="S31" s="528"/>
      <c r="T31" s="529"/>
      <c r="U31" s="529"/>
      <c r="V31" s="529"/>
      <c r="W31" s="529"/>
      <c r="X31" s="529"/>
      <c r="Y31" s="529"/>
      <c r="Z31" s="529"/>
      <c r="AA31" s="529"/>
      <c r="AB31" s="529"/>
      <c r="AC31" s="529"/>
      <c r="AD31" s="529"/>
      <c r="AE31" s="529">
        <v>0</v>
      </c>
      <c r="AF31" s="527">
        <v>0</v>
      </c>
      <c r="AG31" s="528">
        <v>0</v>
      </c>
      <c r="AH31" s="529">
        <v>0</v>
      </c>
      <c r="AI31" s="529">
        <v>0</v>
      </c>
      <c r="AJ31" s="529">
        <v>0</v>
      </c>
      <c r="AK31" s="529">
        <v>0</v>
      </c>
      <c r="AL31" s="529">
        <v>0</v>
      </c>
      <c r="AM31" s="529">
        <v>0</v>
      </c>
      <c r="AN31" s="529">
        <v>0</v>
      </c>
      <c r="AO31" s="529">
        <v>0</v>
      </c>
      <c r="AP31" s="529">
        <v>0</v>
      </c>
      <c r="AQ31" s="529">
        <v>0</v>
      </c>
      <c r="AR31" s="529">
        <v>0</v>
      </c>
      <c r="AS31" s="529">
        <v>0</v>
      </c>
      <c r="AT31" s="527">
        <v>0</v>
      </c>
      <c r="AU31" s="528">
        <v>0</v>
      </c>
      <c r="AV31" s="529">
        <v>0</v>
      </c>
      <c r="AW31" s="529">
        <v>0</v>
      </c>
      <c r="AX31" s="529">
        <v>0</v>
      </c>
      <c r="AY31" s="529">
        <v>0</v>
      </c>
      <c r="AZ31" s="529">
        <v>0</v>
      </c>
      <c r="BA31" s="529">
        <v>0</v>
      </c>
      <c r="BB31" s="529">
        <v>0</v>
      </c>
      <c r="BC31" s="529">
        <v>0</v>
      </c>
      <c r="BD31" s="529">
        <v>0</v>
      </c>
      <c r="BE31" s="529">
        <v>0</v>
      </c>
      <c r="BF31" s="529">
        <v>0</v>
      </c>
      <c r="BG31" s="527">
        <v>0</v>
      </c>
    </row>
    <row r="32" spans="1:59">
      <c r="A32" s="520"/>
      <c r="B32" s="513" t="s">
        <v>118</v>
      </c>
      <c r="C32" s="522" t="s">
        <v>346</v>
      </c>
      <c r="D32" s="523"/>
      <c r="E32" s="524"/>
      <c r="F32" s="526"/>
      <c r="G32" s="526"/>
      <c r="H32" s="526"/>
      <c r="I32" s="526"/>
      <c r="J32" s="525"/>
      <c r="K32" s="526"/>
      <c r="L32" s="526"/>
      <c r="M32" s="526"/>
      <c r="N32" s="525"/>
      <c r="O32" s="526"/>
      <c r="P32" s="526"/>
      <c r="Q32" s="526">
        <v>0</v>
      </c>
      <c r="R32" s="527"/>
      <c r="S32" s="528"/>
      <c r="T32" s="529"/>
      <c r="U32" s="529"/>
      <c r="V32" s="529"/>
      <c r="W32" s="529"/>
      <c r="X32" s="529"/>
      <c r="Y32" s="529"/>
      <c r="Z32" s="529"/>
      <c r="AA32" s="529"/>
      <c r="AB32" s="529"/>
      <c r="AC32" s="529"/>
      <c r="AD32" s="529"/>
      <c r="AE32" s="529">
        <v>0</v>
      </c>
      <c r="AF32" s="527">
        <v>0</v>
      </c>
      <c r="AG32" s="528">
        <v>0</v>
      </c>
      <c r="AH32" s="529">
        <v>0</v>
      </c>
      <c r="AI32" s="529">
        <v>0</v>
      </c>
      <c r="AJ32" s="529">
        <v>0</v>
      </c>
      <c r="AK32" s="529">
        <v>0</v>
      </c>
      <c r="AL32" s="529">
        <v>0</v>
      </c>
      <c r="AM32" s="529">
        <v>0</v>
      </c>
      <c r="AN32" s="529">
        <v>0</v>
      </c>
      <c r="AO32" s="529">
        <v>0</v>
      </c>
      <c r="AP32" s="529">
        <v>0</v>
      </c>
      <c r="AQ32" s="529">
        <v>0</v>
      </c>
      <c r="AR32" s="529">
        <v>0</v>
      </c>
      <c r="AS32" s="529">
        <v>0</v>
      </c>
      <c r="AT32" s="527">
        <v>0</v>
      </c>
      <c r="AU32" s="528">
        <v>0</v>
      </c>
      <c r="AV32" s="529">
        <v>0</v>
      </c>
      <c r="AW32" s="529">
        <v>0</v>
      </c>
      <c r="AX32" s="529">
        <v>0</v>
      </c>
      <c r="AY32" s="529">
        <v>0</v>
      </c>
      <c r="AZ32" s="529">
        <v>0</v>
      </c>
      <c r="BA32" s="529">
        <v>0</v>
      </c>
      <c r="BB32" s="529">
        <v>0</v>
      </c>
      <c r="BC32" s="529">
        <v>0</v>
      </c>
      <c r="BD32" s="529">
        <v>0</v>
      </c>
      <c r="BE32" s="529">
        <v>0</v>
      </c>
      <c r="BF32" s="529">
        <v>0</v>
      </c>
      <c r="BG32" s="527">
        <v>0</v>
      </c>
    </row>
    <row r="33" spans="1:59">
      <c r="A33" s="520"/>
      <c r="B33" s="513" t="s">
        <v>376</v>
      </c>
      <c r="C33" s="522" t="s">
        <v>378</v>
      </c>
      <c r="D33" s="523"/>
      <c r="E33" s="524"/>
      <c r="F33" s="526"/>
      <c r="G33" s="526"/>
      <c r="H33" s="526"/>
      <c r="I33" s="526"/>
      <c r="J33" s="526"/>
      <c r="K33" s="526"/>
      <c r="L33" s="526"/>
      <c r="M33" s="526"/>
      <c r="N33" s="526"/>
      <c r="O33" s="526"/>
      <c r="P33" s="526"/>
      <c r="Q33" s="526">
        <v>0</v>
      </c>
      <c r="R33" s="523"/>
      <c r="S33" s="528"/>
      <c r="T33" s="529"/>
      <c r="U33" s="529"/>
      <c r="V33" s="529"/>
      <c r="W33" s="529"/>
      <c r="X33" s="529"/>
      <c r="Y33" s="529"/>
      <c r="Z33" s="529"/>
      <c r="AA33" s="529"/>
      <c r="AB33" s="529"/>
      <c r="AC33" s="529"/>
      <c r="AD33" s="529"/>
      <c r="AE33" s="529">
        <v>0</v>
      </c>
      <c r="AF33" s="527">
        <v>0</v>
      </c>
      <c r="AG33" s="528">
        <v>0</v>
      </c>
      <c r="AH33" s="529">
        <v>0</v>
      </c>
      <c r="AI33" s="529">
        <v>0</v>
      </c>
      <c r="AJ33" s="529">
        <v>0</v>
      </c>
      <c r="AK33" s="529">
        <v>0</v>
      </c>
      <c r="AL33" s="529">
        <v>0</v>
      </c>
      <c r="AM33" s="529">
        <v>0</v>
      </c>
      <c r="AN33" s="529">
        <v>0</v>
      </c>
      <c r="AO33" s="529">
        <v>0</v>
      </c>
      <c r="AP33" s="529">
        <v>0</v>
      </c>
      <c r="AQ33" s="529">
        <v>0</v>
      </c>
      <c r="AR33" s="529">
        <v>0</v>
      </c>
      <c r="AS33" s="529">
        <v>0</v>
      </c>
      <c r="AT33" s="527">
        <v>0</v>
      </c>
      <c r="AU33" s="528">
        <v>0</v>
      </c>
      <c r="AV33" s="529">
        <v>0</v>
      </c>
      <c r="AW33" s="529">
        <v>0</v>
      </c>
      <c r="AX33" s="529">
        <v>0</v>
      </c>
      <c r="AY33" s="529">
        <v>0</v>
      </c>
      <c r="AZ33" s="529">
        <v>0</v>
      </c>
      <c r="BA33" s="529">
        <v>0</v>
      </c>
      <c r="BB33" s="529">
        <v>0</v>
      </c>
      <c r="BC33" s="529">
        <v>0</v>
      </c>
      <c r="BD33" s="529">
        <v>0</v>
      </c>
      <c r="BE33" s="529">
        <v>0</v>
      </c>
      <c r="BF33" s="529">
        <v>0</v>
      </c>
      <c r="BG33" s="527">
        <v>0</v>
      </c>
    </row>
    <row r="34" spans="1:59" ht="15" customHeight="1">
      <c r="A34" s="520"/>
      <c r="B34" s="513" t="s">
        <v>64</v>
      </c>
      <c r="C34" s="522" t="s">
        <v>63</v>
      </c>
      <c r="D34" s="523" t="s">
        <v>143</v>
      </c>
      <c r="E34" s="524"/>
      <c r="F34" s="526"/>
      <c r="G34" s="526"/>
      <c r="H34" s="526"/>
      <c r="I34" s="526"/>
      <c r="J34" s="525"/>
      <c r="K34" s="526"/>
      <c r="L34" s="526"/>
      <c r="M34" s="526"/>
      <c r="N34" s="525"/>
      <c r="O34" s="526"/>
      <c r="P34" s="526"/>
      <c r="Q34" s="526">
        <v>0</v>
      </c>
      <c r="R34" s="527"/>
      <c r="S34" s="528"/>
      <c r="T34" s="529"/>
      <c r="U34" s="529"/>
      <c r="V34" s="529"/>
      <c r="W34" s="529"/>
      <c r="X34" s="529"/>
      <c r="Y34" s="529"/>
      <c r="Z34" s="529"/>
      <c r="AA34" s="529"/>
      <c r="AB34" s="529"/>
      <c r="AC34" s="529"/>
      <c r="AD34" s="529"/>
      <c r="AE34" s="529">
        <v>0</v>
      </c>
      <c r="AF34" s="527" t="s">
        <v>501</v>
      </c>
      <c r="AG34" s="528">
        <v>0</v>
      </c>
      <c r="AH34" s="529">
        <v>0</v>
      </c>
      <c r="AI34" s="529">
        <v>0</v>
      </c>
      <c r="AJ34" s="529">
        <v>0</v>
      </c>
      <c r="AK34" s="529">
        <v>0</v>
      </c>
      <c r="AL34" s="529">
        <v>0</v>
      </c>
      <c r="AM34" s="529">
        <v>0</v>
      </c>
      <c r="AN34" s="529">
        <v>0</v>
      </c>
      <c r="AO34" s="529">
        <v>0</v>
      </c>
      <c r="AP34" s="529">
        <v>0</v>
      </c>
      <c r="AQ34" s="529">
        <v>0</v>
      </c>
      <c r="AR34" s="529">
        <v>0</v>
      </c>
      <c r="AS34" s="529">
        <v>0</v>
      </c>
      <c r="AT34" s="527">
        <v>0</v>
      </c>
      <c r="AU34" s="528">
        <v>0</v>
      </c>
      <c r="AV34" s="529">
        <v>0</v>
      </c>
      <c r="AW34" s="529">
        <v>0</v>
      </c>
      <c r="AX34" s="529">
        <v>0</v>
      </c>
      <c r="AY34" s="529">
        <v>0</v>
      </c>
      <c r="AZ34" s="529">
        <v>0</v>
      </c>
      <c r="BA34" s="529">
        <v>0</v>
      </c>
      <c r="BB34" s="529">
        <v>0</v>
      </c>
      <c r="BC34" s="529">
        <v>0</v>
      </c>
      <c r="BD34" s="529">
        <v>0</v>
      </c>
      <c r="BE34" s="529">
        <v>0</v>
      </c>
      <c r="BF34" s="529">
        <v>0</v>
      </c>
      <c r="BG34" s="527">
        <v>0</v>
      </c>
    </row>
    <row r="35" spans="1:59">
      <c r="A35" s="520"/>
      <c r="B35" s="513" t="s">
        <v>70</v>
      </c>
      <c r="C35" s="522" t="s">
        <v>69</v>
      </c>
      <c r="D35" s="523"/>
      <c r="E35" s="524"/>
      <c r="F35" s="526"/>
      <c r="G35" s="526"/>
      <c r="H35" s="526"/>
      <c r="I35" s="526"/>
      <c r="J35" s="526"/>
      <c r="K35" s="526"/>
      <c r="L35" s="526"/>
      <c r="M35" s="526"/>
      <c r="N35" s="526"/>
      <c r="O35" s="526"/>
      <c r="P35" s="526"/>
      <c r="Q35" s="526">
        <v>0</v>
      </c>
      <c r="R35" s="527"/>
      <c r="S35" s="528"/>
      <c r="T35" s="529"/>
      <c r="U35" s="529"/>
      <c r="V35" s="529"/>
      <c r="W35" s="529"/>
      <c r="X35" s="529"/>
      <c r="Y35" s="529"/>
      <c r="Z35" s="529"/>
      <c r="AA35" s="529"/>
      <c r="AB35" s="529"/>
      <c r="AC35" s="529"/>
      <c r="AD35" s="529"/>
      <c r="AE35" s="529">
        <v>0</v>
      </c>
      <c r="AF35" s="527">
        <v>0</v>
      </c>
      <c r="AG35" s="528">
        <v>0</v>
      </c>
      <c r="AH35" s="529">
        <v>0</v>
      </c>
      <c r="AI35" s="529">
        <v>0</v>
      </c>
      <c r="AJ35" s="529">
        <v>0</v>
      </c>
      <c r="AK35" s="529">
        <v>0</v>
      </c>
      <c r="AL35" s="529">
        <v>0</v>
      </c>
      <c r="AM35" s="529">
        <v>0</v>
      </c>
      <c r="AN35" s="529">
        <v>0</v>
      </c>
      <c r="AO35" s="529">
        <v>0</v>
      </c>
      <c r="AP35" s="529">
        <v>0</v>
      </c>
      <c r="AQ35" s="529">
        <v>0</v>
      </c>
      <c r="AR35" s="529">
        <v>0</v>
      </c>
      <c r="AS35" s="529">
        <v>0</v>
      </c>
      <c r="AT35" s="527">
        <v>0</v>
      </c>
      <c r="AU35" s="528">
        <v>0</v>
      </c>
      <c r="AV35" s="529">
        <v>0</v>
      </c>
      <c r="AW35" s="529">
        <v>0</v>
      </c>
      <c r="AX35" s="529">
        <v>0</v>
      </c>
      <c r="AY35" s="529">
        <v>0</v>
      </c>
      <c r="AZ35" s="529">
        <v>0</v>
      </c>
      <c r="BA35" s="529">
        <v>0</v>
      </c>
      <c r="BB35" s="529">
        <v>0</v>
      </c>
      <c r="BC35" s="529">
        <v>0</v>
      </c>
      <c r="BD35" s="529">
        <v>0</v>
      </c>
      <c r="BE35" s="529">
        <v>0</v>
      </c>
      <c r="BF35" s="529">
        <v>0</v>
      </c>
      <c r="BG35" s="527">
        <v>0</v>
      </c>
    </row>
    <row r="36" spans="1:59">
      <c r="A36" s="520"/>
      <c r="B36" s="513" t="s">
        <v>72</v>
      </c>
      <c r="C36" s="522" t="s">
        <v>71</v>
      </c>
      <c r="D36" s="523"/>
      <c r="E36" s="524"/>
      <c r="F36" s="526"/>
      <c r="G36" s="526"/>
      <c r="H36" s="526"/>
      <c r="I36" s="526"/>
      <c r="J36" s="526"/>
      <c r="K36" s="526"/>
      <c r="L36" s="526"/>
      <c r="M36" s="526"/>
      <c r="N36" s="525"/>
      <c r="O36" s="526"/>
      <c r="P36" s="526"/>
      <c r="Q36" s="526">
        <v>0</v>
      </c>
      <c r="R36" s="527"/>
      <c r="S36" s="528"/>
      <c r="T36" s="529"/>
      <c r="U36" s="529"/>
      <c r="V36" s="529"/>
      <c r="W36" s="529"/>
      <c r="X36" s="529"/>
      <c r="Y36" s="529"/>
      <c r="Z36" s="529"/>
      <c r="AA36" s="529"/>
      <c r="AB36" s="529"/>
      <c r="AC36" s="529"/>
      <c r="AD36" s="529"/>
      <c r="AE36" s="529">
        <v>0</v>
      </c>
      <c r="AF36" s="527">
        <v>0</v>
      </c>
      <c r="AG36" s="528">
        <v>0</v>
      </c>
      <c r="AH36" s="529">
        <v>0</v>
      </c>
      <c r="AI36" s="529">
        <v>0</v>
      </c>
      <c r="AJ36" s="529">
        <v>0</v>
      </c>
      <c r="AK36" s="529">
        <v>0</v>
      </c>
      <c r="AL36" s="529">
        <v>0</v>
      </c>
      <c r="AM36" s="529">
        <v>0</v>
      </c>
      <c r="AN36" s="529">
        <v>0</v>
      </c>
      <c r="AO36" s="529">
        <v>0</v>
      </c>
      <c r="AP36" s="529">
        <v>0</v>
      </c>
      <c r="AQ36" s="529">
        <v>0</v>
      </c>
      <c r="AR36" s="529">
        <v>0</v>
      </c>
      <c r="AS36" s="529">
        <v>0</v>
      </c>
      <c r="AT36" s="527">
        <v>0</v>
      </c>
      <c r="AU36" s="528">
        <v>0</v>
      </c>
      <c r="AV36" s="529">
        <v>0</v>
      </c>
      <c r="AW36" s="529">
        <v>0</v>
      </c>
      <c r="AX36" s="529">
        <v>0</v>
      </c>
      <c r="AY36" s="529">
        <v>0</v>
      </c>
      <c r="AZ36" s="529">
        <v>0</v>
      </c>
      <c r="BA36" s="529">
        <v>0</v>
      </c>
      <c r="BB36" s="529">
        <v>0</v>
      </c>
      <c r="BC36" s="529">
        <v>0</v>
      </c>
      <c r="BD36" s="529">
        <v>0</v>
      </c>
      <c r="BE36" s="529">
        <v>0</v>
      </c>
      <c r="BF36" s="529">
        <v>0</v>
      </c>
      <c r="BG36" s="527">
        <v>0</v>
      </c>
    </row>
    <row r="37" spans="1:59">
      <c r="A37" s="520"/>
      <c r="B37" s="513" t="s">
        <v>74</v>
      </c>
      <c r="C37" s="522" t="s">
        <v>73</v>
      </c>
      <c r="D37" s="523" t="s">
        <v>143</v>
      </c>
      <c r="E37" s="524"/>
      <c r="F37" s="526"/>
      <c r="G37" s="526"/>
      <c r="H37" s="526"/>
      <c r="I37" s="526"/>
      <c r="J37" s="526"/>
      <c r="K37" s="526"/>
      <c r="L37" s="526"/>
      <c r="M37" s="526"/>
      <c r="N37" s="525"/>
      <c r="O37" s="526"/>
      <c r="P37" s="526"/>
      <c r="Q37" s="526">
        <v>0</v>
      </c>
      <c r="R37" s="527"/>
      <c r="S37" s="528"/>
      <c r="T37" s="529"/>
      <c r="U37" s="529"/>
      <c r="V37" s="529"/>
      <c r="W37" s="529"/>
      <c r="X37" s="529"/>
      <c r="Y37" s="529"/>
      <c r="Z37" s="529"/>
      <c r="AA37" s="529"/>
      <c r="AB37" s="529"/>
      <c r="AC37" s="529"/>
      <c r="AD37" s="529"/>
      <c r="AE37" s="529">
        <v>0</v>
      </c>
      <c r="AF37" s="527">
        <v>0</v>
      </c>
      <c r="AG37" s="528">
        <v>0</v>
      </c>
      <c r="AH37" s="529">
        <v>0</v>
      </c>
      <c r="AI37" s="529">
        <v>0</v>
      </c>
      <c r="AJ37" s="529">
        <v>0</v>
      </c>
      <c r="AK37" s="529">
        <v>0</v>
      </c>
      <c r="AL37" s="529">
        <v>0</v>
      </c>
      <c r="AM37" s="529">
        <v>0</v>
      </c>
      <c r="AN37" s="529">
        <v>0</v>
      </c>
      <c r="AO37" s="529">
        <v>0</v>
      </c>
      <c r="AP37" s="529">
        <v>0</v>
      </c>
      <c r="AQ37" s="529">
        <v>0</v>
      </c>
      <c r="AR37" s="529">
        <v>0</v>
      </c>
      <c r="AS37" s="529">
        <v>0</v>
      </c>
      <c r="AT37" s="527">
        <v>0</v>
      </c>
      <c r="AU37" s="528">
        <v>0</v>
      </c>
      <c r="AV37" s="529">
        <v>0</v>
      </c>
      <c r="AW37" s="529">
        <v>0</v>
      </c>
      <c r="AX37" s="529">
        <v>0</v>
      </c>
      <c r="AY37" s="529">
        <v>0</v>
      </c>
      <c r="AZ37" s="529">
        <v>0</v>
      </c>
      <c r="BA37" s="529">
        <v>0</v>
      </c>
      <c r="BB37" s="529">
        <v>0</v>
      </c>
      <c r="BC37" s="529">
        <v>0</v>
      </c>
      <c r="BD37" s="529">
        <v>0</v>
      </c>
      <c r="BE37" s="529">
        <v>0</v>
      </c>
      <c r="BF37" s="529">
        <v>0</v>
      </c>
      <c r="BG37" s="527">
        <v>0</v>
      </c>
    </row>
    <row r="38" spans="1:59">
      <c r="A38" s="520"/>
      <c r="B38" s="513" t="s">
        <v>132</v>
      </c>
      <c r="C38" s="522" t="s">
        <v>347</v>
      </c>
      <c r="D38" s="523" t="s">
        <v>143</v>
      </c>
      <c r="E38" s="524"/>
      <c r="F38" s="526"/>
      <c r="G38" s="526"/>
      <c r="H38" s="526"/>
      <c r="I38" s="526"/>
      <c r="J38" s="526"/>
      <c r="K38" s="526"/>
      <c r="L38" s="526"/>
      <c r="M38" s="526"/>
      <c r="N38" s="525"/>
      <c r="O38" s="526"/>
      <c r="P38" s="526"/>
      <c r="Q38" s="526">
        <v>0</v>
      </c>
      <c r="R38" s="527"/>
      <c r="S38" s="528"/>
      <c r="T38" s="529"/>
      <c r="U38" s="529"/>
      <c r="V38" s="529"/>
      <c r="W38" s="529"/>
      <c r="X38" s="529"/>
      <c r="Y38" s="529"/>
      <c r="Z38" s="529"/>
      <c r="AA38" s="529"/>
      <c r="AB38" s="529"/>
      <c r="AC38" s="529"/>
      <c r="AD38" s="529"/>
      <c r="AE38" s="529">
        <v>0</v>
      </c>
      <c r="AF38" s="527">
        <v>0</v>
      </c>
      <c r="AG38" s="528">
        <v>0</v>
      </c>
      <c r="AH38" s="529">
        <v>0</v>
      </c>
      <c r="AI38" s="529">
        <v>0</v>
      </c>
      <c r="AJ38" s="529">
        <v>0</v>
      </c>
      <c r="AK38" s="529">
        <v>0</v>
      </c>
      <c r="AL38" s="529">
        <v>0</v>
      </c>
      <c r="AM38" s="529">
        <v>0</v>
      </c>
      <c r="AN38" s="529">
        <v>0</v>
      </c>
      <c r="AO38" s="529">
        <v>0</v>
      </c>
      <c r="AP38" s="529">
        <v>0</v>
      </c>
      <c r="AQ38" s="529">
        <v>0</v>
      </c>
      <c r="AR38" s="529">
        <v>0</v>
      </c>
      <c r="AS38" s="529">
        <v>0</v>
      </c>
      <c r="AT38" s="527">
        <v>0</v>
      </c>
      <c r="AU38" s="528">
        <v>0</v>
      </c>
      <c r="AV38" s="529">
        <v>0</v>
      </c>
      <c r="AW38" s="529">
        <v>0</v>
      </c>
      <c r="AX38" s="529">
        <v>0</v>
      </c>
      <c r="AY38" s="529">
        <v>0</v>
      </c>
      <c r="AZ38" s="529">
        <v>0</v>
      </c>
      <c r="BA38" s="529">
        <v>0</v>
      </c>
      <c r="BB38" s="529">
        <v>0</v>
      </c>
      <c r="BC38" s="529">
        <v>0</v>
      </c>
      <c r="BD38" s="529">
        <v>0</v>
      </c>
      <c r="BE38" s="529">
        <v>0</v>
      </c>
      <c r="BF38" s="529">
        <v>0</v>
      </c>
      <c r="BG38" s="527">
        <v>0</v>
      </c>
    </row>
    <row r="39" spans="1:59">
      <c r="A39" s="520"/>
      <c r="B39" s="513" t="s">
        <v>372</v>
      </c>
      <c r="C39" s="522" t="s">
        <v>370</v>
      </c>
      <c r="D39" s="523"/>
      <c r="E39" s="524"/>
      <c r="F39" s="526"/>
      <c r="G39" s="526"/>
      <c r="H39" s="526"/>
      <c r="I39" s="526"/>
      <c r="J39" s="526"/>
      <c r="K39" s="526"/>
      <c r="L39" s="526"/>
      <c r="M39" s="526"/>
      <c r="N39" s="526"/>
      <c r="O39" s="526"/>
      <c r="P39" s="526"/>
      <c r="Q39" s="526">
        <v>0</v>
      </c>
      <c r="R39" s="527"/>
      <c r="S39" s="528"/>
      <c r="T39" s="529"/>
      <c r="U39" s="529"/>
      <c r="V39" s="529"/>
      <c r="W39" s="529"/>
      <c r="X39" s="529"/>
      <c r="Y39" s="529"/>
      <c r="Z39" s="529"/>
      <c r="AA39" s="529"/>
      <c r="AB39" s="529"/>
      <c r="AC39" s="529"/>
      <c r="AD39" s="529"/>
      <c r="AE39" s="529">
        <v>0</v>
      </c>
      <c r="AF39" s="527">
        <v>0</v>
      </c>
      <c r="AG39" s="528">
        <v>0</v>
      </c>
      <c r="AH39" s="529">
        <v>0</v>
      </c>
      <c r="AI39" s="529">
        <v>0</v>
      </c>
      <c r="AJ39" s="529">
        <v>0</v>
      </c>
      <c r="AK39" s="529">
        <v>0</v>
      </c>
      <c r="AL39" s="529">
        <v>0</v>
      </c>
      <c r="AM39" s="529">
        <v>0</v>
      </c>
      <c r="AN39" s="529">
        <v>0</v>
      </c>
      <c r="AO39" s="529">
        <v>0</v>
      </c>
      <c r="AP39" s="529">
        <v>0</v>
      </c>
      <c r="AQ39" s="529">
        <v>0</v>
      </c>
      <c r="AR39" s="529">
        <v>0</v>
      </c>
      <c r="AS39" s="529">
        <v>0</v>
      </c>
      <c r="AT39" s="527">
        <v>0</v>
      </c>
      <c r="AU39" s="528">
        <v>0</v>
      </c>
      <c r="AV39" s="529">
        <v>0</v>
      </c>
      <c r="AW39" s="529">
        <v>0</v>
      </c>
      <c r="AX39" s="529">
        <v>0</v>
      </c>
      <c r="AY39" s="529">
        <v>0</v>
      </c>
      <c r="AZ39" s="529">
        <v>0</v>
      </c>
      <c r="BA39" s="529">
        <v>0</v>
      </c>
      <c r="BB39" s="529">
        <v>0</v>
      </c>
      <c r="BC39" s="529">
        <v>0</v>
      </c>
      <c r="BD39" s="529">
        <v>0</v>
      </c>
      <c r="BE39" s="529">
        <v>0</v>
      </c>
      <c r="BF39" s="529">
        <v>0</v>
      </c>
      <c r="BG39" s="527">
        <v>0</v>
      </c>
    </row>
    <row r="40" spans="1:59">
      <c r="A40" s="520"/>
      <c r="B40" s="513" t="s">
        <v>78</v>
      </c>
      <c r="C40" s="522" t="s">
        <v>348</v>
      </c>
      <c r="D40" s="523"/>
      <c r="E40" s="524"/>
      <c r="F40" s="526"/>
      <c r="G40" s="526"/>
      <c r="H40" s="526"/>
      <c r="I40" s="526"/>
      <c r="J40" s="526"/>
      <c r="K40" s="526"/>
      <c r="L40" s="526"/>
      <c r="M40" s="526"/>
      <c r="N40" s="525"/>
      <c r="O40" s="526"/>
      <c r="P40" s="526"/>
      <c r="Q40" s="526">
        <v>0</v>
      </c>
      <c r="R40" s="527"/>
      <c r="S40" s="528"/>
      <c r="T40" s="529"/>
      <c r="U40" s="529"/>
      <c r="V40" s="529"/>
      <c r="W40" s="529"/>
      <c r="X40" s="529"/>
      <c r="Y40" s="529"/>
      <c r="Z40" s="529"/>
      <c r="AA40" s="529"/>
      <c r="AB40" s="529"/>
      <c r="AC40" s="529"/>
      <c r="AD40" s="529"/>
      <c r="AE40" s="529">
        <v>0</v>
      </c>
      <c r="AF40" s="527">
        <v>0</v>
      </c>
      <c r="AG40" s="528">
        <v>0</v>
      </c>
      <c r="AH40" s="529">
        <v>0</v>
      </c>
      <c r="AI40" s="529">
        <v>0</v>
      </c>
      <c r="AJ40" s="529">
        <v>0</v>
      </c>
      <c r="AK40" s="529">
        <v>0</v>
      </c>
      <c r="AL40" s="529">
        <v>0</v>
      </c>
      <c r="AM40" s="529">
        <v>0</v>
      </c>
      <c r="AN40" s="529">
        <v>0</v>
      </c>
      <c r="AO40" s="529">
        <v>0</v>
      </c>
      <c r="AP40" s="529">
        <v>0</v>
      </c>
      <c r="AQ40" s="529">
        <v>0</v>
      </c>
      <c r="AR40" s="529">
        <v>0</v>
      </c>
      <c r="AS40" s="529">
        <v>0</v>
      </c>
      <c r="AT40" s="527">
        <v>0</v>
      </c>
      <c r="AU40" s="528">
        <v>0</v>
      </c>
      <c r="AV40" s="529">
        <v>0</v>
      </c>
      <c r="AW40" s="529">
        <v>0</v>
      </c>
      <c r="AX40" s="529">
        <v>0</v>
      </c>
      <c r="AY40" s="529">
        <v>0</v>
      </c>
      <c r="AZ40" s="529">
        <v>0</v>
      </c>
      <c r="BA40" s="529">
        <v>0</v>
      </c>
      <c r="BB40" s="529">
        <v>0</v>
      </c>
      <c r="BC40" s="529">
        <v>0</v>
      </c>
      <c r="BD40" s="529">
        <v>0</v>
      </c>
      <c r="BE40" s="529">
        <v>0</v>
      </c>
      <c r="BF40" s="529">
        <v>0</v>
      </c>
      <c r="BG40" s="527">
        <v>0</v>
      </c>
    </row>
    <row r="41" spans="1:59">
      <c r="A41" s="520"/>
      <c r="B41" s="565">
        <v>93.667000000000002</v>
      </c>
      <c r="C41" s="522" t="s">
        <v>81</v>
      </c>
      <c r="D41" s="523">
        <v>16409455.319999974</v>
      </c>
      <c r="E41" s="524">
        <v>786203.68</v>
      </c>
      <c r="F41" s="526">
        <v>859396.47999999986</v>
      </c>
      <c r="G41" s="526">
        <v>869011.2100000002</v>
      </c>
      <c r="H41" s="526">
        <v>838827.73</v>
      </c>
      <c r="I41" s="526">
        <v>875443.08000000019</v>
      </c>
      <c r="J41" s="526">
        <v>55371.810000000056</v>
      </c>
      <c r="K41" s="526">
        <v>2827143.83</v>
      </c>
      <c r="L41" s="526">
        <v>3136014.3600000003</v>
      </c>
      <c r="M41" s="526">
        <v>2858998.72</v>
      </c>
      <c r="N41" s="526">
        <v>3093553.49</v>
      </c>
      <c r="O41" s="526">
        <v>3179730.2699999996</v>
      </c>
      <c r="P41" s="526">
        <v>-1372785.4700000035</v>
      </c>
      <c r="Q41" s="526">
        <v>-4684920.1899999976</v>
      </c>
      <c r="R41" s="527">
        <v>13321989</v>
      </c>
      <c r="S41" s="528">
        <v>0</v>
      </c>
      <c r="T41" s="529">
        <v>2618939.8999999994</v>
      </c>
      <c r="U41" s="529">
        <v>2807579.1599999997</v>
      </c>
      <c r="V41" s="529">
        <v>2723888.62</v>
      </c>
      <c r="W41" s="529">
        <v>2758501.2100000004</v>
      </c>
      <c r="X41" s="529">
        <v>2818574.9100000006</v>
      </c>
      <c r="Y41" s="529">
        <v>2778760.1599999997</v>
      </c>
      <c r="Z41" s="529">
        <v>2735606.31</v>
      </c>
      <c r="AA41" s="529">
        <v>67391.529999999984</v>
      </c>
      <c r="AB41" s="529">
        <v>-289.74</v>
      </c>
      <c r="AC41" s="529">
        <v>-98560.950000000186</v>
      </c>
      <c r="AD41" s="529">
        <v>0</v>
      </c>
      <c r="AE41" s="529">
        <v>-5885282.1100000031</v>
      </c>
      <c r="AF41" s="527">
        <v>13325109</v>
      </c>
      <c r="AG41" s="528">
        <v>0</v>
      </c>
      <c r="AH41" s="529">
        <v>3245143</v>
      </c>
      <c r="AI41" s="529">
        <v>3428292</v>
      </c>
      <c r="AJ41" s="529">
        <v>3515708</v>
      </c>
      <c r="AK41" s="529">
        <v>3488524</v>
      </c>
      <c r="AL41" s="529">
        <v>17929</v>
      </c>
      <c r="AM41" s="529">
        <v>1059</v>
      </c>
      <c r="AN41" s="529">
        <v>0</v>
      </c>
      <c r="AO41" s="529">
        <v>-1154</v>
      </c>
      <c r="AP41" s="529">
        <v>0</v>
      </c>
      <c r="AQ41" s="529">
        <v>-267190.46999999695</v>
      </c>
      <c r="AR41" s="529">
        <v>-2145195</v>
      </c>
      <c r="AS41" s="529">
        <v>2054570.4699999969</v>
      </c>
      <c r="AT41" s="527">
        <v>13337686</v>
      </c>
      <c r="AU41" s="528">
        <v>0</v>
      </c>
      <c r="AV41" s="529">
        <v>3324369</v>
      </c>
      <c r="AW41" s="529">
        <v>3336405</v>
      </c>
      <c r="AX41" s="529">
        <v>3635155</v>
      </c>
      <c r="AY41" s="529">
        <v>3312794</v>
      </c>
      <c r="AZ41" s="529">
        <v>3267448</v>
      </c>
      <c r="BA41" s="529">
        <v>3129683.5600000015</v>
      </c>
      <c r="BB41" s="529">
        <v>-2463</v>
      </c>
      <c r="BC41" s="529">
        <v>-1666426.3900000004</v>
      </c>
      <c r="BD41" s="529">
        <v>-1666426.3900000004</v>
      </c>
      <c r="BE41" s="529">
        <v>-1666426.3900000004</v>
      </c>
      <c r="BF41" s="529">
        <v>-1666426.3900000004</v>
      </c>
      <c r="BG41" s="527">
        <v>13337686</v>
      </c>
    </row>
    <row r="42" spans="1:59">
      <c r="A42" s="520"/>
      <c r="B42" s="513" t="s">
        <v>141</v>
      </c>
      <c r="C42" s="522" t="s">
        <v>140</v>
      </c>
      <c r="D42" s="523"/>
      <c r="E42" s="524"/>
      <c r="F42" s="526"/>
      <c r="G42" s="526"/>
      <c r="H42" s="526"/>
      <c r="I42" s="526"/>
      <c r="J42" s="526"/>
      <c r="K42" s="526"/>
      <c r="L42" s="526"/>
      <c r="M42" s="526"/>
      <c r="N42" s="526"/>
      <c r="O42" s="526"/>
      <c r="P42" s="526"/>
      <c r="Q42" s="526">
        <v>0</v>
      </c>
      <c r="R42" s="527"/>
      <c r="S42" s="528"/>
      <c r="T42" s="529"/>
      <c r="U42" s="529"/>
      <c r="V42" s="529"/>
      <c r="W42" s="529"/>
      <c r="X42" s="529"/>
      <c r="Y42" s="529"/>
      <c r="Z42" s="529"/>
      <c r="AA42" s="529"/>
      <c r="AB42" s="529"/>
      <c r="AC42" s="529"/>
      <c r="AD42" s="529"/>
      <c r="AE42" s="529">
        <v>0</v>
      </c>
      <c r="AF42" s="527">
        <v>0</v>
      </c>
      <c r="AG42" s="528">
        <v>0</v>
      </c>
      <c r="AH42" s="529">
        <v>0</v>
      </c>
      <c r="AI42" s="529">
        <v>0</v>
      </c>
      <c r="AJ42" s="529">
        <v>0</v>
      </c>
      <c r="AK42" s="529">
        <v>0</v>
      </c>
      <c r="AL42" s="529">
        <v>0</v>
      </c>
      <c r="AM42" s="529">
        <v>0</v>
      </c>
      <c r="AN42" s="529">
        <v>0</v>
      </c>
      <c r="AO42" s="529">
        <v>0</v>
      </c>
      <c r="AP42" s="529">
        <v>0</v>
      </c>
      <c r="AQ42" s="529">
        <v>0</v>
      </c>
      <c r="AR42" s="529">
        <v>0</v>
      </c>
      <c r="AS42" s="529">
        <v>0</v>
      </c>
      <c r="AT42" s="527">
        <v>0</v>
      </c>
      <c r="AU42" s="528">
        <v>0</v>
      </c>
      <c r="AV42" s="529">
        <v>0</v>
      </c>
      <c r="AW42" s="529">
        <v>0</v>
      </c>
      <c r="AX42" s="529">
        <v>0</v>
      </c>
      <c r="AY42" s="529">
        <v>0</v>
      </c>
      <c r="AZ42" s="529">
        <v>0</v>
      </c>
      <c r="BA42" s="529">
        <v>0</v>
      </c>
      <c r="BB42" s="529">
        <v>0</v>
      </c>
      <c r="BC42" s="529">
        <v>0</v>
      </c>
      <c r="BD42" s="529">
        <v>0</v>
      </c>
      <c r="BE42" s="529">
        <v>0</v>
      </c>
      <c r="BF42" s="529">
        <v>0</v>
      </c>
      <c r="BG42" s="527">
        <v>0</v>
      </c>
    </row>
    <row r="43" spans="1:59" ht="15" customHeight="1">
      <c r="A43" s="520"/>
      <c r="B43" s="513" t="s">
        <v>125</v>
      </c>
      <c r="C43" s="522" t="s">
        <v>112</v>
      </c>
      <c r="D43" s="523">
        <v>4376750.0800000029</v>
      </c>
      <c r="E43" s="524">
        <v>106262.16</v>
      </c>
      <c r="F43" s="526">
        <v>118292.2</v>
      </c>
      <c r="G43" s="526">
        <v>119773.47</v>
      </c>
      <c r="H43" s="526">
        <v>116708.41999999998</v>
      </c>
      <c r="I43" s="526">
        <v>119348.47</v>
      </c>
      <c r="J43" s="525">
        <v>118359.78</v>
      </c>
      <c r="K43" s="526">
        <v>119111.71</v>
      </c>
      <c r="L43" s="526">
        <v>120768.49999999999</v>
      </c>
      <c r="M43" s="526">
        <v>119405.03000000001</v>
      </c>
      <c r="N43" s="525">
        <v>120865.10000000002</v>
      </c>
      <c r="O43" s="526">
        <v>122833.26999999997</v>
      </c>
      <c r="P43" s="526">
        <v>87878.779999999912</v>
      </c>
      <c r="Q43" s="526">
        <v>-459299.89000000013</v>
      </c>
      <c r="R43" s="527">
        <v>930307</v>
      </c>
      <c r="S43" s="528">
        <v>91791.760000000009</v>
      </c>
      <c r="T43" s="529">
        <v>101117.52000000002</v>
      </c>
      <c r="U43" s="529">
        <v>107195.89000000001</v>
      </c>
      <c r="V43" s="529">
        <v>103863.15</v>
      </c>
      <c r="W43" s="529">
        <v>104219.66000000002</v>
      </c>
      <c r="X43" s="529">
        <v>109513.35000000002</v>
      </c>
      <c r="Y43" s="529">
        <v>104994.45000000001</v>
      </c>
      <c r="Z43" s="529">
        <v>105220.13999999997</v>
      </c>
      <c r="AA43" s="529">
        <v>226272.61000000004</v>
      </c>
      <c r="AB43" s="529">
        <v>106100.65</v>
      </c>
      <c r="AC43" s="529">
        <v>96455.26999999996</v>
      </c>
      <c r="AD43" s="529">
        <v>152876.85</v>
      </c>
      <c r="AE43" s="529">
        <v>119469.69999999995</v>
      </c>
      <c r="AF43" s="527">
        <v>1529091</v>
      </c>
      <c r="AG43" s="528">
        <v>104413.34999999999</v>
      </c>
      <c r="AH43" s="529">
        <v>101101</v>
      </c>
      <c r="AI43" s="529">
        <v>90173</v>
      </c>
      <c r="AJ43" s="529">
        <v>106825</v>
      </c>
      <c r="AK43" s="529">
        <v>107720</v>
      </c>
      <c r="AL43" s="529">
        <v>190350</v>
      </c>
      <c r="AM43" s="529">
        <v>125208</v>
      </c>
      <c r="AN43" s="529">
        <v>135848</v>
      </c>
      <c r="AO43" s="529">
        <v>96201</v>
      </c>
      <c r="AP43" s="529">
        <v>136186</v>
      </c>
      <c r="AQ43" s="529">
        <v>134056.94000000015</v>
      </c>
      <c r="AR43" s="529">
        <v>123898</v>
      </c>
      <c r="AS43" s="529">
        <v>81457.70999999973</v>
      </c>
      <c r="AT43" s="527">
        <v>1484882</v>
      </c>
      <c r="AU43" s="528">
        <v>106066</v>
      </c>
      <c r="AV43" s="529">
        <v>107438</v>
      </c>
      <c r="AW43" s="529">
        <v>106161</v>
      </c>
      <c r="AX43" s="529">
        <v>114635</v>
      </c>
      <c r="AY43" s="529">
        <v>107844</v>
      </c>
      <c r="AZ43" s="529">
        <v>109897</v>
      </c>
      <c r="BA43" s="529">
        <v>153301.52999999994</v>
      </c>
      <c r="BB43" s="529">
        <v>108285</v>
      </c>
      <c r="BC43" s="529">
        <v>170950.61750000002</v>
      </c>
      <c r="BD43" s="529">
        <v>170950.61750000002</v>
      </c>
      <c r="BE43" s="529">
        <v>170950.61750000002</v>
      </c>
      <c r="BF43" s="529">
        <v>170950.61750000002</v>
      </c>
      <c r="BG43" s="527">
        <v>1597430</v>
      </c>
    </row>
    <row r="44" spans="1:59" s="564" customFormat="1">
      <c r="A44" s="557" t="s">
        <v>349</v>
      </c>
      <c r="B44" s="558"/>
      <c r="C44" s="559"/>
      <c r="D44" s="523">
        <v>20786205.399999976</v>
      </c>
      <c r="E44" s="560">
        <v>892465.84000000008</v>
      </c>
      <c r="F44" s="523">
        <v>977688.67999999982</v>
      </c>
      <c r="G44" s="523">
        <v>988784.68000000017</v>
      </c>
      <c r="H44" s="523">
        <v>955536.14999999991</v>
      </c>
      <c r="I44" s="523">
        <v>994791.55000000016</v>
      </c>
      <c r="J44" s="523">
        <v>173731.59000000005</v>
      </c>
      <c r="K44" s="523">
        <v>2946255.54</v>
      </c>
      <c r="L44" s="523">
        <v>3256782.8600000003</v>
      </c>
      <c r="M44" s="523">
        <v>2978403.75</v>
      </c>
      <c r="N44" s="523">
        <v>3214418.5900000003</v>
      </c>
      <c r="O44" s="523">
        <v>3302563.5399999996</v>
      </c>
      <c r="P44" s="523">
        <v>-1284906.6900000037</v>
      </c>
      <c r="Q44" s="523">
        <v>-5144220.0799999945</v>
      </c>
      <c r="R44" s="523">
        <v>14252296</v>
      </c>
      <c r="S44" s="561">
        <v>91791.760000000009</v>
      </c>
      <c r="T44" s="562">
        <v>2720057.4199999995</v>
      </c>
      <c r="U44" s="562">
        <v>2914775.05</v>
      </c>
      <c r="V44" s="562">
        <v>2827751.77</v>
      </c>
      <c r="W44" s="562">
        <v>2862720.8700000006</v>
      </c>
      <c r="X44" s="562">
        <v>2928088.2600000007</v>
      </c>
      <c r="Y44" s="562">
        <v>2883754.61</v>
      </c>
      <c r="Z44" s="562">
        <v>2840826.45</v>
      </c>
      <c r="AA44" s="562">
        <v>293664.14</v>
      </c>
      <c r="AB44" s="562">
        <v>105810.90999999999</v>
      </c>
      <c r="AC44" s="562">
        <v>-2105.6800000002258</v>
      </c>
      <c r="AD44" s="562">
        <v>152876.85</v>
      </c>
      <c r="AE44" s="562">
        <v>-5765812.4100000039</v>
      </c>
      <c r="AF44" s="563">
        <v>14854200</v>
      </c>
      <c r="AG44" s="561">
        <v>104413.34999999999</v>
      </c>
      <c r="AH44" s="562">
        <v>3346244</v>
      </c>
      <c r="AI44" s="562">
        <v>3518465</v>
      </c>
      <c r="AJ44" s="562">
        <v>3622533</v>
      </c>
      <c r="AK44" s="562">
        <v>3596244</v>
      </c>
      <c r="AL44" s="562">
        <v>208279</v>
      </c>
      <c r="AM44" s="562">
        <v>126267</v>
      </c>
      <c r="AN44" s="562">
        <v>135848</v>
      </c>
      <c r="AO44" s="562">
        <v>95047</v>
      </c>
      <c r="AP44" s="562">
        <v>136186</v>
      </c>
      <c r="AQ44" s="562">
        <v>-133133.5299999968</v>
      </c>
      <c r="AR44" s="562">
        <v>-2021297</v>
      </c>
      <c r="AS44" s="562">
        <v>2136028.1799999969</v>
      </c>
      <c r="AT44" s="563">
        <v>14822568</v>
      </c>
      <c r="AU44" s="561">
        <v>106066</v>
      </c>
      <c r="AV44" s="562">
        <v>3431807</v>
      </c>
      <c r="AW44" s="562">
        <v>3442566</v>
      </c>
      <c r="AX44" s="562">
        <v>3749790</v>
      </c>
      <c r="AY44" s="562">
        <v>3420638</v>
      </c>
      <c r="AZ44" s="562">
        <v>3377345</v>
      </c>
      <c r="BA44" s="562">
        <v>3282985.0900000012</v>
      </c>
      <c r="BB44" s="562">
        <v>105822</v>
      </c>
      <c r="BC44" s="562">
        <v>-1495475.7725000004</v>
      </c>
      <c r="BD44" s="562">
        <v>-1495475.7725000004</v>
      </c>
      <c r="BE44" s="562">
        <v>-1495475.7725000004</v>
      </c>
      <c r="BF44" s="562">
        <v>-1495475.7725000004</v>
      </c>
      <c r="BG44" s="563">
        <v>14935116</v>
      </c>
    </row>
    <row r="45" spans="1:59" ht="15" customHeight="1">
      <c r="A45" s="520" t="s">
        <v>34</v>
      </c>
      <c r="B45" s="513" t="s">
        <v>87</v>
      </c>
      <c r="C45" s="522" t="s">
        <v>86</v>
      </c>
      <c r="D45" s="523"/>
      <c r="E45" s="524">
        <v>0</v>
      </c>
      <c r="F45" s="526">
        <v>0</v>
      </c>
      <c r="G45" s="526">
        <v>0</v>
      </c>
      <c r="H45" s="526">
        <v>0</v>
      </c>
      <c r="I45" s="526">
        <v>0</v>
      </c>
      <c r="J45" s="525">
        <v>0</v>
      </c>
      <c r="K45" s="526">
        <v>0</v>
      </c>
      <c r="L45" s="526">
        <v>0</v>
      </c>
      <c r="M45" s="526">
        <v>0</v>
      </c>
      <c r="N45" s="525">
        <v>0</v>
      </c>
      <c r="O45" s="526">
        <v>0</v>
      </c>
      <c r="P45" s="526">
        <v>0</v>
      </c>
      <c r="Q45" s="523">
        <v>0</v>
      </c>
      <c r="R45" s="527">
        <v>0</v>
      </c>
      <c r="S45" s="528">
        <v>0</v>
      </c>
      <c r="T45" s="529">
        <v>0</v>
      </c>
      <c r="U45" s="529">
        <v>0</v>
      </c>
      <c r="V45" s="529">
        <v>0</v>
      </c>
      <c r="W45" s="529">
        <v>0</v>
      </c>
      <c r="X45" s="529">
        <v>0</v>
      </c>
      <c r="Y45" s="529">
        <v>0</v>
      </c>
      <c r="Z45" s="529">
        <v>0</v>
      </c>
      <c r="AA45" s="529">
        <v>0</v>
      </c>
      <c r="AB45" s="529">
        <v>0</v>
      </c>
      <c r="AC45" s="529">
        <v>0</v>
      </c>
      <c r="AD45" s="529">
        <v>0</v>
      </c>
      <c r="AE45" s="529"/>
      <c r="AF45" s="527">
        <v>0</v>
      </c>
      <c r="AG45" s="528">
        <v>0</v>
      </c>
      <c r="AH45" s="529">
        <v>0</v>
      </c>
      <c r="AI45" s="529">
        <v>0</v>
      </c>
      <c r="AJ45" s="529">
        <v>0</v>
      </c>
      <c r="AK45" s="529">
        <v>0</v>
      </c>
      <c r="AL45" s="529">
        <v>0</v>
      </c>
      <c r="AM45" s="529">
        <v>0</v>
      </c>
      <c r="AN45" s="529">
        <v>0</v>
      </c>
      <c r="AO45" s="529">
        <v>0</v>
      </c>
      <c r="AP45" s="529">
        <v>0</v>
      </c>
      <c r="AQ45" s="529">
        <v>0</v>
      </c>
      <c r="AR45" s="529">
        <v>0</v>
      </c>
      <c r="AS45" s="529">
        <v>0</v>
      </c>
      <c r="AT45" s="527">
        <v>0</v>
      </c>
      <c r="AU45" s="528">
        <v>0</v>
      </c>
      <c r="AV45" s="529">
        <v>0</v>
      </c>
      <c r="AW45" s="529">
        <v>0</v>
      </c>
      <c r="AX45" s="529">
        <v>0</v>
      </c>
      <c r="AY45" s="529">
        <v>0</v>
      </c>
      <c r="AZ45" s="529">
        <v>0</v>
      </c>
      <c r="BA45" s="529">
        <v>0</v>
      </c>
      <c r="BB45" s="529">
        <v>0</v>
      </c>
      <c r="BC45" s="529">
        <v>0</v>
      </c>
      <c r="BD45" s="529">
        <v>0</v>
      </c>
      <c r="BE45" s="529">
        <v>0</v>
      </c>
      <c r="BF45" s="529">
        <v>0</v>
      </c>
      <c r="BG45" s="527">
        <v>0</v>
      </c>
    </row>
    <row r="46" spans="1:59" ht="15" customHeight="1">
      <c r="A46" s="520"/>
      <c r="B46" s="513" t="s">
        <v>155</v>
      </c>
      <c r="C46" s="522" t="s">
        <v>156</v>
      </c>
      <c r="D46" s="523"/>
      <c r="E46" s="524">
        <v>0</v>
      </c>
      <c r="F46" s="526">
        <v>0</v>
      </c>
      <c r="G46" s="526">
        <v>0</v>
      </c>
      <c r="H46" s="526">
        <v>0</v>
      </c>
      <c r="I46" s="526">
        <v>0</v>
      </c>
      <c r="J46" s="526">
        <v>0</v>
      </c>
      <c r="K46" s="526">
        <v>0</v>
      </c>
      <c r="L46" s="526">
        <v>0</v>
      </c>
      <c r="M46" s="526">
        <v>0</v>
      </c>
      <c r="N46" s="526">
        <v>0</v>
      </c>
      <c r="O46" s="526">
        <v>0</v>
      </c>
      <c r="P46" s="526">
        <v>0</v>
      </c>
      <c r="Q46" s="523">
        <v>0</v>
      </c>
      <c r="R46" s="527">
        <v>0</v>
      </c>
      <c r="S46" s="528">
        <v>0</v>
      </c>
      <c r="T46" s="529">
        <v>0</v>
      </c>
      <c r="U46" s="529">
        <v>0</v>
      </c>
      <c r="V46" s="529">
        <v>0</v>
      </c>
      <c r="W46" s="529">
        <v>0</v>
      </c>
      <c r="X46" s="529">
        <v>0</v>
      </c>
      <c r="Y46" s="529">
        <v>0</v>
      </c>
      <c r="Z46" s="529">
        <v>0</v>
      </c>
      <c r="AA46" s="529">
        <v>0</v>
      </c>
      <c r="AB46" s="529">
        <v>0</v>
      </c>
      <c r="AC46" s="529">
        <v>0</v>
      </c>
      <c r="AD46" s="529">
        <v>0</v>
      </c>
      <c r="AE46" s="529"/>
      <c r="AF46" s="527">
        <v>0</v>
      </c>
      <c r="AG46" s="528">
        <v>0</v>
      </c>
      <c r="AH46" s="529">
        <v>0</v>
      </c>
      <c r="AI46" s="529">
        <v>0</v>
      </c>
      <c r="AJ46" s="529">
        <v>0</v>
      </c>
      <c r="AK46" s="529">
        <v>0</v>
      </c>
      <c r="AL46" s="529">
        <v>0</v>
      </c>
      <c r="AM46" s="529">
        <v>0</v>
      </c>
      <c r="AN46" s="529">
        <v>0</v>
      </c>
      <c r="AO46" s="529">
        <v>0</v>
      </c>
      <c r="AP46" s="529">
        <v>0</v>
      </c>
      <c r="AQ46" s="529">
        <v>0</v>
      </c>
      <c r="AR46" s="529">
        <v>0</v>
      </c>
      <c r="AS46" s="529">
        <v>0</v>
      </c>
      <c r="AT46" s="527">
        <v>0</v>
      </c>
      <c r="AU46" s="528">
        <v>0</v>
      </c>
      <c r="AV46" s="529">
        <v>0</v>
      </c>
      <c r="AW46" s="529">
        <v>0</v>
      </c>
      <c r="AX46" s="529">
        <v>0</v>
      </c>
      <c r="AY46" s="529">
        <v>0</v>
      </c>
      <c r="AZ46" s="529">
        <v>0</v>
      </c>
      <c r="BA46" s="529">
        <v>0</v>
      </c>
      <c r="BB46" s="529">
        <v>0</v>
      </c>
      <c r="BC46" s="529">
        <v>0</v>
      </c>
      <c r="BD46" s="529">
        <v>0</v>
      </c>
      <c r="BE46" s="529">
        <v>0</v>
      </c>
      <c r="BF46" s="529">
        <v>0</v>
      </c>
      <c r="BG46" s="527">
        <v>0</v>
      </c>
    </row>
    <row r="47" spans="1:59" s="502" customFormat="1" ht="15" customHeight="1">
      <c r="A47" s="520" t="s">
        <v>350</v>
      </c>
      <c r="B47" s="513"/>
      <c r="C47" s="522"/>
      <c r="D47" s="523"/>
      <c r="E47" s="566">
        <v>0</v>
      </c>
      <c r="F47" s="567">
        <v>0</v>
      </c>
      <c r="G47" s="567">
        <v>0</v>
      </c>
      <c r="H47" s="567">
        <v>0</v>
      </c>
      <c r="I47" s="567">
        <v>0</v>
      </c>
      <c r="J47" s="544">
        <v>0</v>
      </c>
      <c r="K47" s="567">
        <v>0</v>
      </c>
      <c r="L47" s="567">
        <v>0</v>
      </c>
      <c r="M47" s="567">
        <v>0</v>
      </c>
      <c r="N47" s="567">
        <v>0</v>
      </c>
      <c r="O47" s="567">
        <v>0</v>
      </c>
      <c r="P47" s="567">
        <v>0</v>
      </c>
      <c r="Q47" s="523">
        <v>0</v>
      </c>
      <c r="R47" s="527">
        <v>0</v>
      </c>
      <c r="S47" s="566">
        <v>0</v>
      </c>
      <c r="T47" s="567">
        <v>0</v>
      </c>
      <c r="U47" s="567">
        <v>0</v>
      </c>
      <c r="V47" s="567">
        <v>0</v>
      </c>
      <c r="W47" s="567">
        <v>0</v>
      </c>
      <c r="X47" s="567">
        <v>0</v>
      </c>
      <c r="Y47" s="567">
        <v>0</v>
      </c>
      <c r="Z47" s="567">
        <v>0</v>
      </c>
      <c r="AA47" s="567">
        <v>0</v>
      </c>
      <c r="AB47" s="567">
        <v>0</v>
      </c>
      <c r="AC47" s="567">
        <v>0</v>
      </c>
      <c r="AD47" s="567">
        <v>0</v>
      </c>
      <c r="AE47" s="567"/>
      <c r="AF47" s="527">
        <v>0</v>
      </c>
      <c r="AG47" s="566">
        <v>0</v>
      </c>
      <c r="AH47" s="567">
        <v>0</v>
      </c>
      <c r="AI47" s="567">
        <v>0</v>
      </c>
      <c r="AJ47" s="567">
        <v>0</v>
      </c>
      <c r="AK47" s="567">
        <v>0</v>
      </c>
      <c r="AL47" s="567">
        <v>0</v>
      </c>
      <c r="AM47" s="567">
        <v>0</v>
      </c>
      <c r="AN47" s="567">
        <v>0</v>
      </c>
      <c r="AO47" s="567">
        <v>0</v>
      </c>
      <c r="AP47" s="567">
        <v>0</v>
      </c>
      <c r="AQ47" s="567">
        <v>0</v>
      </c>
      <c r="AR47" s="567">
        <v>0</v>
      </c>
      <c r="AS47" s="567">
        <v>0</v>
      </c>
      <c r="AT47" s="527">
        <v>0</v>
      </c>
      <c r="AU47" s="566">
        <v>0</v>
      </c>
      <c r="AV47" s="567">
        <v>0</v>
      </c>
      <c r="AW47" s="567">
        <v>0</v>
      </c>
      <c r="AX47" s="567">
        <v>0</v>
      </c>
      <c r="AY47" s="567">
        <v>0</v>
      </c>
      <c r="AZ47" s="567">
        <v>0</v>
      </c>
      <c r="BA47" s="567">
        <v>0</v>
      </c>
      <c r="BB47" s="567">
        <v>0</v>
      </c>
      <c r="BC47" s="567">
        <v>0</v>
      </c>
      <c r="BD47" s="567">
        <v>0</v>
      </c>
      <c r="BE47" s="567">
        <v>0</v>
      </c>
      <c r="BF47" s="567">
        <v>0</v>
      </c>
      <c r="BG47" s="527">
        <v>0</v>
      </c>
    </row>
    <row r="48" spans="1:59" s="502" customFormat="1" ht="16.8" thickBot="1">
      <c r="A48" s="568" t="s">
        <v>152</v>
      </c>
      <c r="B48" s="537"/>
      <c r="C48" s="538"/>
      <c r="D48" s="569">
        <v>56204812.379999965</v>
      </c>
      <c r="E48" s="570">
        <v>2733721.0900000008</v>
      </c>
      <c r="F48" s="569">
        <v>2988309.9999999995</v>
      </c>
      <c r="G48" s="569">
        <v>3077609.52</v>
      </c>
      <c r="H48" s="569">
        <v>2933933.6500000004</v>
      </c>
      <c r="I48" s="569">
        <v>3168526.2000000007</v>
      </c>
      <c r="J48" s="569">
        <v>3119814.53</v>
      </c>
      <c r="K48" s="569">
        <v>3185128.07</v>
      </c>
      <c r="L48" s="569">
        <v>3505990.4400000004</v>
      </c>
      <c r="M48" s="569">
        <v>3263075.74</v>
      </c>
      <c r="N48" s="569">
        <v>3433445.4800000004</v>
      </c>
      <c r="O48" s="569">
        <v>3519814.7799999993</v>
      </c>
      <c r="P48" s="569">
        <v>5024390.7099999972</v>
      </c>
      <c r="Q48" s="569">
        <v>2999746.7900000038</v>
      </c>
      <c r="R48" s="527">
        <v>42953507</v>
      </c>
      <c r="S48" s="569">
        <v>2738421.3199999994</v>
      </c>
      <c r="T48" s="569">
        <v>3012119.7399999993</v>
      </c>
      <c r="U48" s="569">
        <v>3195263.36</v>
      </c>
      <c r="V48" s="569">
        <v>3096996.9699999997</v>
      </c>
      <c r="W48" s="569">
        <v>3104629.8800000004</v>
      </c>
      <c r="X48" s="569">
        <v>3264203.3900000006</v>
      </c>
      <c r="Y48" s="569">
        <v>3130960.77</v>
      </c>
      <c r="Z48" s="569">
        <v>3136293.98</v>
      </c>
      <c r="AA48" s="569">
        <v>7008479.7700000023</v>
      </c>
      <c r="AB48" s="569">
        <v>3166577.5100000002</v>
      </c>
      <c r="AC48" s="569">
        <v>4521472.1099999994</v>
      </c>
      <c r="AD48" s="569">
        <v>4556751.4999999981</v>
      </c>
      <c r="AE48" s="569">
        <v>1571547.700000003</v>
      </c>
      <c r="AF48" s="571">
        <v>45503718</v>
      </c>
      <c r="AG48" s="569">
        <v>3827123.8400000003</v>
      </c>
      <c r="AH48" s="569">
        <v>3699961</v>
      </c>
      <c r="AI48" s="569">
        <v>3301283</v>
      </c>
      <c r="AJ48" s="569">
        <v>3913263</v>
      </c>
      <c r="AK48" s="569">
        <v>3943826</v>
      </c>
      <c r="AL48" s="569">
        <v>6957616</v>
      </c>
      <c r="AM48" s="569">
        <v>4583645</v>
      </c>
      <c r="AN48" s="569">
        <v>4969046</v>
      </c>
      <c r="AO48" s="569">
        <v>3778234.850000001</v>
      </c>
      <c r="AP48" s="569">
        <v>4983541</v>
      </c>
      <c r="AQ48" s="569">
        <v>4466509.9600000037</v>
      </c>
      <c r="AR48" s="569">
        <v>4532868</v>
      </c>
      <c r="AS48" s="569">
        <v>1382558.349999994</v>
      </c>
      <c r="AT48" s="571">
        <v>54281340</v>
      </c>
      <c r="AU48" s="569">
        <v>3719615</v>
      </c>
      <c r="AV48" s="569">
        <v>3771419</v>
      </c>
      <c r="AW48" s="569">
        <v>3726770</v>
      </c>
      <c r="AX48" s="569">
        <v>4027263</v>
      </c>
      <c r="AY48" s="569">
        <v>3675367</v>
      </c>
      <c r="AZ48" s="569">
        <v>3863577</v>
      </c>
      <c r="BA48" s="569">
        <v>3739896.9800000014</v>
      </c>
      <c r="BB48" s="569">
        <v>3805918</v>
      </c>
      <c r="BC48" s="569">
        <v>6429995.7549999999</v>
      </c>
      <c r="BD48" s="569">
        <v>6429995.754999999</v>
      </c>
      <c r="BE48" s="569">
        <v>6429995.754999999</v>
      </c>
      <c r="BF48" s="569">
        <v>6429995.754999999</v>
      </c>
      <c r="BG48" s="571">
        <v>56049809</v>
      </c>
    </row>
    <row r="49" spans="3:59" ht="19.95" customHeight="1">
      <c r="C49" s="520"/>
      <c r="D49" s="572"/>
      <c r="E49" s="573"/>
      <c r="F49" s="574"/>
      <c r="G49" s="574"/>
      <c r="H49" s="574"/>
      <c r="I49" s="574"/>
      <c r="J49" s="575"/>
      <c r="K49" s="574"/>
      <c r="L49" s="574"/>
      <c r="M49" s="574"/>
      <c r="N49" s="574"/>
      <c r="O49" s="574"/>
      <c r="P49" s="574"/>
      <c r="Q49" s="574"/>
      <c r="R49" s="576"/>
      <c r="S49" s="573"/>
      <c r="T49" s="574"/>
      <c r="U49" s="574"/>
      <c r="V49" s="574"/>
      <c r="W49" s="574"/>
      <c r="X49" s="574"/>
      <c r="Y49" s="574"/>
      <c r="Z49" s="574"/>
      <c r="AA49" s="574"/>
      <c r="AB49" s="574"/>
      <c r="AC49" s="574"/>
      <c r="AD49" s="574"/>
      <c r="AE49" s="574"/>
      <c r="AF49" s="577"/>
      <c r="AG49" s="573"/>
      <c r="AH49" s="574"/>
      <c r="AI49" s="574"/>
      <c r="AJ49" s="574"/>
      <c r="AK49" s="574"/>
      <c r="AL49" s="574"/>
      <c r="AM49" s="574"/>
      <c r="AN49" s="574"/>
      <c r="AO49" s="574"/>
      <c r="AP49" s="574"/>
      <c r="AQ49" s="574"/>
      <c r="AR49" s="574"/>
      <c r="AS49" s="574"/>
      <c r="AT49" s="577"/>
      <c r="AU49" s="573"/>
      <c r="AV49" s="574"/>
      <c r="AW49" s="574"/>
      <c r="AX49" s="574"/>
      <c r="AY49" s="574"/>
      <c r="AZ49" s="574"/>
      <c r="BA49" s="574"/>
      <c r="BB49" s="574"/>
      <c r="BC49" s="574"/>
      <c r="BD49" s="574"/>
      <c r="BE49" s="574"/>
      <c r="BF49" s="574"/>
      <c r="BG49" s="577"/>
    </row>
    <row r="50" spans="3:59" s="580" customFormat="1">
      <c r="C50" s="566" t="s">
        <v>351</v>
      </c>
      <c r="D50" s="523" t="s">
        <v>143</v>
      </c>
      <c r="E50" s="566">
        <v>685.06999999999994</v>
      </c>
      <c r="F50" s="544">
        <v>686.83000000000015</v>
      </c>
      <c r="G50" s="567">
        <v>683.10000000000014</v>
      </c>
      <c r="H50" s="544">
        <v>685.9799999999999</v>
      </c>
      <c r="I50" s="544">
        <v>693.43999999999994</v>
      </c>
      <c r="J50" s="544">
        <v>693.13</v>
      </c>
      <c r="K50" s="544">
        <v>695.58</v>
      </c>
      <c r="L50" s="544">
        <v>698.83</v>
      </c>
      <c r="M50" s="544">
        <v>697.19999999999993</v>
      </c>
      <c r="N50" s="544">
        <v>696.45</v>
      </c>
      <c r="O50" s="544">
        <v>690.43000000000006</v>
      </c>
      <c r="P50" s="578">
        <v>682.15</v>
      </c>
      <c r="Q50" s="578"/>
      <c r="R50" s="579">
        <v>690.6825</v>
      </c>
      <c r="S50" s="566">
        <v>691.7</v>
      </c>
      <c r="T50" s="567">
        <v>699.8</v>
      </c>
      <c r="U50" s="567">
        <v>704.6</v>
      </c>
      <c r="V50" s="567">
        <v>708.3</v>
      </c>
      <c r="W50" s="567">
        <v>714.80000000000007</v>
      </c>
      <c r="X50" s="567">
        <v>713.09999999999991</v>
      </c>
      <c r="Y50" s="567">
        <v>706.30000000000007</v>
      </c>
      <c r="Z50" s="567">
        <v>702.79999999999984</v>
      </c>
      <c r="AA50" s="567">
        <v>711</v>
      </c>
      <c r="AB50" s="567">
        <v>717.2</v>
      </c>
      <c r="AC50" s="567">
        <v>722.5</v>
      </c>
      <c r="AD50" s="567">
        <v>722.6</v>
      </c>
      <c r="AE50" s="567"/>
      <c r="AF50" s="527">
        <v>709.55833333333328</v>
      </c>
      <c r="AG50" s="566">
        <v>722</v>
      </c>
      <c r="AH50" s="567">
        <v>734.6</v>
      </c>
      <c r="AI50" s="567">
        <v>751.9</v>
      </c>
      <c r="AJ50" s="567">
        <v>758.7</v>
      </c>
      <c r="AK50" s="567">
        <v>758.4</v>
      </c>
      <c r="AL50" s="567">
        <v>756.8</v>
      </c>
      <c r="AM50" s="567">
        <v>763.6</v>
      </c>
      <c r="AN50" s="567">
        <v>763.9</v>
      </c>
      <c r="AO50" s="567">
        <v>763.9</v>
      </c>
      <c r="AP50" s="567">
        <v>774.7</v>
      </c>
      <c r="AQ50" s="567">
        <v>779.9</v>
      </c>
      <c r="AR50" s="567">
        <v>783.7</v>
      </c>
      <c r="AS50" s="567"/>
      <c r="AT50" s="527">
        <v>759.3416666666667</v>
      </c>
      <c r="AU50" s="566">
        <v>781.6</v>
      </c>
      <c r="AV50" s="567">
        <v>775.6</v>
      </c>
      <c r="AW50" s="567">
        <v>779.7</v>
      </c>
      <c r="AX50" s="567">
        <v>778</v>
      </c>
      <c r="AY50" s="567">
        <v>775.1</v>
      </c>
      <c r="AZ50" s="567">
        <v>767.9</v>
      </c>
      <c r="BA50" s="567">
        <v>775.9</v>
      </c>
      <c r="BB50" s="567">
        <v>780.7</v>
      </c>
      <c r="BC50" s="567">
        <v>791</v>
      </c>
      <c r="BD50" s="567">
        <v>791</v>
      </c>
      <c r="BE50" s="567">
        <v>791</v>
      </c>
      <c r="BF50" s="567">
        <v>791</v>
      </c>
      <c r="BG50" s="527">
        <v>791</v>
      </c>
    </row>
    <row r="51" spans="3:59" s="580" customFormat="1">
      <c r="C51" s="566"/>
      <c r="D51" s="523"/>
      <c r="E51" s="566"/>
      <c r="F51" s="567"/>
      <c r="G51" s="567"/>
      <c r="H51" s="567"/>
      <c r="I51" s="544"/>
      <c r="J51" s="544"/>
      <c r="K51" s="567"/>
      <c r="L51" s="567"/>
      <c r="M51" s="567"/>
      <c r="N51" s="567"/>
      <c r="O51" s="567"/>
      <c r="P51" s="567"/>
      <c r="Q51" s="567"/>
      <c r="R51" s="579"/>
      <c r="S51" s="566"/>
      <c r="T51" s="567"/>
      <c r="U51" s="567"/>
      <c r="V51" s="567"/>
      <c r="W51" s="567"/>
      <c r="X51" s="567"/>
      <c r="Y51" s="567"/>
      <c r="Z51" s="567"/>
      <c r="AA51" s="567"/>
      <c r="AB51" s="567"/>
      <c r="AC51" s="567"/>
      <c r="AD51" s="567"/>
      <c r="AE51" s="567"/>
      <c r="AF51" s="527"/>
      <c r="AG51" s="566"/>
      <c r="AH51" s="567"/>
      <c r="AI51" s="567"/>
      <c r="AJ51" s="567"/>
      <c r="AK51" s="567"/>
      <c r="AL51" s="567"/>
      <c r="AM51" s="567"/>
      <c r="AN51" s="567"/>
      <c r="AO51" s="567"/>
      <c r="AP51" s="567"/>
      <c r="AQ51" s="567"/>
      <c r="AR51" s="567"/>
      <c r="AS51" s="567"/>
      <c r="AT51" s="527"/>
      <c r="AU51" s="566"/>
      <c r="AV51" s="567"/>
      <c r="AW51" s="567"/>
      <c r="AX51" s="567"/>
      <c r="AY51" s="567"/>
      <c r="AZ51" s="567"/>
      <c r="BA51" s="567"/>
      <c r="BB51" s="567"/>
      <c r="BC51" s="567"/>
      <c r="BD51" s="567"/>
      <c r="BE51" s="567"/>
      <c r="BF51" s="567"/>
      <c r="BG51" s="527"/>
    </row>
    <row r="52" spans="3:59" s="587" customFormat="1">
      <c r="C52" s="581" t="s">
        <v>352</v>
      </c>
      <c r="D52" s="582" t="s">
        <v>143</v>
      </c>
      <c r="E52" s="581">
        <v>3713.6094267739063</v>
      </c>
      <c r="F52" s="583">
        <v>3756.2005299710249</v>
      </c>
      <c r="G52" s="583">
        <v>3791.1038208168629</v>
      </c>
      <c r="H52" s="583">
        <v>3747.2986238665858</v>
      </c>
      <c r="I52" s="584">
        <v>3752.1823661744356</v>
      </c>
      <c r="J52" s="584">
        <v>3740.7654119717795</v>
      </c>
      <c r="K52" s="583">
        <v>3751.3870582822965</v>
      </c>
      <c r="L52" s="583">
        <v>3759.2019375241484</v>
      </c>
      <c r="M52" s="583">
        <v>3736.1012335054506</v>
      </c>
      <c r="N52" s="583">
        <v>3801.9322995189891</v>
      </c>
      <c r="O52" s="583">
        <v>3843.3102414437376</v>
      </c>
      <c r="P52" s="583">
        <v>3843.5552151286374</v>
      </c>
      <c r="Q52" s="583"/>
      <c r="R52" s="585">
        <v>55287.649535061333</v>
      </c>
      <c r="S52" s="583">
        <v>3738.0267601561368</v>
      </c>
      <c r="T52" s="583">
        <v>3796.9109602743642</v>
      </c>
      <c r="U52" s="583">
        <v>3789.5826852114674</v>
      </c>
      <c r="V52" s="583">
        <v>3788.3746293943254</v>
      </c>
      <c r="W52" s="583">
        <v>3773.7136261891428</v>
      </c>
      <c r="X52" s="583">
        <v>3782.2476651241068</v>
      </c>
      <c r="Y52" s="583">
        <v>3819.5659634716117</v>
      </c>
      <c r="Z52" s="583">
        <v>3832.1382612407524</v>
      </c>
      <c r="AA52" s="583">
        <v>3909.7341350210982</v>
      </c>
      <c r="AB52" s="583">
        <v>3834.7761154489681</v>
      </c>
      <c r="AC52" s="583">
        <v>3837.6712941176474</v>
      </c>
      <c r="AD52" s="583">
        <v>3843.4622336008856</v>
      </c>
      <c r="AE52" s="583"/>
      <c r="AF52" s="586">
        <v>56246.042256333167</v>
      </c>
      <c r="AG52" s="583">
        <v>4395.185332409972</v>
      </c>
      <c r="AH52" s="583">
        <v>4482.2978491696158</v>
      </c>
      <c r="AI52" s="583">
        <v>4479.1435031254159</v>
      </c>
      <c r="AJ52" s="583">
        <v>4452.5161460392774</v>
      </c>
      <c r="AK52" s="583">
        <v>4482.9364451476795</v>
      </c>
      <c r="AL52" s="583">
        <v>4506.2420718816074</v>
      </c>
      <c r="AM52" s="583">
        <v>4491.4012572027241</v>
      </c>
      <c r="AN52" s="583">
        <v>4978.0782824977096</v>
      </c>
      <c r="AO52" s="583">
        <v>4500.675101404634</v>
      </c>
      <c r="AP52" s="583">
        <v>4476.3198657544854</v>
      </c>
      <c r="AQ52" s="583">
        <v>4518.0227736248235</v>
      </c>
      <c r="AR52" s="583">
        <v>4761.8591297690436</v>
      </c>
      <c r="AS52" s="583"/>
      <c r="AT52" s="586">
        <v>57205.013114430258</v>
      </c>
      <c r="AU52" s="583">
        <v>4462.4385875127946</v>
      </c>
      <c r="AV52" s="583">
        <v>4506.0379061371841</v>
      </c>
      <c r="AW52" s="583">
        <v>4498.3185840707965</v>
      </c>
      <c r="AX52" s="583">
        <v>4901.8457583547561</v>
      </c>
      <c r="AY52" s="583">
        <v>4504.4239452973807</v>
      </c>
      <c r="AZ52" s="583">
        <v>4513.1032686547733</v>
      </c>
      <c r="BA52" s="583">
        <v>4493.4605047635014</v>
      </c>
      <c r="BB52" s="583">
        <v>4507.4420391955937</v>
      </c>
      <c r="BC52" s="583">
        <v>4383.4209843091021</v>
      </c>
      <c r="BD52" s="583">
        <v>4383.4209843091021</v>
      </c>
      <c r="BE52" s="583">
        <v>4383.4209843091021</v>
      </c>
      <c r="BF52" s="583">
        <v>4383.4209843091021</v>
      </c>
      <c r="BG52" s="586">
        <v>53268.357774968397</v>
      </c>
    </row>
    <row r="53" spans="3:59" s="587" customFormat="1" ht="16.8" thickBot="1">
      <c r="C53" s="588" t="s">
        <v>353</v>
      </c>
      <c r="D53" s="589" t="s">
        <v>143</v>
      </c>
      <c r="E53" s="588">
        <v>3990.4259272775048</v>
      </c>
      <c r="F53" s="590">
        <v>4350.8622803313756</v>
      </c>
      <c r="G53" s="590">
        <v>4505.3572244180923</v>
      </c>
      <c r="H53" s="590">
        <v>4276.9959036706623</v>
      </c>
      <c r="I53" s="591">
        <v>4569.286744347025</v>
      </c>
      <c r="J53" s="591">
        <v>4499.8820423297211</v>
      </c>
      <c r="K53" s="590">
        <v>4579.0966819057476</v>
      </c>
      <c r="L53" s="590">
        <v>5016.9432336905975</v>
      </c>
      <c r="M53" s="590">
        <v>4680.2578026391275</v>
      </c>
      <c r="N53" s="590">
        <v>4928.3531193911986</v>
      </c>
      <c r="O53" s="590">
        <v>5097.3924221137549</v>
      </c>
      <c r="P53" s="590">
        <v>7364.3358205673239</v>
      </c>
      <c r="Q53" s="590"/>
      <c r="R53" s="592">
        <v>62179.350426496247</v>
      </c>
      <c r="S53" s="590">
        <v>3958.9725603585366</v>
      </c>
      <c r="T53" s="590">
        <v>4303.1705487282079</v>
      </c>
      <c r="U53" s="590">
        <v>4534.8614249219409</v>
      </c>
      <c r="V53" s="590">
        <v>4371.9595933926312</v>
      </c>
      <c r="W53" s="590">
        <v>4343.3241606043639</v>
      </c>
      <c r="X53" s="590">
        <v>4577.4371757116824</v>
      </c>
      <c r="Y53" s="590">
        <v>4432.3592524423038</v>
      </c>
      <c r="Z53" s="590">
        <v>4462.1576124075136</v>
      </c>
      <c r="AA53" s="590">
        <v>9854.2350773558355</v>
      </c>
      <c r="AB53" s="590">
        <v>4413.3065950920254</v>
      </c>
      <c r="AC53" s="590">
        <v>6257.9738408304493</v>
      </c>
      <c r="AD53" s="590">
        <v>6304.0626210905057</v>
      </c>
      <c r="AE53" s="590"/>
      <c r="AF53" s="593">
        <v>64123.202931400992</v>
      </c>
      <c r="AG53" s="590">
        <v>5300.7254986149583</v>
      </c>
      <c r="AH53" s="590">
        <v>5036.7016063163628</v>
      </c>
      <c r="AI53" s="590">
        <v>4390.5878441282084</v>
      </c>
      <c r="AJ53" s="590">
        <v>5157.8529062870693</v>
      </c>
      <c r="AK53" s="590">
        <v>5200.1925105485234</v>
      </c>
      <c r="AL53" s="590">
        <v>9193.4672304439755</v>
      </c>
      <c r="AM53" s="590">
        <v>6002.678103719225</v>
      </c>
      <c r="AN53" s="590">
        <v>6504.8383296242964</v>
      </c>
      <c r="AO53" s="590">
        <v>4945.9806792171748</v>
      </c>
      <c r="AP53" s="590">
        <v>6432.8656254033813</v>
      </c>
      <c r="AQ53" s="590">
        <v>5727.028889865368</v>
      </c>
      <c r="AR53" s="590">
        <v>5783.9326272808466</v>
      </c>
      <c r="AS53" s="590"/>
      <c r="AT53" s="593">
        <v>71561.298932189064</v>
      </c>
      <c r="AU53" s="590">
        <v>4758.9751791197541</v>
      </c>
      <c r="AV53" s="590">
        <v>4862.5825167612165</v>
      </c>
      <c r="AW53" s="590">
        <v>4779.748621264589</v>
      </c>
      <c r="AX53" s="590">
        <v>5176.4305912596401</v>
      </c>
      <c r="AY53" s="590">
        <v>4741.7971874596824</v>
      </c>
      <c r="AZ53" s="590">
        <v>5031.3543430134132</v>
      </c>
      <c r="BA53" s="590">
        <v>4820.0764750766857</v>
      </c>
      <c r="BB53" s="590">
        <v>4875.0070449596515</v>
      </c>
      <c r="BC53" s="590">
        <v>8127.0675293893801</v>
      </c>
      <c r="BD53" s="590">
        <v>8127.0675293893801</v>
      </c>
      <c r="BE53" s="590">
        <v>8127.0675293893801</v>
      </c>
      <c r="BF53" s="590">
        <v>8127.0675293893801</v>
      </c>
      <c r="BG53" s="593">
        <v>70851.919089759802</v>
      </c>
    </row>
    <row r="54" spans="3:59">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row>
    <row r="55" spans="3:59">
      <c r="D55" s="594"/>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row>
    <row r="56" spans="3:59">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594"/>
      <c r="BE56" s="594"/>
      <c r="BF56" s="594"/>
      <c r="BG56" s="594"/>
    </row>
    <row r="57" spans="3:59">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row>
    <row r="58" spans="3:59">
      <c r="D58" s="503"/>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96"/>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P18" sqref="P18"/>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13.88671875" style="78" bestFit="1" customWidth="1"/>
    <col min="5" max="5" width="18.5546875" style="78" customWidth="1"/>
    <col min="6" max="6" width="13.88671875" style="79" bestFit="1" customWidth="1"/>
    <col min="7" max="7" width="19.5546875" style="79" customWidth="1"/>
    <col min="8" max="8" width="16.109375" style="79" customWidth="1"/>
    <col min="9" max="9" width="18.109375" style="78" bestFit="1" customWidth="1"/>
    <col min="10" max="10" width="18.6640625" style="78" bestFit="1" customWidth="1"/>
    <col min="11" max="11" width="18.109375" style="78" bestFit="1" customWidth="1"/>
    <col min="12" max="12" width="14.88671875" style="78" bestFit="1"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626" t="s">
        <v>3</v>
      </c>
      <c r="B1" s="626"/>
      <c r="C1" s="626"/>
      <c r="D1" s="626"/>
      <c r="E1" s="626"/>
      <c r="F1" s="626"/>
      <c r="G1" s="626"/>
      <c r="H1" s="626"/>
      <c r="I1" s="626"/>
      <c r="J1" s="626"/>
      <c r="K1" s="626"/>
      <c r="L1" s="626"/>
      <c r="M1" s="108"/>
    </row>
    <row r="2" spans="1:14" s="65" customFormat="1" ht="18" customHeight="1">
      <c r="A2" s="627" t="s">
        <v>560</v>
      </c>
      <c r="B2" s="627"/>
      <c r="C2" s="627"/>
      <c r="D2" s="627"/>
      <c r="E2" s="627"/>
      <c r="F2" s="627"/>
      <c r="G2" s="627"/>
      <c r="H2" s="627"/>
      <c r="I2" s="627"/>
      <c r="J2" s="627"/>
      <c r="K2" s="627"/>
      <c r="L2" s="627"/>
      <c r="M2" s="109"/>
    </row>
    <row r="3" spans="1:14" s="65" customFormat="1" ht="18" customHeight="1">
      <c r="A3" s="628" t="s">
        <v>589</v>
      </c>
      <c r="B3" s="628"/>
      <c r="C3" s="628"/>
      <c r="D3" s="628"/>
      <c r="E3" s="628"/>
      <c r="F3" s="628"/>
      <c r="G3" s="628"/>
      <c r="H3" s="628"/>
      <c r="I3" s="628"/>
      <c r="J3" s="628"/>
      <c r="K3" s="628"/>
      <c r="L3" s="628"/>
      <c r="M3" s="109"/>
    </row>
    <row r="4" spans="1:14"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4" s="61" customFormat="1" ht="18" customHeight="1">
      <c r="A5" s="114" t="s">
        <v>22</v>
      </c>
      <c r="B5" s="115" t="s">
        <v>7</v>
      </c>
      <c r="C5" s="116">
        <v>25116628</v>
      </c>
      <c r="D5" s="116">
        <f>E5+G5</f>
        <v>-138613</v>
      </c>
      <c r="E5" s="116">
        <v>-138613</v>
      </c>
      <c r="F5" s="319" t="s">
        <v>193</v>
      </c>
      <c r="G5" s="116">
        <v>0</v>
      </c>
      <c r="H5" s="319"/>
      <c r="I5" s="116">
        <v>24978015</v>
      </c>
      <c r="J5" s="116">
        <v>15361416.209999971</v>
      </c>
      <c r="K5" s="116">
        <v>24276153</v>
      </c>
      <c r="L5" s="116">
        <f>I5-K5</f>
        <v>701862</v>
      </c>
      <c r="M5" s="119">
        <f>I5-C5-D5</f>
        <v>0</v>
      </c>
    </row>
    <row r="6" spans="1:14" s="70" customFormat="1" ht="7.5" customHeight="1">
      <c r="A6" s="114"/>
      <c r="B6" s="115"/>
      <c r="C6" s="116"/>
      <c r="D6" s="116"/>
      <c r="E6" s="116"/>
      <c r="F6" s="118"/>
      <c r="G6" s="118"/>
      <c r="H6" s="118"/>
      <c r="I6" s="116"/>
      <c r="J6" s="116"/>
      <c r="K6" s="116"/>
      <c r="L6" s="116"/>
      <c r="M6" s="119">
        <f t="shared" ref="M6:M51" si="0">I6-C6-D6</f>
        <v>0</v>
      </c>
    </row>
    <row r="7" spans="1:14" s="71" customFormat="1" ht="18" customHeight="1">
      <c r="A7" s="120" t="s">
        <v>221</v>
      </c>
      <c r="B7" s="121"/>
      <c r="C7" s="122">
        <v>25116628</v>
      </c>
      <c r="D7" s="122">
        <f>D5</f>
        <v>-138613</v>
      </c>
      <c r="E7" s="122">
        <v>-138613</v>
      </c>
      <c r="F7" s="122"/>
      <c r="G7" s="122">
        <f t="shared" ref="G7:L7" si="1">G5</f>
        <v>0</v>
      </c>
      <c r="H7" s="122"/>
      <c r="I7" s="122">
        <f>I5</f>
        <v>24978015</v>
      </c>
      <c r="J7" s="122">
        <f>J5</f>
        <v>15361416.209999971</v>
      </c>
      <c r="K7" s="122">
        <f t="shared" si="1"/>
        <v>24276153</v>
      </c>
      <c r="L7" s="122">
        <f t="shared" si="1"/>
        <v>701862</v>
      </c>
      <c r="M7" s="119">
        <f t="shared" si="0"/>
        <v>0</v>
      </c>
      <c r="N7" s="61"/>
    </row>
    <row r="8" spans="1:14" s="62" customFormat="1" ht="18" customHeight="1">
      <c r="A8" s="124" t="s">
        <v>23</v>
      </c>
      <c r="B8" s="115" t="s">
        <v>8</v>
      </c>
      <c r="C8" s="116">
        <v>822100036</v>
      </c>
      <c r="D8" s="116">
        <f>E8+G8</f>
        <v>7660991</v>
      </c>
      <c r="E8" s="116">
        <v>5999002</v>
      </c>
      <c r="F8" s="118" t="s">
        <v>503</v>
      </c>
      <c r="G8" s="116">
        <v>1661989</v>
      </c>
      <c r="H8" s="118" t="s">
        <v>416</v>
      </c>
      <c r="I8" s="116">
        <v>829761027</v>
      </c>
      <c r="J8" s="397">
        <v>453341721.11999977</v>
      </c>
      <c r="K8" s="116">
        <v>803822427</v>
      </c>
      <c r="L8" s="116">
        <f t="shared" ref="L8:L18" si="2">I8-K8</f>
        <v>25938600</v>
      </c>
      <c r="M8" s="119">
        <f>I8-C8-D8</f>
        <v>0</v>
      </c>
      <c r="N8" s="663"/>
    </row>
    <row r="9" spans="1:14" s="62" customFormat="1" ht="18" customHeight="1">
      <c r="A9" s="124" t="s">
        <v>24</v>
      </c>
      <c r="B9" s="115" t="s">
        <v>9</v>
      </c>
      <c r="C9" s="116">
        <v>47105630</v>
      </c>
      <c r="D9" s="116">
        <f>E9+G9</f>
        <v>13696823</v>
      </c>
      <c r="E9" s="116">
        <v>11213084</v>
      </c>
      <c r="F9" s="118" t="s">
        <v>467</v>
      </c>
      <c r="G9" s="116">
        <v>2483739</v>
      </c>
      <c r="H9" s="118" t="s">
        <v>463</v>
      </c>
      <c r="I9" s="116">
        <v>60802453</v>
      </c>
      <c r="J9" s="116">
        <v>37589664.300000273</v>
      </c>
      <c r="K9" s="116">
        <v>60693882</v>
      </c>
      <c r="L9" s="116">
        <f>I9-K9</f>
        <v>108571</v>
      </c>
      <c r="M9" s="119">
        <f>I9-C9-D9</f>
        <v>0</v>
      </c>
      <c r="N9" s="663"/>
    </row>
    <row r="10" spans="1:14" s="62" customFormat="1" ht="18" customHeight="1">
      <c r="A10" s="124" t="s">
        <v>25</v>
      </c>
      <c r="B10" s="115" t="s">
        <v>159</v>
      </c>
      <c r="C10" s="116">
        <v>77471886</v>
      </c>
      <c r="D10" s="116">
        <f t="shared" ref="D10:D18" si="3">E10+G10</f>
        <v>-515250</v>
      </c>
      <c r="E10" s="116">
        <v>-515250</v>
      </c>
      <c r="F10" s="117" t="s">
        <v>193</v>
      </c>
      <c r="G10" s="116">
        <v>0</v>
      </c>
      <c r="H10" s="117"/>
      <c r="I10" s="116">
        <v>76956636</v>
      </c>
      <c r="J10" s="116">
        <v>27705316.389999997</v>
      </c>
      <c r="K10" s="116">
        <v>42868945</v>
      </c>
      <c r="L10" s="116">
        <f t="shared" si="2"/>
        <v>34087691</v>
      </c>
      <c r="M10" s="119">
        <f>I10-C10-D10</f>
        <v>0</v>
      </c>
      <c r="N10" s="663"/>
    </row>
    <row r="11" spans="1:14" s="62" customFormat="1" ht="18" customHeight="1">
      <c r="A11" s="124" t="s">
        <v>26</v>
      </c>
      <c r="B11" s="115" t="s">
        <v>160</v>
      </c>
      <c r="C11" s="116">
        <v>12781921</v>
      </c>
      <c r="D11" s="116">
        <f t="shared" si="3"/>
        <v>0</v>
      </c>
      <c r="E11" s="116">
        <v>0</v>
      </c>
      <c r="F11" s="117"/>
      <c r="G11" s="116">
        <v>0</v>
      </c>
      <c r="H11" s="117"/>
      <c r="I11" s="116">
        <v>12781921</v>
      </c>
      <c r="J11" s="116">
        <v>5098114.6400000006</v>
      </c>
      <c r="K11" s="116">
        <v>15212612</v>
      </c>
      <c r="L11" s="116">
        <f t="shared" si="2"/>
        <v>-2430691</v>
      </c>
      <c r="M11" s="119">
        <f t="shared" si="0"/>
        <v>0</v>
      </c>
      <c r="N11" s="663"/>
    </row>
    <row r="12" spans="1:14" s="62" customFormat="1" ht="18" customHeight="1">
      <c r="A12" s="124" t="s">
        <v>27</v>
      </c>
      <c r="B12" s="115" t="s">
        <v>161</v>
      </c>
      <c r="C12" s="116">
        <v>6483947</v>
      </c>
      <c r="D12" s="116">
        <f t="shared" si="3"/>
        <v>0</v>
      </c>
      <c r="E12" s="116">
        <v>0</v>
      </c>
      <c r="F12" s="117"/>
      <c r="G12" s="116">
        <v>0</v>
      </c>
      <c r="H12" s="117"/>
      <c r="I12" s="116">
        <v>6483947</v>
      </c>
      <c r="J12" s="116">
        <v>2776322.9999999995</v>
      </c>
      <c r="K12" s="116">
        <v>6483947</v>
      </c>
      <c r="L12" s="116">
        <f t="shared" si="2"/>
        <v>0</v>
      </c>
      <c r="M12" s="119">
        <f t="shared" si="0"/>
        <v>0</v>
      </c>
      <c r="N12" s="663"/>
    </row>
    <row r="13" spans="1:14" s="62" customFormat="1" ht="18" customHeight="1">
      <c r="A13" s="124" t="s">
        <v>100</v>
      </c>
      <c r="B13" s="115" t="s">
        <v>11</v>
      </c>
      <c r="C13" s="116">
        <v>9243710</v>
      </c>
      <c r="D13" s="116">
        <f t="shared" si="3"/>
        <v>786356</v>
      </c>
      <c r="E13" s="116">
        <v>786356</v>
      </c>
      <c r="F13" s="117" t="s">
        <v>417</v>
      </c>
      <c r="G13" s="116">
        <v>0</v>
      </c>
      <c r="H13" s="117"/>
      <c r="I13" s="116">
        <v>10030066</v>
      </c>
      <c r="J13" s="116">
        <v>3947739.5299999993</v>
      </c>
      <c r="K13" s="116">
        <v>10030066</v>
      </c>
      <c r="L13" s="116">
        <f t="shared" si="2"/>
        <v>0</v>
      </c>
      <c r="M13" s="119">
        <f t="shared" si="0"/>
        <v>0</v>
      </c>
      <c r="N13" s="663"/>
    </row>
    <row r="14" spans="1:14" s="62" customFormat="1" ht="18" customHeight="1">
      <c r="A14" s="124" t="s">
        <v>101</v>
      </c>
      <c r="B14" s="115" t="s">
        <v>162</v>
      </c>
      <c r="C14" s="116">
        <v>13597190</v>
      </c>
      <c r="D14" s="116">
        <f t="shared" si="3"/>
        <v>0</v>
      </c>
      <c r="E14" s="116">
        <v>0</v>
      </c>
      <c r="F14" s="117"/>
      <c r="G14" s="116">
        <v>0</v>
      </c>
      <c r="H14" s="117"/>
      <c r="I14" s="116">
        <v>13597190</v>
      </c>
      <c r="J14" s="116">
        <v>9105481.2399999872</v>
      </c>
      <c r="K14" s="116">
        <v>19416162</v>
      </c>
      <c r="L14" s="116">
        <f t="shared" si="2"/>
        <v>-5818972</v>
      </c>
      <c r="M14" s="119">
        <f t="shared" si="0"/>
        <v>0</v>
      </c>
      <c r="N14" s="663"/>
    </row>
    <row r="15" spans="1:14" s="62" customFormat="1" ht="18" customHeight="1">
      <c r="A15" s="124" t="s">
        <v>102</v>
      </c>
      <c r="B15" s="115" t="s">
        <v>163</v>
      </c>
      <c r="C15" s="116">
        <v>40458689</v>
      </c>
      <c r="D15" s="116">
        <f t="shared" si="3"/>
        <v>-1377719</v>
      </c>
      <c r="E15" s="116">
        <v>-1377719</v>
      </c>
      <c r="F15" s="117" t="s">
        <v>416</v>
      </c>
      <c r="G15" s="116">
        <v>0</v>
      </c>
      <c r="H15" s="117"/>
      <c r="I15" s="116">
        <v>39080970</v>
      </c>
      <c r="J15" s="116">
        <v>18447903.410000015</v>
      </c>
      <c r="K15" s="116">
        <v>46671857</v>
      </c>
      <c r="L15" s="116">
        <f t="shared" si="2"/>
        <v>-7590887</v>
      </c>
      <c r="M15" s="119">
        <f t="shared" si="0"/>
        <v>0</v>
      </c>
      <c r="N15" s="663"/>
    </row>
    <row r="16" spans="1:14" s="62" customFormat="1" ht="18" customHeight="1">
      <c r="A16" s="124" t="s">
        <v>103</v>
      </c>
      <c r="B16" s="115" t="s">
        <v>164</v>
      </c>
      <c r="C16" s="116">
        <v>525506742</v>
      </c>
      <c r="D16" s="116">
        <f t="shared" si="3"/>
        <v>4516187</v>
      </c>
      <c r="E16" s="116">
        <v>4516187</v>
      </c>
      <c r="F16" s="319" t="s">
        <v>416</v>
      </c>
      <c r="G16" s="116">
        <v>0</v>
      </c>
      <c r="H16" s="319"/>
      <c r="I16" s="116">
        <v>530022929</v>
      </c>
      <c r="J16" s="116">
        <v>304933691.93999958</v>
      </c>
      <c r="K16" s="116">
        <v>544831373</v>
      </c>
      <c r="L16" s="116">
        <f t="shared" si="2"/>
        <v>-14808444</v>
      </c>
      <c r="M16" s="119">
        <f t="shared" si="0"/>
        <v>0</v>
      </c>
      <c r="N16" s="663"/>
    </row>
    <row r="17" spans="1:14" s="62" customFormat="1" ht="18" customHeight="1">
      <c r="A17" s="124" t="s">
        <v>104</v>
      </c>
      <c r="B17" s="115" t="s">
        <v>165</v>
      </c>
      <c r="C17" s="116">
        <v>315461814</v>
      </c>
      <c r="D17" s="116">
        <f t="shared" si="3"/>
        <v>8028224</v>
      </c>
      <c r="E17" s="116">
        <v>8028224</v>
      </c>
      <c r="F17" s="117" t="s">
        <v>193</v>
      </c>
      <c r="G17" s="116">
        <v>0</v>
      </c>
      <c r="H17" s="117"/>
      <c r="I17" s="116">
        <v>323490038</v>
      </c>
      <c r="J17" s="116">
        <v>203530303.90000001</v>
      </c>
      <c r="K17" s="116">
        <v>307067418</v>
      </c>
      <c r="L17" s="116">
        <f t="shared" si="2"/>
        <v>16422620</v>
      </c>
      <c r="M17" s="119">
        <f t="shared" si="0"/>
        <v>0</v>
      </c>
      <c r="N17" s="663"/>
    </row>
    <row r="18" spans="1:14" s="62" customFormat="1" ht="18" customHeight="1">
      <c r="A18" s="124" t="s">
        <v>105</v>
      </c>
      <c r="B18" s="115" t="s">
        <v>166</v>
      </c>
      <c r="C18" s="116">
        <v>40722576</v>
      </c>
      <c r="D18" s="116">
        <f t="shared" si="3"/>
        <v>8746383</v>
      </c>
      <c r="E18" s="116">
        <v>8746383</v>
      </c>
      <c r="F18" s="117" t="s">
        <v>237</v>
      </c>
      <c r="G18" s="116">
        <v>0</v>
      </c>
      <c r="H18" s="117"/>
      <c r="I18" s="116">
        <v>49468959</v>
      </c>
      <c r="J18" s="116">
        <v>14450142.629999999</v>
      </c>
      <c r="K18" s="116">
        <v>25949052</v>
      </c>
      <c r="L18" s="116">
        <f t="shared" si="2"/>
        <v>23519907</v>
      </c>
      <c r="M18" s="119">
        <f t="shared" si="0"/>
        <v>0</v>
      </c>
      <c r="N18" s="663"/>
    </row>
    <row r="19" spans="1:14" s="72" customFormat="1" ht="7.5" customHeight="1">
      <c r="A19" s="124"/>
      <c r="B19" s="125"/>
      <c r="C19" s="116"/>
      <c r="D19" s="116"/>
      <c r="E19" s="116"/>
      <c r="F19" s="117"/>
      <c r="G19" s="117"/>
      <c r="H19" s="117"/>
      <c r="I19" s="116"/>
      <c r="J19" s="116"/>
      <c r="K19" s="116"/>
      <c r="L19" s="116"/>
      <c r="M19" s="119">
        <f t="shared" si="0"/>
        <v>0</v>
      </c>
      <c r="N19" s="663"/>
    </row>
    <row r="20" spans="1:14" s="71" customFormat="1" ht="18" customHeight="1">
      <c r="A20" s="120" t="s">
        <v>222</v>
      </c>
      <c r="B20" s="121"/>
      <c r="C20" s="122">
        <v>1910934141</v>
      </c>
      <c r="D20" s="122">
        <f>SUM(D8:D18)</f>
        <v>41541995</v>
      </c>
      <c r="E20" s="122">
        <v>37396267</v>
      </c>
      <c r="F20" s="122"/>
      <c r="G20" s="122">
        <f>SUM(G8:G18)</f>
        <v>4145728</v>
      </c>
      <c r="H20" s="122"/>
      <c r="I20" s="122">
        <f>SUM(I8:I18)</f>
        <v>1952476136</v>
      </c>
      <c r="J20" s="122">
        <f>SUM(J8:J18)</f>
        <v>1080926402.0999994</v>
      </c>
      <c r="K20" s="122">
        <f>SUM(K8:K18)</f>
        <v>1883047741</v>
      </c>
      <c r="L20" s="122">
        <f>SUM(L8:L18)</f>
        <v>69428395</v>
      </c>
      <c r="M20" s="119">
        <f t="shared" si="0"/>
        <v>0</v>
      </c>
      <c r="N20" s="663"/>
    </row>
    <row r="21" spans="1:14" s="62" customFormat="1" ht="18" customHeight="1">
      <c r="A21" s="124" t="s">
        <v>28</v>
      </c>
      <c r="B21" s="115" t="s">
        <v>14</v>
      </c>
      <c r="C21" s="116">
        <v>24312360</v>
      </c>
      <c r="D21" s="116">
        <f t="shared" ref="D21:D26" si="4">E21+G21</f>
        <v>850000</v>
      </c>
      <c r="E21" s="116">
        <v>550000</v>
      </c>
      <c r="F21" s="117" t="s">
        <v>504</v>
      </c>
      <c r="G21" s="116">
        <v>300000</v>
      </c>
      <c r="H21" s="117" t="s">
        <v>297</v>
      </c>
      <c r="I21" s="116">
        <v>25162360</v>
      </c>
      <c r="J21" s="116">
        <v>13841224.33</v>
      </c>
      <c r="K21" s="116">
        <v>25162360</v>
      </c>
      <c r="L21" s="116">
        <f t="shared" ref="L21:L26" si="5">I21-K21</f>
        <v>0</v>
      </c>
      <c r="M21" s="119">
        <f>I21-C21-D21</f>
        <v>0</v>
      </c>
      <c r="N21" s="663"/>
    </row>
    <row r="22" spans="1:14" s="62" customFormat="1" ht="18" customHeight="1">
      <c r="A22" s="124" t="s">
        <v>106</v>
      </c>
      <c r="B22" s="115" t="s">
        <v>15</v>
      </c>
      <c r="C22" s="116">
        <v>8422558</v>
      </c>
      <c r="D22" s="116">
        <f t="shared" si="4"/>
        <v>-300000</v>
      </c>
      <c r="E22" s="116">
        <v>0</v>
      </c>
      <c r="F22" s="117" t="s">
        <v>297</v>
      </c>
      <c r="G22" s="116">
        <v>-300000</v>
      </c>
      <c r="H22" s="117" t="s">
        <v>297</v>
      </c>
      <c r="I22" s="116">
        <v>8122558</v>
      </c>
      <c r="J22" s="116">
        <v>3342438.5200000009</v>
      </c>
      <c r="K22" s="116">
        <v>8122558</v>
      </c>
      <c r="L22" s="116">
        <f t="shared" si="5"/>
        <v>0</v>
      </c>
      <c r="M22" s="119">
        <f t="shared" si="0"/>
        <v>0</v>
      </c>
      <c r="N22" s="663"/>
    </row>
    <row r="23" spans="1:14" s="62" customFormat="1" ht="18" customHeight="1">
      <c r="A23" s="124" t="s">
        <v>107</v>
      </c>
      <c r="B23" s="115" t="s">
        <v>16</v>
      </c>
      <c r="C23" s="116">
        <v>3287393</v>
      </c>
      <c r="D23" s="116">
        <f t="shared" si="4"/>
        <v>1758744</v>
      </c>
      <c r="E23" s="116">
        <v>1396905</v>
      </c>
      <c r="F23" s="117" t="s">
        <v>424</v>
      </c>
      <c r="G23" s="116">
        <v>361839</v>
      </c>
      <c r="H23" s="117" t="s">
        <v>196</v>
      </c>
      <c r="I23" s="116">
        <v>5046137</v>
      </c>
      <c r="J23" s="116">
        <v>1824142.6100000017</v>
      </c>
      <c r="K23" s="116">
        <v>5046043</v>
      </c>
      <c r="L23" s="116">
        <f t="shared" si="5"/>
        <v>94</v>
      </c>
      <c r="M23" s="119">
        <f t="shared" si="0"/>
        <v>0</v>
      </c>
      <c r="N23" s="663"/>
    </row>
    <row r="24" spans="1:14" s="62" customFormat="1" ht="18" customHeight="1">
      <c r="A24" s="124" t="s">
        <v>93</v>
      </c>
      <c r="B24" s="115" t="s">
        <v>135</v>
      </c>
      <c r="C24" s="116">
        <v>30297011</v>
      </c>
      <c r="D24" s="116">
        <f t="shared" si="4"/>
        <v>0</v>
      </c>
      <c r="E24" s="116">
        <v>0</v>
      </c>
      <c r="F24" s="117" t="s">
        <v>612</v>
      </c>
      <c r="G24" s="116">
        <v>0</v>
      </c>
      <c r="H24" s="117"/>
      <c r="I24" s="116">
        <v>30297011</v>
      </c>
      <c r="J24" s="116">
        <v>14646190.530000003</v>
      </c>
      <c r="K24" s="116">
        <v>30296749</v>
      </c>
      <c r="L24" s="116">
        <f t="shared" si="5"/>
        <v>262</v>
      </c>
      <c r="M24" s="119">
        <f t="shared" si="0"/>
        <v>0</v>
      </c>
      <c r="N24" s="663"/>
    </row>
    <row r="25" spans="1:14" s="62" customFormat="1" ht="18" customHeight="1">
      <c r="A25" s="124" t="s">
        <v>94</v>
      </c>
      <c r="B25" s="115" t="s">
        <v>290</v>
      </c>
      <c r="C25" s="116">
        <v>33009782</v>
      </c>
      <c r="D25" s="116">
        <f t="shared" si="4"/>
        <v>2651399</v>
      </c>
      <c r="E25" s="116">
        <v>2651399</v>
      </c>
      <c r="F25" s="117" t="s">
        <v>196</v>
      </c>
      <c r="G25" s="116">
        <v>0</v>
      </c>
      <c r="H25" s="117"/>
      <c r="I25" s="116">
        <v>35661181</v>
      </c>
      <c r="J25" s="116">
        <v>16718894.500000004</v>
      </c>
      <c r="K25" s="116">
        <v>35661181</v>
      </c>
      <c r="L25" s="116">
        <f t="shared" si="5"/>
        <v>0</v>
      </c>
      <c r="M25" s="119">
        <f>I25-C25-D25</f>
        <v>0</v>
      </c>
      <c r="N25" s="663"/>
    </row>
    <row r="26" spans="1:14" s="62" customFormat="1" ht="18" customHeight="1">
      <c r="A26" s="124" t="s">
        <v>108</v>
      </c>
      <c r="B26" s="115" t="s">
        <v>136</v>
      </c>
      <c r="C26" s="116">
        <v>7758251</v>
      </c>
      <c r="D26" s="116">
        <f t="shared" si="4"/>
        <v>367216</v>
      </c>
      <c r="E26" s="116">
        <v>163956</v>
      </c>
      <c r="F26" s="319" t="s">
        <v>463</v>
      </c>
      <c r="G26" s="116">
        <v>203260</v>
      </c>
      <c r="H26" s="319" t="s">
        <v>196</v>
      </c>
      <c r="I26" s="116">
        <v>8125467</v>
      </c>
      <c r="J26" s="116">
        <v>4154984.4199999976</v>
      </c>
      <c r="K26" s="116">
        <v>8121894</v>
      </c>
      <c r="L26" s="116">
        <f t="shared" si="5"/>
        <v>3573</v>
      </c>
      <c r="M26" s="119">
        <f>I26-C26-D26</f>
        <v>0</v>
      </c>
      <c r="N26" s="663"/>
    </row>
    <row r="27" spans="1:14" s="72" customFormat="1" ht="7.5" customHeight="1">
      <c r="A27" s="124"/>
      <c r="B27" s="115"/>
      <c r="C27" s="116"/>
      <c r="D27" s="116"/>
      <c r="E27" s="116"/>
      <c r="F27" s="117"/>
      <c r="G27" s="117"/>
      <c r="H27" s="117"/>
      <c r="I27" s="116"/>
      <c r="J27" s="116"/>
      <c r="K27" s="116"/>
      <c r="L27" s="116"/>
      <c r="M27" s="119">
        <f t="shared" si="0"/>
        <v>0</v>
      </c>
      <c r="N27" s="663"/>
    </row>
    <row r="28" spans="1:14" s="71" customFormat="1" ht="18" customHeight="1">
      <c r="A28" s="120" t="s">
        <v>223</v>
      </c>
      <c r="B28" s="121"/>
      <c r="C28" s="122">
        <v>107087355</v>
      </c>
      <c r="D28" s="122">
        <f>SUM(D21:D26)</f>
        <v>5327359</v>
      </c>
      <c r="E28" s="122">
        <v>4762260</v>
      </c>
      <c r="F28" s="123"/>
      <c r="G28" s="122">
        <f>SUM(G21:G26)</f>
        <v>565099</v>
      </c>
      <c r="H28" s="123"/>
      <c r="I28" s="122">
        <f>SUM(I21:I26)</f>
        <v>112414714</v>
      </c>
      <c r="J28" s="122">
        <f>SUM(J21:J26)</f>
        <v>54527874.910000004</v>
      </c>
      <c r="K28" s="122">
        <f>SUM(K21:K26)</f>
        <v>112410785</v>
      </c>
      <c r="L28" s="122">
        <f>SUM(L21:L26)</f>
        <v>3929</v>
      </c>
      <c r="M28" s="119">
        <f t="shared" si="0"/>
        <v>0</v>
      </c>
      <c r="N28" s="663"/>
    </row>
    <row r="29" spans="1:14" s="62" customFormat="1" ht="18" customHeight="1">
      <c r="A29" s="124" t="s">
        <v>95</v>
      </c>
      <c r="B29" s="115" t="s">
        <v>167</v>
      </c>
      <c r="C29" s="116">
        <v>56610884</v>
      </c>
      <c r="D29" s="116">
        <f>E29+G29</f>
        <v>-266941</v>
      </c>
      <c r="E29" s="116">
        <v>-266941</v>
      </c>
      <c r="F29" s="117" t="s">
        <v>464</v>
      </c>
      <c r="G29" s="116">
        <v>0</v>
      </c>
      <c r="H29" s="117"/>
      <c r="I29" s="116">
        <v>56343943</v>
      </c>
      <c r="J29" s="116">
        <v>30329825.109999903</v>
      </c>
      <c r="K29" s="116">
        <v>56049809</v>
      </c>
      <c r="L29" s="116">
        <f>I29-K29</f>
        <v>294134</v>
      </c>
      <c r="M29" s="119">
        <f t="shared" si="0"/>
        <v>0</v>
      </c>
      <c r="N29" s="663"/>
    </row>
    <row r="30" spans="1:14" s="62" customFormat="1" ht="18" customHeight="1">
      <c r="A30" s="124" t="s">
        <v>96</v>
      </c>
      <c r="B30" s="115" t="s">
        <v>109</v>
      </c>
      <c r="C30" s="116">
        <v>4587894</v>
      </c>
      <c r="D30" s="116">
        <f>E30+G30</f>
        <v>-24612</v>
      </c>
      <c r="E30" s="116">
        <v>-24612</v>
      </c>
      <c r="F30" s="117" t="s">
        <v>193</v>
      </c>
      <c r="G30" s="116">
        <v>0</v>
      </c>
      <c r="H30" s="117"/>
      <c r="I30" s="116">
        <v>4563282</v>
      </c>
      <c r="J30" s="116">
        <v>2160041.6699999995</v>
      </c>
      <c r="K30" s="116">
        <v>4554736</v>
      </c>
      <c r="L30" s="116">
        <f>I30-K30</f>
        <v>8546</v>
      </c>
      <c r="M30" s="119">
        <f t="shared" si="0"/>
        <v>0</v>
      </c>
      <c r="N30" s="663"/>
    </row>
    <row r="31" spans="1:14" s="62" customFormat="1" ht="18" customHeight="1">
      <c r="A31" s="124" t="s">
        <v>97</v>
      </c>
      <c r="B31" s="115" t="s">
        <v>168</v>
      </c>
      <c r="C31" s="116">
        <v>9399818</v>
      </c>
      <c r="D31" s="116">
        <f>E31+G31</f>
        <v>318323</v>
      </c>
      <c r="E31" s="116">
        <v>318323</v>
      </c>
      <c r="F31" s="117" t="s">
        <v>463</v>
      </c>
      <c r="G31" s="116">
        <v>0</v>
      </c>
      <c r="H31" s="117"/>
      <c r="I31" s="116">
        <v>9718141</v>
      </c>
      <c r="J31" s="116">
        <v>3785599.5300000003</v>
      </c>
      <c r="K31" s="116">
        <v>9718141</v>
      </c>
      <c r="L31" s="116">
        <f>I31-K31</f>
        <v>0</v>
      </c>
      <c r="M31" s="119">
        <f t="shared" si="0"/>
        <v>0</v>
      </c>
      <c r="N31" s="663"/>
    </row>
    <row r="32" spans="1:14" s="72" customFormat="1" ht="7.5" customHeight="1">
      <c r="A32" s="124"/>
      <c r="B32" s="115"/>
      <c r="C32" s="116"/>
      <c r="D32" s="116"/>
      <c r="E32" s="116"/>
      <c r="F32" s="117"/>
      <c r="G32" s="117"/>
      <c r="H32" s="117"/>
      <c r="I32" s="116"/>
      <c r="J32" s="116"/>
      <c r="K32" s="116"/>
      <c r="L32" s="116"/>
      <c r="M32" s="119">
        <f t="shared" si="0"/>
        <v>0</v>
      </c>
      <c r="N32" s="663"/>
    </row>
    <row r="33" spans="1:15" s="62" customFormat="1" ht="18" customHeight="1">
      <c r="A33" s="126" t="s">
        <v>224</v>
      </c>
      <c r="B33" s="121"/>
      <c r="C33" s="122">
        <v>70598596</v>
      </c>
      <c r="D33" s="122">
        <f>SUM(D29:D31)</f>
        <v>26770</v>
      </c>
      <c r="E33" s="122">
        <v>26770</v>
      </c>
      <c r="F33" s="123"/>
      <c r="G33" s="123">
        <f>SUM(G29:G31)</f>
        <v>0</v>
      </c>
      <c r="H33" s="123"/>
      <c r="I33" s="122">
        <f>SUM(I29:I31)</f>
        <v>70625366</v>
      </c>
      <c r="J33" s="122">
        <f>SUM(J29:J31)</f>
        <v>36275466.309999898</v>
      </c>
      <c r="K33" s="122">
        <f>SUM(K29:K31)</f>
        <v>70322686</v>
      </c>
      <c r="L33" s="122">
        <f>SUM(L29:L31)</f>
        <v>302680</v>
      </c>
      <c r="M33" s="119">
        <f t="shared" si="0"/>
        <v>0</v>
      </c>
      <c r="N33" s="663"/>
    </row>
    <row r="34" spans="1:15" s="62" customFormat="1" ht="18" customHeight="1">
      <c r="A34" s="124" t="s">
        <v>98</v>
      </c>
      <c r="B34" s="127" t="s">
        <v>18</v>
      </c>
      <c r="C34" s="116">
        <v>31033430</v>
      </c>
      <c r="D34" s="116">
        <f>E34+G34</f>
        <v>-2386166</v>
      </c>
      <c r="E34" s="116">
        <v>-2386166</v>
      </c>
      <c r="F34" s="117" t="s">
        <v>471</v>
      </c>
      <c r="G34" s="116">
        <v>0</v>
      </c>
      <c r="H34" s="117"/>
      <c r="I34" s="116">
        <v>28647264</v>
      </c>
      <c r="J34" s="116">
        <v>16643079.860000016</v>
      </c>
      <c r="K34" s="116">
        <v>28624105</v>
      </c>
      <c r="L34" s="116">
        <f>I34-K34</f>
        <v>23159</v>
      </c>
      <c r="M34" s="119">
        <f t="shared" si="0"/>
        <v>0</v>
      </c>
      <c r="N34" s="663"/>
    </row>
    <row r="35" spans="1:15" s="62" customFormat="1" ht="18" customHeight="1">
      <c r="A35" s="124" t="s">
        <v>252</v>
      </c>
      <c r="B35" s="127" t="s">
        <v>19</v>
      </c>
      <c r="C35" s="116">
        <v>15395931</v>
      </c>
      <c r="D35" s="116">
        <f>E35+G35</f>
        <v>-575546</v>
      </c>
      <c r="E35" s="116">
        <v>-576098</v>
      </c>
      <c r="F35" s="117" t="s">
        <v>611</v>
      </c>
      <c r="G35" s="116">
        <v>552</v>
      </c>
      <c r="H35" s="117" t="s">
        <v>196</v>
      </c>
      <c r="I35" s="116">
        <v>14820385</v>
      </c>
      <c r="J35" s="116">
        <v>7163561.6999999313</v>
      </c>
      <c r="K35" s="116">
        <v>14789631</v>
      </c>
      <c r="L35" s="116">
        <f>I35-K35</f>
        <v>30754</v>
      </c>
      <c r="M35" s="119">
        <f t="shared" si="0"/>
        <v>0</v>
      </c>
      <c r="N35" s="663"/>
    </row>
    <row r="36" spans="1:15" s="62" customFormat="1" ht="18" customHeight="1">
      <c r="A36" s="124" t="s">
        <v>253</v>
      </c>
      <c r="B36" s="127" t="s">
        <v>20</v>
      </c>
      <c r="C36" s="116">
        <v>1024990</v>
      </c>
      <c r="D36" s="116">
        <f>E36+G36</f>
        <v>240262</v>
      </c>
      <c r="E36" s="116">
        <v>240262</v>
      </c>
      <c r="F36" s="117" t="s">
        <v>465</v>
      </c>
      <c r="G36" s="116">
        <v>0</v>
      </c>
      <c r="H36" s="117"/>
      <c r="I36" s="116">
        <v>1265252</v>
      </c>
      <c r="J36" s="116">
        <v>673524.39000000013</v>
      </c>
      <c r="K36" s="116">
        <v>1263271</v>
      </c>
      <c r="L36" s="116">
        <f>I36-K36</f>
        <v>1981</v>
      </c>
      <c r="M36" s="119">
        <f t="shared" si="0"/>
        <v>0</v>
      </c>
      <c r="N36" s="663"/>
    </row>
    <row r="37" spans="1:15" s="62" customFormat="1" ht="18" customHeight="1">
      <c r="A37" s="124" t="s">
        <v>254</v>
      </c>
      <c r="B37" s="127" t="s">
        <v>21</v>
      </c>
      <c r="C37" s="116">
        <v>44325535</v>
      </c>
      <c r="D37" s="116">
        <f>E37+G37</f>
        <v>-59675</v>
      </c>
      <c r="E37" s="116">
        <v>-59675</v>
      </c>
      <c r="F37" s="117" t="s">
        <v>582</v>
      </c>
      <c r="G37" s="116">
        <v>0</v>
      </c>
      <c r="H37" s="117"/>
      <c r="I37" s="116">
        <v>44265860</v>
      </c>
      <c r="J37" s="116">
        <v>21261874.819999915</v>
      </c>
      <c r="K37" s="116">
        <v>43945995</v>
      </c>
      <c r="L37" s="116">
        <f>I37-K37</f>
        <v>319865</v>
      </c>
      <c r="M37" s="119">
        <f t="shared" si="0"/>
        <v>0</v>
      </c>
      <c r="N37" s="663"/>
    </row>
    <row r="38" spans="1:15" s="72" customFormat="1" ht="7.5" customHeight="1">
      <c r="A38" s="124"/>
      <c r="B38" s="127"/>
      <c r="C38" s="116"/>
      <c r="D38" s="116"/>
      <c r="E38" s="116"/>
      <c r="F38" s="117"/>
      <c r="G38" s="117"/>
      <c r="H38" s="117"/>
      <c r="I38" s="116"/>
      <c r="J38" s="116"/>
      <c r="K38" s="116"/>
      <c r="L38" s="116"/>
      <c r="M38" s="119">
        <f t="shared" si="0"/>
        <v>0</v>
      </c>
      <c r="N38" s="663"/>
    </row>
    <row r="39" spans="1:15" s="71" customFormat="1" ht="18" customHeight="1">
      <c r="A39" s="120" t="s">
        <v>355</v>
      </c>
      <c r="B39" s="121"/>
      <c r="C39" s="122">
        <v>91779886</v>
      </c>
      <c r="D39" s="122">
        <f>SUM(D34:D38)</f>
        <v>-2781125</v>
      </c>
      <c r="E39" s="122">
        <v>-2781677</v>
      </c>
      <c r="F39" s="123"/>
      <c r="G39" s="123">
        <f>SUM(G34:G38)</f>
        <v>552</v>
      </c>
      <c r="H39" s="123"/>
      <c r="I39" s="122">
        <f>SUM(I34:I38)</f>
        <v>88998761</v>
      </c>
      <c r="J39" s="122">
        <f>SUM(J34:J38)</f>
        <v>45742040.769999862</v>
      </c>
      <c r="K39" s="122">
        <f>SUM(K34:K38)</f>
        <v>88623002</v>
      </c>
      <c r="L39" s="122">
        <f>SUM(L34:L38)</f>
        <v>375759</v>
      </c>
      <c r="M39" s="119">
        <f>I39-C39-D39</f>
        <v>0</v>
      </c>
      <c r="N39" s="663"/>
    </row>
    <row r="40" spans="1:15" s="62" customFormat="1" ht="18" customHeight="1">
      <c r="A40" s="124" t="s">
        <v>99</v>
      </c>
      <c r="B40" s="125" t="s">
        <v>110</v>
      </c>
      <c r="C40" s="116">
        <v>27833087</v>
      </c>
      <c r="D40" s="116">
        <f>E40+G40</f>
        <v>5995704</v>
      </c>
      <c r="E40" s="116">
        <v>5995704</v>
      </c>
      <c r="F40" s="117" t="s">
        <v>613</v>
      </c>
      <c r="G40" s="116">
        <v>0</v>
      </c>
      <c r="H40" s="117"/>
      <c r="I40" s="116">
        <v>33828791</v>
      </c>
      <c r="J40" s="116">
        <v>13389652.390000012</v>
      </c>
      <c r="K40" s="116">
        <v>33828791</v>
      </c>
      <c r="L40" s="116">
        <f>I40-K40</f>
        <v>0</v>
      </c>
      <c r="M40" s="119">
        <f t="shared" si="0"/>
        <v>0</v>
      </c>
      <c r="N40" s="663"/>
    </row>
    <row r="41" spans="1:15" s="72" customFormat="1" ht="7.5" customHeight="1">
      <c r="A41" s="124"/>
      <c r="B41" s="127"/>
      <c r="C41" s="116"/>
      <c r="D41" s="116"/>
      <c r="E41" s="116"/>
      <c r="F41" s="117"/>
      <c r="G41" s="117"/>
      <c r="H41" s="117"/>
      <c r="I41" s="116"/>
      <c r="J41" s="116"/>
      <c r="K41" s="116"/>
      <c r="L41" s="116"/>
      <c r="M41" s="119">
        <f t="shared" si="0"/>
        <v>0</v>
      </c>
      <c r="N41" s="663"/>
    </row>
    <row r="42" spans="1:15" s="71" customFormat="1" ht="18" customHeight="1">
      <c r="A42" s="120" t="s">
        <v>356</v>
      </c>
      <c r="B42" s="121"/>
      <c r="C42" s="122">
        <v>27833087</v>
      </c>
      <c r="D42" s="122">
        <f>SUM(D40:D40)</f>
        <v>5995704</v>
      </c>
      <c r="E42" s="122">
        <v>5995704</v>
      </c>
      <c r="F42" s="123"/>
      <c r="G42" s="122">
        <f>SUM(G40:G40)</f>
        <v>0</v>
      </c>
      <c r="H42" s="123"/>
      <c r="I42" s="122">
        <f>SUM(I40:I40)</f>
        <v>33828791</v>
      </c>
      <c r="J42" s="122">
        <f>SUM(J40:J40)</f>
        <v>13389652.390000012</v>
      </c>
      <c r="K42" s="122">
        <f>SUM(K40:K40)</f>
        <v>33828791</v>
      </c>
      <c r="L42" s="122">
        <f>SUM(L40:L40)</f>
        <v>0</v>
      </c>
      <c r="M42" s="119">
        <f t="shared" si="0"/>
        <v>0</v>
      </c>
      <c r="N42" s="663"/>
    </row>
    <row r="43" spans="1:15" s="73" customFormat="1" ht="7.5" customHeight="1">
      <c r="A43" s="129"/>
      <c r="B43" s="130"/>
      <c r="C43" s="131"/>
      <c r="D43" s="131"/>
      <c r="E43" s="131"/>
      <c r="F43" s="132"/>
      <c r="G43" s="132"/>
      <c r="H43" s="132"/>
      <c r="I43" s="131"/>
      <c r="J43" s="131"/>
      <c r="K43" s="131"/>
      <c r="L43" s="131"/>
      <c r="M43" s="119">
        <f t="shared" si="0"/>
        <v>0</v>
      </c>
      <c r="N43" s="663"/>
    </row>
    <row r="44" spans="1:15" s="71" customFormat="1" ht="18" customHeight="1" thickBot="1">
      <c r="A44" s="133" t="s">
        <v>225</v>
      </c>
      <c r="B44" s="134"/>
      <c r="C44" s="135">
        <v>2233349693</v>
      </c>
      <c r="D44" s="408">
        <f>SUM(D42,D39,D33,D28,D20,D7,)</f>
        <v>49972090</v>
      </c>
      <c r="E44" s="408">
        <v>45260711</v>
      </c>
      <c r="F44" s="135"/>
      <c r="G44" s="135">
        <f>SUM(G42,G39,G33,G28,G20,G7,)</f>
        <v>4711379</v>
      </c>
      <c r="H44" s="135"/>
      <c r="I44" s="135">
        <f>SUM(I42,I39,I33,I28,I20,I7,)</f>
        <v>2283321783</v>
      </c>
      <c r="J44" s="135">
        <f>SUM(J42,J39,J33,J28,J20,J7,)</f>
        <v>1246222852.6899993</v>
      </c>
      <c r="K44" s="135">
        <f>SUM(K42,K39,K33,K28,K20,K7,)</f>
        <v>2212509158</v>
      </c>
      <c r="L44" s="135">
        <f>SUM(L42,L39,L33,L28,L20,L7,)</f>
        <v>70812625</v>
      </c>
      <c r="M44" s="119">
        <f>I44-C44-D44</f>
        <v>0</v>
      </c>
      <c r="N44" s="663"/>
    </row>
    <row r="45" spans="1:15" s="74" customFormat="1" ht="18" customHeight="1" thickTop="1">
      <c r="A45" s="136"/>
      <c r="B45" s="125"/>
      <c r="C45" s="116"/>
      <c r="D45" s="116"/>
      <c r="E45" s="116"/>
      <c r="F45" s="117"/>
      <c r="G45" s="116"/>
      <c r="H45" s="116"/>
      <c r="I45" s="116"/>
      <c r="J45" s="116"/>
      <c r="K45" s="116"/>
      <c r="L45" s="116"/>
      <c r="M45" s="119">
        <f t="shared" si="0"/>
        <v>0</v>
      </c>
      <c r="N45" s="663"/>
      <c r="O45" s="75"/>
    </row>
    <row r="46" spans="1:15" s="74" customFormat="1" ht="18" customHeight="1">
      <c r="A46" s="137" t="s">
        <v>48</v>
      </c>
      <c r="B46" s="125"/>
      <c r="C46" s="116"/>
      <c r="D46" s="116"/>
      <c r="E46" s="116"/>
      <c r="F46" s="117"/>
      <c r="G46" s="116"/>
      <c r="H46" s="116"/>
      <c r="I46" s="116"/>
      <c r="J46" s="116"/>
      <c r="K46" s="116"/>
      <c r="L46" s="116"/>
      <c r="M46" s="119">
        <f t="shared" si="0"/>
        <v>0</v>
      </c>
      <c r="N46" s="663"/>
    </row>
    <row r="47" spans="1:15" s="74" customFormat="1" ht="18" customHeight="1">
      <c r="A47" s="128"/>
      <c r="B47" s="125" t="s">
        <v>4</v>
      </c>
      <c r="C47" s="116">
        <v>1303186351</v>
      </c>
      <c r="D47" s="116">
        <f>I47-C47</f>
        <v>17682252</v>
      </c>
      <c r="E47" s="116">
        <v>17682252</v>
      </c>
      <c r="F47" s="117"/>
      <c r="G47" s="116">
        <v>0</v>
      </c>
      <c r="H47" s="117"/>
      <c r="I47" s="116">
        <v>1320868603</v>
      </c>
      <c r="J47" s="116">
        <v>543687548.24999166</v>
      </c>
      <c r="K47" s="116">
        <v>1261124567</v>
      </c>
      <c r="L47" s="116">
        <f>I47-K47</f>
        <v>59744036</v>
      </c>
      <c r="M47" s="119">
        <f t="shared" si="0"/>
        <v>0</v>
      </c>
      <c r="N47" s="663"/>
    </row>
    <row r="48" spans="1:15" s="74" customFormat="1" ht="18" customHeight="1">
      <c r="A48" s="128"/>
      <c r="B48" s="125" t="s">
        <v>5</v>
      </c>
      <c r="C48" s="116">
        <v>5685701</v>
      </c>
      <c r="D48" s="116">
        <f>I48-C48</f>
        <v>0</v>
      </c>
      <c r="E48" s="116">
        <v>0</v>
      </c>
      <c r="F48" s="117"/>
      <c r="G48" s="116">
        <v>0</v>
      </c>
      <c r="H48" s="117"/>
      <c r="I48" s="116">
        <v>5685701</v>
      </c>
      <c r="J48" s="116">
        <v>5685701</v>
      </c>
      <c r="K48" s="116">
        <v>5685701</v>
      </c>
      <c r="L48" s="116">
        <f>I48-K48</f>
        <v>0</v>
      </c>
      <c r="M48" s="119">
        <f>I48-C48-D48</f>
        <v>0</v>
      </c>
      <c r="N48" s="663"/>
    </row>
    <row r="49" spans="1:14" s="71" customFormat="1" ht="18" customHeight="1">
      <c r="A49" s="138"/>
      <c r="B49" s="139" t="s">
        <v>49</v>
      </c>
      <c r="C49" s="116">
        <f>SUM(C47:C48)</f>
        <v>1308872052</v>
      </c>
      <c r="D49" s="116">
        <f>SUM(D46:D48)</f>
        <v>17682252</v>
      </c>
      <c r="E49" s="116">
        <v>17682252</v>
      </c>
      <c r="F49" s="117"/>
      <c r="G49" s="116">
        <f>SUM(G47:G48)</f>
        <v>0</v>
      </c>
      <c r="H49" s="117"/>
      <c r="I49" s="116">
        <f>SUM(I47:I48)</f>
        <v>1326554304</v>
      </c>
      <c r="J49" s="116">
        <f>SUM(J47:J48)</f>
        <v>549373249.24999166</v>
      </c>
      <c r="K49" s="116">
        <f>SUM(K47:K48)</f>
        <v>1266810268</v>
      </c>
      <c r="L49" s="116">
        <f>I49-K49</f>
        <v>59744036</v>
      </c>
      <c r="M49" s="119">
        <f t="shared" si="0"/>
        <v>0</v>
      </c>
      <c r="N49" s="663"/>
    </row>
    <row r="50" spans="1:14" s="74" customFormat="1" ht="18" customHeight="1">
      <c r="A50" s="128"/>
      <c r="B50" s="125" t="s">
        <v>6</v>
      </c>
      <c r="C50" s="116">
        <v>917884262</v>
      </c>
      <c r="D50" s="116">
        <f>I50-C50</f>
        <v>30149135</v>
      </c>
      <c r="E50" s="116">
        <v>25668439</v>
      </c>
      <c r="F50" s="117"/>
      <c r="G50" s="116">
        <v>4480696</v>
      </c>
      <c r="H50" s="117"/>
      <c r="I50" s="116">
        <v>948033397</v>
      </c>
      <c r="J50" s="116">
        <v>691072918.06999671</v>
      </c>
      <c r="K50" s="116">
        <v>936964808</v>
      </c>
      <c r="L50" s="116">
        <f>I50-K50</f>
        <v>11068589</v>
      </c>
      <c r="M50" s="119">
        <f t="shared" si="0"/>
        <v>0</v>
      </c>
      <c r="N50" s="663"/>
    </row>
    <row r="51" spans="1:14" s="74" customFormat="1" ht="18" customHeight="1">
      <c r="A51" s="128"/>
      <c r="B51" s="125" t="s">
        <v>34</v>
      </c>
      <c r="C51" s="116">
        <v>6593379</v>
      </c>
      <c r="D51" s="116">
        <f>I51-C51</f>
        <v>2140703</v>
      </c>
      <c r="E51" s="116">
        <v>1910020</v>
      </c>
      <c r="F51" s="117"/>
      <c r="G51" s="116">
        <v>230683</v>
      </c>
      <c r="H51" s="117"/>
      <c r="I51" s="116">
        <v>8734082</v>
      </c>
      <c r="J51" s="116">
        <v>5776685.3700000029</v>
      </c>
      <c r="K51" s="116">
        <v>8734082</v>
      </c>
      <c r="L51" s="116">
        <f>I51-K51</f>
        <v>0</v>
      </c>
      <c r="M51" s="119">
        <f t="shared" si="0"/>
        <v>0</v>
      </c>
      <c r="N51" s="663"/>
    </row>
    <row r="52" spans="1:14" s="71" customFormat="1" ht="18" customHeight="1">
      <c r="A52" s="120" t="s">
        <v>35</v>
      </c>
      <c r="B52" s="140"/>
      <c r="C52" s="122">
        <f>SUM(C49:C51)</f>
        <v>2233349693</v>
      </c>
      <c r="D52" s="122">
        <f>SUM(D49:D51)</f>
        <v>49972090</v>
      </c>
      <c r="E52" s="122">
        <v>45260711</v>
      </c>
      <c r="F52" s="320"/>
      <c r="G52" s="122">
        <f>SUM(G49:G51)</f>
        <v>4711379</v>
      </c>
      <c r="H52" s="320"/>
      <c r="I52" s="122">
        <f>SUM(I49:I51)</f>
        <v>2283321783</v>
      </c>
      <c r="J52" s="122">
        <f>SUM(J49:J51)</f>
        <v>1246222852.6899881</v>
      </c>
      <c r="K52" s="122">
        <f>SUM(K49:K51)</f>
        <v>2212509158</v>
      </c>
      <c r="L52" s="122">
        <f>SUM(L49:L51)</f>
        <v>70812625</v>
      </c>
      <c r="M52" s="119">
        <f>I52-C52-D52</f>
        <v>0</v>
      </c>
    </row>
    <row r="53" spans="1:14" s="74" customFormat="1" ht="18" customHeight="1">
      <c r="A53" s="141"/>
      <c r="B53" s="141"/>
      <c r="C53" s="142"/>
      <c r="D53" s="142"/>
      <c r="E53" s="142"/>
      <c r="F53" s="143"/>
      <c r="G53" s="143"/>
      <c r="H53" s="143"/>
      <c r="I53" s="142"/>
      <c r="J53" s="142"/>
      <c r="K53" s="142"/>
      <c r="L53" s="142"/>
      <c r="M53" s="144"/>
    </row>
    <row r="54" spans="1:14" s="69" customFormat="1" ht="18" customHeight="1">
      <c r="A54" s="147" t="s">
        <v>177</v>
      </c>
      <c r="B54" s="148" t="s">
        <v>386</v>
      </c>
      <c r="C54" s="151"/>
      <c r="D54" s="151"/>
      <c r="E54" s="457"/>
      <c r="F54" s="151"/>
      <c r="G54" s="146"/>
      <c r="H54" s="146"/>
      <c r="I54" s="145"/>
      <c r="J54" s="145"/>
      <c r="K54" s="145"/>
      <c r="L54" s="145"/>
      <c r="M54" s="64"/>
    </row>
    <row r="55" spans="1:14" s="69" customFormat="1" ht="18" customHeight="1">
      <c r="A55" s="147" t="s">
        <v>196</v>
      </c>
      <c r="B55" s="148" t="s">
        <v>387</v>
      </c>
      <c r="C55" s="151"/>
      <c r="D55" s="151"/>
      <c r="E55" s="151"/>
      <c r="F55" s="151"/>
      <c r="G55" s="146"/>
      <c r="H55" s="146"/>
      <c r="I55" s="145"/>
      <c r="J55" s="145"/>
      <c r="K55" s="145"/>
      <c r="L55" s="145"/>
      <c r="M55" s="64"/>
    </row>
    <row r="56" spans="1:14" s="69" customFormat="1" ht="18" customHeight="1">
      <c r="A56" s="147" t="s">
        <v>193</v>
      </c>
      <c r="B56" s="148" t="s">
        <v>388</v>
      </c>
      <c r="C56" s="151"/>
      <c r="D56" s="151"/>
      <c r="E56" s="151"/>
      <c r="F56" s="151"/>
      <c r="G56" s="146"/>
      <c r="H56" s="146"/>
      <c r="I56" s="145"/>
      <c r="J56" s="145"/>
      <c r="K56" s="145"/>
      <c r="L56" s="145"/>
      <c r="M56" s="64"/>
    </row>
    <row r="57" spans="1:14" s="69" customFormat="1" ht="18" customHeight="1">
      <c r="A57" s="147" t="s">
        <v>194</v>
      </c>
      <c r="B57" s="148" t="s">
        <v>389</v>
      </c>
      <c r="C57" s="149"/>
      <c r="D57" s="149"/>
      <c r="E57" s="149"/>
      <c r="F57" s="150"/>
      <c r="G57" s="146"/>
      <c r="H57" s="146"/>
      <c r="I57" s="145"/>
      <c r="J57" s="145"/>
      <c r="K57" s="145"/>
      <c r="L57" s="145"/>
      <c r="M57" s="64"/>
    </row>
    <row r="58" spans="1:14" s="69" customFormat="1" ht="18" customHeight="1">
      <c r="A58" s="147" t="s">
        <v>176</v>
      </c>
      <c r="B58" s="148" t="s">
        <v>390</v>
      </c>
      <c r="C58" s="149"/>
      <c r="D58" s="149"/>
      <c r="E58" s="149"/>
      <c r="F58" s="150"/>
      <c r="G58" s="146"/>
      <c r="H58" s="146"/>
      <c r="I58" s="145"/>
      <c r="J58" s="145"/>
      <c r="K58" s="145"/>
      <c r="L58" s="145"/>
      <c r="M58" s="64"/>
    </row>
    <row r="59" spans="1:14" s="69" customFormat="1" ht="18" customHeight="1">
      <c r="A59" s="147" t="s">
        <v>195</v>
      </c>
      <c r="B59" s="148" t="s">
        <v>468</v>
      </c>
      <c r="C59" s="149"/>
      <c r="D59" s="149"/>
      <c r="E59" s="149"/>
      <c r="F59" s="150"/>
      <c r="G59" s="146"/>
      <c r="H59" s="146"/>
      <c r="I59" s="145"/>
      <c r="J59" s="145"/>
      <c r="K59" s="145"/>
      <c r="L59" s="145"/>
      <c r="M59" s="64"/>
    </row>
    <row r="60" spans="1:14" s="69" customFormat="1" ht="18" customHeight="1">
      <c r="A60" s="147" t="s">
        <v>157</v>
      </c>
      <c r="B60" s="148" t="s">
        <v>391</v>
      </c>
      <c r="C60" s="151"/>
      <c r="D60" s="151"/>
      <c r="E60" s="151"/>
      <c r="F60" s="151"/>
      <c r="G60" s="146"/>
      <c r="H60" s="146"/>
      <c r="I60" s="145"/>
      <c r="J60" s="145"/>
      <c r="K60" s="145"/>
      <c r="L60" s="145"/>
      <c r="M60" s="64"/>
    </row>
    <row r="61" spans="1:14" s="69" customFormat="1" ht="18" customHeight="1">
      <c r="A61" s="147" t="s">
        <v>297</v>
      </c>
      <c r="B61" s="148" t="s">
        <v>421</v>
      </c>
      <c r="C61" s="151"/>
      <c r="D61" s="151"/>
      <c r="E61" s="151"/>
      <c r="F61" s="151"/>
      <c r="G61" s="146"/>
      <c r="H61" s="146"/>
      <c r="I61" s="145"/>
      <c r="J61" s="145"/>
      <c r="K61" s="145"/>
      <c r="L61" s="145"/>
      <c r="M61" s="64"/>
    </row>
    <row r="62" spans="1:14" s="69" customFormat="1" ht="18" customHeight="1">
      <c r="A62" s="147" t="s">
        <v>296</v>
      </c>
      <c r="B62" s="148" t="s">
        <v>425</v>
      </c>
      <c r="C62" s="151"/>
      <c r="D62" s="151"/>
      <c r="E62" s="151"/>
      <c r="F62" s="151"/>
      <c r="G62" s="146"/>
      <c r="H62" s="146"/>
      <c r="I62" s="145"/>
      <c r="J62" s="145"/>
      <c r="K62" s="145"/>
      <c r="L62" s="145"/>
      <c r="M62" s="64"/>
    </row>
    <row r="63" spans="1:14" s="69" customFormat="1" ht="18" customHeight="1">
      <c r="A63" s="147" t="s">
        <v>197</v>
      </c>
      <c r="B63" s="148" t="s">
        <v>426</v>
      </c>
      <c r="C63" s="151"/>
      <c r="D63" s="151"/>
      <c r="E63" s="151"/>
      <c r="F63" s="151"/>
      <c r="G63" s="146"/>
      <c r="H63" s="146"/>
      <c r="I63" s="145"/>
      <c r="J63" s="145"/>
      <c r="K63" s="145"/>
      <c r="L63" s="145"/>
      <c r="M63" s="64"/>
    </row>
    <row r="64" spans="1:14"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237</v>
      </c>
      <c r="B66" s="148" t="s">
        <v>502</v>
      </c>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00"/>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92"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T63"/>
  <sheetViews>
    <sheetView zoomScale="55" zoomScaleNormal="55" workbookViewId="0">
      <pane xSplit="2" ySplit="6" topLeftCell="C7" activePane="bottomRight" state="frozen"/>
      <selection activeCell="AM66" sqref="AM66"/>
      <selection pane="topRight" activeCell="AM66" sqref="AM66"/>
      <selection pane="bottomLeft" activeCell="AM66" sqref="AM66"/>
      <selection pane="bottomRight" activeCell="B3" sqref="B3"/>
    </sheetView>
  </sheetViews>
  <sheetFormatPr defaultColWidth="9.109375" defaultRowHeight="15.6"/>
  <cols>
    <col min="1" max="1" width="14.88671875" style="298" customWidth="1"/>
    <col min="2" max="2" width="93.6640625" style="102" bestFit="1" customWidth="1"/>
    <col min="3" max="3" width="25.88671875" style="102" bestFit="1" customWidth="1"/>
    <col min="4" max="4" width="25" style="102" bestFit="1" customWidth="1"/>
    <col min="5" max="5" width="21.6640625" style="102" bestFit="1" customWidth="1"/>
    <col min="6" max="6" width="25.6640625" style="102" bestFit="1" customWidth="1"/>
    <col min="7" max="7" width="19.44140625" style="102" customWidth="1"/>
    <col min="8" max="8" width="24.5546875" style="102" bestFit="1" customWidth="1"/>
    <col min="9" max="9" width="23.6640625" style="102" bestFit="1" customWidth="1"/>
    <col min="10" max="10" width="27.109375" style="102" bestFit="1" customWidth="1"/>
    <col min="11" max="12" width="21.33203125" style="102" bestFit="1" customWidth="1"/>
    <col min="13" max="13" width="22.33203125" style="102" bestFit="1" customWidth="1"/>
    <col min="14" max="14" width="27.109375" style="102" bestFit="1" customWidth="1"/>
    <col min="15" max="15" width="22.6640625" style="102" bestFit="1" customWidth="1"/>
    <col min="16" max="16" width="16.5546875" style="102" customWidth="1"/>
    <col min="17" max="17" width="23.44140625" style="102" bestFit="1" customWidth="1"/>
    <col min="18" max="18" width="22.5546875" style="102" bestFit="1" customWidth="1"/>
    <col min="19" max="19" width="24.44140625" style="102" bestFit="1" customWidth="1"/>
    <col min="20" max="20" width="27.33203125" style="102" bestFit="1" customWidth="1"/>
    <col min="21" max="21" width="25" style="102" bestFit="1" customWidth="1"/>
    <col min="22" max="22" width="21.6640625" style="102" bestFit="1" customWidth="1"/>
    <col min="23" max="23" width="26.44140625" style="102" bestFit="1" customWidth="1"/>
    <col min="24" max="24" width="21.5546875" style="102" bestFit="1" customWidth="1"/>
    <col min="25" max="26" width="22.6640625" style="102" bestFit="1" customWidth="1"/>
    <col min="27" max="27" width="19.6640625" style="102" bestFit="1" customWidth="1"/>
    <col min="28" max="28" width="24.109375" style="102" bestFit="1" customWidth="1"/>
    <col min="29" max="29" width="24.109375" style="102" customWidth="1"/>
    <col min="30" max="30" width="17.109375" style="102" bestFit="1" customWidth="1"/>
    <col min="31" max="31" width="13.6640625" style="102" bestFit="1" customWidth="1"/>
    <col min="32" max="32" width="16.109375" style="102" bestFit="1" customWidth="1"/>
    <col min="33" max="33" width="18.109375" style="102" customWidth="1"/>
    <col min="34" max="34" width="27.5546875" style="102" customWidth="1"/>
    <col min="35" max="35" width="24.5546875" style="102" bestFit="1" customWidth="1"/>
    <col min="36" max="36" width="18.5546875" style="102" bestFit="1" customWidth="1"/>
    <col min="37" max="39" width="18.44140625" style="102" customWidth="1"/>
    <col min="40" max="40" width="14.33203125" style="102" customWidth="1"/>
    <col min="41" max="41" width="20.44140625" style="102" customWidth="1"/>
    <col min="42" max="42" width="18.5546875" style="102" bestFit="1" customWidth="1"/>
    <col min="43" max="43" width="20.44140625" style="102" bestFit="1" customWidth="1"/>
    <col min="44" max="44" width="18" style="102" bestFit="1" customWidth="1"/>
    <col min="45" max="45" width="10.88671875" style="102" hidden="1" customWidth="1"/>
    <col min="46" max="46" width="14.44140625" style="102" bestFit="1" customWidth="1"/>
    <col min="47" max="47" width="11.5546875" style="102" bestFit="1" customWidth="1"/>
    <col min="48" max="16384" width="9.109375" style="102"/>
  </cols>
  <sheetData>
    <row r="1" spans="1:46">
      <c r="A1" s="272" t="s">
        <v>198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561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2" thickBot="1">
      <c r="A3" s="274" t="s">
        <v>590</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29"/>
      <c r="B4" s="630"/>
      <c r="C4" s="277" t="s">
        <v>22</v>
      </c>
      <c r="D4" s="278" t="s">
        <v>23</v>
      </c>
      <c r="E4" s="278" t="s">
        <v>24</v>
      </c>
      <c r="F4" s="278" t="s">
        <v>25</v>
      </c>
      <c r="G4" s="278" t="s">
        <v>26</v>
      </c>
      <c r="H4" s="278" t="s">
        <v>27</v>
      </c>
      <c r="I4" s="278" t="s">
        <v>100</v>
      </c>
      <c r="J4" s="278" t="s">
        <v>101</v>
      </c>
      <c r="K4" s="278" t="s">
        <v>102</v>
      </c>
      <c r="L4" s="278" t="s">
        <v>103</v>
      </c>
      <c r="M4" s="278" t="s">
        <v>104</v>
      </c>
      <c r="N4" s="278" t="s">
        <v>105</v>
      </c>
      <c r="O4" s="278" t="s">
        <v>28</v>
      </c>
      <c r="P4" s="278" t="s">
        <v>106</v>
      </c>
      <c r="Q4" s="278" t="s">
        <v>107</v>
      </c>
      <c r="R4" s="278" t="s">
        <v>93</v>
      </c>
      <c r="S4" s="278" t="s">
        <v>94</v>
      </c>
      <c r="T4" s="278" t="s">
        <v>108</v>
      </c>
      <c r="U4" s="279" t="s">
        <v>95</v>
      </c>
      <c r="V4" s="279" t="s">
        <v>96</v>
      </c>
      <c r="W4" s="279" t="s">
        <v>97</v>
      </c>
      <c r="X4" s="279" t="s">
        <v>98</v>
      </c>
      <c r="Y4" s="279" t="s">
        <v>252</v>
      </c>
      <c r="Z4" s="279" t="s">
        <v>253</v>
      </c>
      <c r="AA4" s="279" t="s">
        <v>254</v>
      </c>
      <c r="AB4" s="278" t="s">
        <v>99</v>
      </c>
      <c r="AC4" s="280" t="s">
        <v>151</v>
      </c>
    </row>
    <row r="5" spans="1:46" ht="47.4" thickBot="1">
      <c r="A5" s="631" t="s">
        <v>0</v>
      </c>
      <c r="B5" s="632"/>
      <c r="C5" s="281" t="s">
        <v>263</v>
      </c>
      <c r="D5" s="282" t="s">
        <v>264</v>
      </c>
      <c r="E5" s="282" t="s">
        <v>265</v>
      </c>
      <c r="F5" s="283" t="s">
        <v>266</v>
      </c>
      <c r="G5" s="283" t="s">
        <v>267</v>
      </c>
      <c r="H5" s="283" t="s">
        <v>268</v>
      </c>
      <c r="I5" s="283" t="s">
        <v>269</v>
      </c>
      <c r="J5" s="283" t="s">
        <v>270</v>
      </c>
      <c r="K5" s="283" t="s">
        <v>271</v>
      </c>
      <c r="L5" s="283" t="s">
        <v>272</v>
      </c>
      <c r="M5" s="283" t="s">
        <v>273</v>
      </c>
      <c r="N5" s="283" t="s">
        <v>274</v>
      </c>
      <c r="O5" s="283" t="s">
        <v>275</v>
      </c>
      <c r="P5" s="283" t="s">
        <v>276</v>
      </c>
      <c r="Q5" s="283" t="s">
        <v>277</v>
      </c>
      <c r="R5" s="283" t="s">
        <v>278</v>
      </c>
      <c r="S5" s="283" t="s">
        <v>279</v>
      </c>
      <c r="T5" s="283" t="s">
        <v>280</v>
      </c>
      <c r="U5" s="284" t="s">
        <v>281</v>
      </c>
      <c r="V5" s="284" t="s">
        <v>282</v>
      </c>
      <c r="W5" s="284" t="s">
        <v>283</v>
      </c>
      <c r="X5" s="284" t="s">
        <v>284</v>
      </c>
      <c r="Y5" s="284" t="s">
        <v>285</v>
      </c>
      <c r="Z5" s="284" t="s">
        <v>286</v>
      </c>
      <c r="AA5" s="284" t="s">
        <v>287</v>
      </c>
      <c r="AB5" s="283" t="s">
        <v>178</v>
      </c>
      <c r="AC5" s="285"/>
    </row>
    <row r="6" spans="1:46" ht="16.2" thickBot="1">
      <c r="A6" s="286"/>
      <c r="B6" s="287" t="s">
        <v>385</v>
      </c>
      <c r="C6" s="288">
        <v>25116628</v>
      </c>
      <c r="D6" s="288">
        <v>822100036</v>
      </c>
      <c r="E6" s="288">
        <v>47105630</v>
      </c>
      <c r="F6" s="288">
        <v>77471886</v>
      </c>
      <c r="G6" s="288">
        <v>12781921</v>
      </c>
      <c r="H6" s="288">
        <v>6483947</v>
      </c>
      <c r="I6" s="288">
        <v>9243710</v>
      </c>
      <c r="J6" s="288">
        <v>13597190</v>
      </c>
      <c r="K6" s="288">
        <v>40458689</v>
      </c>
      <c r="L6" s="288">
        <v>525506742</v>
      </c>
      <c r="M6" s="288">
        <v>315461814</v>
      </c>
      <c r="N6" s="288">
        <v>40722576</v>
      </c>
      <c r="O6" s="288">
        <v>24312360</v>
      </c>
      <c r="P6" s="288">
        <v>8422558</v>
      </c>
      <c r="Q6" s="288">
        <v>3287393</v>
      </c>
      <c r="R6" s="288">
        <v>30297011</v>
      </c>
      <c r="S6" s="288">
        <v>33009782</v>
      </c>
      <c r="T6" s="288">
        <v>7758251</v>
      </c>
      <c r="U6" s="288">
        <v>56610884</v>
      </c>
      <c r="V6" s="288">
        <v>4587894</v>
      </c>
      <c r="W6" s="288">
        <v>9399818</v>
      </c>
      <c r="X6" s="288">
        <v>31033430</v>
      </c>
      <c r="Y6" s="288">
        <v>15395931</v>
      </c>
      <c r="Z6" s="288">
        <v>1024990</v>
      </c>
      <c r="AA6" s="288">
        <v>44325535</v>
      </c>
      <c r="AB6" s="288">
        <v>27833087</v>
      </c>
      <c r="AC6" s="289">
        <f t="shared" ref="AC6:AC13" si="0">SUM(C6:AB6)</f>
        <v>2233349693</v>
      </c>
      <c r="AE6" s="85"/>
    </row>
    <row r="7" spans="1:46">
      <c r="A7" s="386" t="s">
        <v>177</v>
      </c>
      <c r="B7" s="345" t="s">
        <v>386</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86" t="s">
        <v>196</v>
      </c>
      <c r="B8" s="345" t="s">
        <v>387</v>
      </c>
      <c r="C8" s="290">
        <v>0</v>
      </c>
      <c r="D8" s="290">
        <v>1430280</v>
      </c>
      <c r="E8" s="290">
        <v>10744095</v>
      </c>
      <c r="F8" s="290">
        <v>0</v>
      </c>
      <c r="G8" s="290">
        <v>0</v>
      </c>
      <c r="H8" s="290">
        <v>0</v>
      </c>
      <c r="I8" s="290">
        <v>781000</v>
      </c>
      <c r="J8" s="290">
        <v>0</v>
      </c>
      <c r="K8" s="290">
        <v>-1417255</v>
      </c>
      <c r="L8" s="290">
        <v>589149</v>
      </c>
      <c r="M8" s="290">
        <v>0</v>
      </c>
      <c r="N8" s="290">
        <v>0</v>
      </c>
      <c r="O8" s="290">
        <v>450000</v>
      </c>
      <c r="P8" s="290">
        <v>0</v>
      </c>
      <c r="Q8" s="290">
        <v>1768444</v>
      </c>
      <c r="R8" s="290">
        <v>0</v>
      </c>
      <c r="S8" s="290">
        <v>2651399</v>
      </c>
      <c r="T8" s="290">
        <v>263318</v>
      </c>
      <c r="U8" s="290">
        <v>0</v>
      </c>
      <c r="V8" s="290">
        <v>0</v>
      </c>
      <c r="W8" s="290">
        <v>314158</v>
      </c>
      <c r="X8" s="290">
        <v>0</v>
      </c>
      <c r="Y8" s="290">
        <v>552</v>
      </c>
      <c r="Z8" s="290">
        <v>0</v>
      </c>
      <c r="AA8" s="290">
        <v>782640</v>
      </c>
      <c r="AB8" s="290">
        <v>2236848</v>
      </c>
      <c r="AC8" s="291">
        <f t="shared" si="0"/>
        <v>20594628</v>
      </c>
    </row>
    <row r="9" spans="1:46">
      <c r="A9" s="387" t="s">
        <v>193</v>
      </c>
      <c r="B9" s="368" t="s">
        <v>388</v>
      </c>
      <c r="C9" s="290">
        <v>-138613</v>
      </c>
      <c r="D9" s="290">
        <v>-1953212</v>
      </c>
      <c r="E9" s="290">
        <v>1262336</v>
      </c>
      <c r="F9" s="290">
        <v>-515250</v>
      </c>
      <c r="G9" s="290">
        <v>0</v>
      </c>
      <c r="H9" s="290">
        <v>0</v>
      </c>
      <c r="I9" s="290">
        <v>0</v>
      </c>
      <c r="J9" s="290">
        <v>0</v>
      </c>
      <c r="K9" s="290">
        <v>39536</v>
      </c>
      <c r="L9" s="290">
        <v>3927038</v>
      </c>
      <c r="M9" s="290">
        <v>8028224</v>
      </c>
      <c r="N9" s="290">
        <v>0</v>
      </c>
      <c r="O9" s="290">
        <v>0</v>
      </c>
      <c r="P9" s="290">
        <v>0</v>
      </c>
      <c r="Q9" s="290">
        <v>0</v>
      </c>
      <c r="R9" s="290">
        <v>0</v>
      </c>
      <c r="S9" s="290">
        <v>0</v>
      </c>
      <c r="T9" s="290">
        <v>0</v>
      </c>
      <c r="U9" s="290">
        <v>-294043</v>
      </c>
      <c r="V9" s="290">
        <v>-24612</v>
      </c>
      <c r="W9" s="290">
        <v>0</v>
      </c>
      <c r="X9" s="290">
        <v>-173456</v>
      </c>
      <c r="Y9" s="290">
        <v>-150031</v>
      </c>
      <c r="Z9" s="290">
        <v>17723</v>
      </c>
      <c r="AA9" s="290">
        <v>-261409</v>
      </c>
      <c r="AB9" s="290">
        <v>-81485</v>
      </c>
      <c r="AC9" s="291">
        <f t="shared" si="0"/>
        <v>9682746</v>
      </c>
    </row>
    <row r="10" spans="1:46">
      <c r="A10" s="388" t="s">
        <v>194</v>
      </c>
      <c r="B10" s="292" t="s">
        <v>389</v>
      </c>
      <c r="C10" s="290">
        <v>0</v>
      </c>
      <c r="D10" s="290">
        <v>1243367</v>
      </c>
      <c r="E10" s="290">
        <v>1233146</v>
      </c>
      <c r="F10" s="290">
        <v>0</v>
      </c>
      <c r="G10" s="290">
        <v>0</v>
      </c>
      <c r="H10" s="290">
        <v>0</v>
      </c>
      <c r="I10" s="290">
        <v>0</v>
      </c>
      <c r="J10" s="290">
        <v>0</v>
      </c>
      <c r="K10" s="290">
        <v>0</v>
      </c>
      <c r="L10" s="290">
        <v>0</v>
      </c>
      <c r="M10" s="290">
        <v>0</v>
      </c>
      <c r="N10" s="290">
        <v>0</v>
      </c>
      <c r="O10" s="290">
        <v>0</v>
      </c>
      <c r="P10" s="290">
        <v>0</v>
      </c>
      <c r="Q10" s="290">
        <v>0</v>
      </c>
      <c r="R10" s="290">
        <v>100000</v>
      </c>
      <c r="S10" s="290">
        <v>0</v>
      </c>
      <c r="T10" s="290">
        <v>103898</v>
      </c>
      <c r="U10" s="290">
        <v>27102</v>
      </c>
      <c r="V10" s="290">
        <v>0</v>
      </c>
      <c r="W10" s="290">
        <v>4165</v>
      </c>
      <c r="X10" s="290">
        <v>-66631</v>
      </c>
      <c r="Y10" s="290">
        <v>0</v>
      </c>
      <c r="Z10" s="290">
        <v>0</v>
      </c>
      <c r="AA10" s="290">
        <v>-500000</v>
      </c>
      <c r="AB10" s="290">
        <v>0</v>
      </c>
      <c r="AC10" s="291">
        <f t="shared" si="0"/>
        <v>2145047</v>
      </c>
    </row>
    <row r="11" spans="1:46">
      <c r="A11" s="388" t="s">
        <v>176</v>
      </c>
      <c r="B11" s="292" t="s">
        <v>390</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88" t="s">
        <v>195</v>
      </c>
      <c r="B12" s="292" t="s">
        <v>468</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88" t="s">
        <v>157</v>
      </c>
      <c r="B13" s="292" t="s">
        <v>391</v>
      </c>
      <c r="C13" s="290">
        <v>0</v>
      </c>
      <c r="D13" s="290">
        <v>0</v>
      </c>
      <c r="E13" s="290">
        <v>0</v>
      </c>
      <c r="F13" s="290">
        <v>0</v>
      </c>
      <c r="G13" s="290">
        <v>0</v>
      </c>
      <c r="H13" s="290">
        <v>0</v>
      </c>
      <c r="I13" s="290">
        <v>5356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5356</v>
      </c>
    </row>
    <row r="14" spans="1:46">
      <c r="A14" s="388" t="s">
        <v>297</v>
      </c>
      <c r="B14" s="292" t="s">
        <v>421</v>
      </c>
      <c r="C14" s="290">
        <v>0</v>
      </c>
      <c r="D14" s="290">
        <v>0</v>
      </c>
      <c r="E14" s="290">
        <v>679695</v>
      </c>
      <c r="F14" s="290">
        <v>0</v>
      </c>
      <c r="G14" s="290">
        <v>0</v>
      </c>
      <c r="H14" s="290">
        <v>0</v>
      </c>
      <c r="I14" s="290">
        <v>0</v>
      </c>
      <c r="J14" s="290">
        <v>0</v>
      </c>
      <c r="K14" s="290">
        <v>0</v>
      </c>
      <c r="L14" s="290">
        <v>0</v>
      </c>
      <c r="M14" s="290">
        <v>0</v>
      </c>
      <c r="N14" s="290">
        <v>0</v>
      </c>
      <c r="O14" s="290">
        <v>400000</v>
      </c>
      <c r="P14" s="290">
        <v>-300000</v>
      </c>
      <c r="Q14" s="290">
        <v>0</v>
      </c>
      <c r="R14" s="290">
        <v>-100000</v>
      </c>
      <c r="S14" s="290">
        <v>0</v>
      </c>
      <c r="T14" s="290">
        <v>0</v>
      </c>
      <c r="U14" s="290">
        <v>0</v>
      </c>
      <c r="V14" s="290">
        <v>0</v>
      </c>
      <c r="W14" s="290">
        <v>0</v>
      </c>
      <c r="X14" s="290">
        <v>-564271</v>
      </c>
      <c r="Y14" s="290">
        <v>-115424</v>
      </c>
      <c r="Z14" s="290">
        <v>0</v>
      </c>
      <c r="AA14" s="290">
        <v>0</v>
      </c>
      <c r="AB14" s="290">
        <v>0</v>
      </c>
      <c r="AC14" s="291">
        <f>SUM(C14:AB14)</f>
        <v>0</v>
      </c>
    </row>
    <row r="15" spans="1:46">
      <c r="A15" s="388" t="s">
        <v>296</v>
      </c>
      <c r="B15" s="292" t="s">
        <v>425</v>
      </c>
      <c r="C15" s="290">
        <v>0</v>
      </c>
      <c r="D15" s="290">
        <v>3564482</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-2280921</v>
      </c>
      <c r="Y15" s="290">
        <v>-30159</v>
      </c>
      <c r="Z15" s="290">
        <v>-27477</v>
      </c>
      <c r="AA15" s="290">
        <v>-62261</v>
      </c>
      <c r="AB15" s="290">
        <v>-89000</v>
      </c>
      <c r="AC15" s="291">
        <f t="shared" ref="AC15:AC16" si="1">SUM(C15:AB15)</f>
        <v>852215</v>
      </c>
    </row>
    <row r="16" spans="1:46" ht="14.4" customHeight="1">
      <c r="A16" s="388" t="s">
        <v>197</v>
      </c>
      <c r="B16" s="292" t="s">
        <v>426</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c r="A17" s="433" t="s">
        <v>236</v>
      </c>
      <c r="B17" s="434" t="s">
        <v>466</v>
      </c>
      <c r="C17" s="290">
        <v>0</v>
      </c>
      <c r="D17" s="290">
        <v>0</v>
      </c>
      <c r="E17" s="290">
        <v>0</v>
      </c>
      <c r="F17" s="290">
        <v>0</v>
      </c>
      <c r="G17" s="290">
        <v>0</v>
      </c>
      <c r="H17" s="290">
        <v>0</v>
      </c>
      <c r="I17" s="290">
        <v>0</v>
      </c>
      <c r="J17" s="290">
        <v>0</v>
      </c>
      <c r="K17" s="290">
        <v>0</v>
      </c>
      <c r="L17" s="290">
        <v>0</v>
      </c>
      <c r="M17" s="290">
        <v>0</v>
      </c>
      <c r="N17" s="290">
        <v>0</v>
      </c>
      <c r="O17" s="290">
        <v>0</v>
      </c>
      <c r="P17" s="290">
        <v>0</v>
      </c>
      <c r="Q17" s="290">
        <v>0</v>
      </c>
      <c r="R17" s="290">
        <v>0</v>
      </c>
      <c r="S17" s="290">
        <v>0</v>
      </c>
      <c r="T17" s="290">
        <v>0</v>
      </c>
      <c r="U17" s="290">
        <v>0</v>
      </c>
      <c r="V17" s="290">
        <v>0</v>
      </c>
      <c r="W17" s="290">
        <v>0</v>
      </c>
      <c r="X17" s="290">
        <v>49113</v>
      </c>
      <c r="Y17" s="290">
        <v>-280484</v>
      </c>
      <c r="Z17" s="290">
        <v>250016</v>
      </c>
      <c r="AA17" s="290">
        <v>-18645</v>
      </c>
      <c r="AB17" s="290">
        <v>0</v>
      </c>
      <c r="AC17" s="291">
        <f t="shared" ref="AC17:AC18" si="2">SUM(C17:AB17)</f>
        <v>0</v>
      </c>
    </row>
    <row r="18" spans="1:33">
      <c r="A18" s="433" t="s">
        <v>354</v>
      </c>
      <c r="B18" s="434" t="s">
        <v>470</v>
      </c>
      <c r="C18" s="290"/>
      <c r="D18" s="290"/>
      <c r="E18" s="290"/>
      <c r="F18" s="290"/>
      <c r="G18" s="290"/>
      <c r="H18" s="290"/>
      <c r="I18" s="290"/>
      <c r="J18" s="290"/>
      <c r="K18" s="290"/>
      <c r="L18" s="290"/>
      <c r="M18" s="290"/>
      <c r="N18" s="290"/>
      <c r="O18" s="290"/>
      <c r="P18" s="290"/>
      <c r="Q18" s="290"/>
      <c r="R18" s="290"/>
      <c r="S18" s="290">
        <v>0</v>
      </c>
      <c r="T18" s="290">
        <v>0</v>
      </c>
      <c r="U18" s="290">
        <v>0</v>
      </c>
      <c r="V18" s="290">
        <v>0</v>
      </c>
      <c r="W18" s="290">
        <v>0</v>
      </c>
      <c r="X18" s="290">
        <v>0</v>
      </c>
      <c r="Y18" s="290">
        <v>0</v>
      </c>
      <c r="Z18" s="290">
        <v>0</v>
      </c>
      <c r="AA18" s="290">
        <v>0</v>
      </c>
      <c r="AB18" s="290">
        <v>3929341</v>
      </c>
      <c r="AC18" s="291">
        <f t="shared" si="2"/>
        <v>3929341</v>
      </c>
    </row>
    <row r="19" spans="1:33">
      <c r="A19" s="433" t="s">
        <v>237</v>
      </c>
      <c r="B19" s="434" t="s">
        <v>502</v>
      </c>
      <c r="C19" s="290">
        <v>0</v>
      </c>
      <c r="D19" s="290">
        <v>8178521</v>
      </c>
      <c r="E19" s="290">
        <v>0</v>
      </c>
      <c r="F19" s="290">
        <v>0</v>
      </c>
      <c r="G19" s="290">
        <v>0</v>
      </c>
      <c r="H19" s="290">
        <v>0</v>
      </c>
      <c r="I19" s="290">
        <v>0</v>
      </c>
      <c r="J19" s="290">
        <v>0</v>
      </c>
      <c r="K19" s="290">
        <v>0</v>
      </c>
      <c r="L19" s="290">
        <v>0</v>
      </c>
      <c r="M19" s="290">
        <v>0</v>
      </c>
      <c r="N19" s="290">
        <v>8746383</v>
      </c>
      <c r="O19" s="290">
        <v>0</v>
      </c>
      <c r="P19" s="290">
        <v>0</v>
      </c>
      <c r="Q19" s="290">
        <v>0</v>
      </c>
      <c r="R19" s="290">
        <v>0</v>
      </c>
      <c r="S19" s="290">
        <v>0</v>
      </c>
      <c r="T19" s="290">
        <v>0</v>
      </c>
      <c r="U19" s="290">
        <v>0</v>
      </c>
      <c r="V19" s="290">
        <v>0</v>
      </c>
      <c r="W19" s="290">
        <v>0</v>
      </c>
      <c r="X19" s="290">
        <v>0</v>
      </c>
      <c r="Y19" s="290">
        <v>0</v>
      </c>
      <c r="Z19" s="290">
        <v>0</v>
      </c>
      <c r="AA19" s="290">
        <v>0</v>
      </c>
      <c r="AB19" s="290">
        <v>0</v>
      </c>
      <c r="AC19" s="291">
        <f t="shared" ref="AC19" si="3">SUM(C19:AB19)</f>
        <v>16924904</v>
      </c>
    </row>
    <row r="20" spans="1:33">
      <c r="A20" s="392"/>
      <c r="B20" s="393"/>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395"/>
    </row>
    <row r="21" spans="1:33" ht="15.6" customHeight="1">
      <c r="A21" s="392"/>
      <c r="B21" s="393"/>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5"/>
    </row>
    <row r="22" spans="1:33" ht="16.2" thickBot="1">
      <c r="A22" s="369"/>
      <c r="B22" s="370" t="s">
        <v>145</v>
      </c>
      <c r="C22" s="371">
        <f>SUM(C7:C21)</f>
        <v>-138613</v>
      </c>
      <c r="D22" s="371">
        <f t="shared" ref="D22:AC22" si="4">SUM(D7:D21)</f>
        <v>7660991</v>
      </c>
      <c r="E22" s="371">
        <f t="shared" si="4"/>
        <v>13696823</v>
      </c>
      <c r="F22" s="371">
        <f t="shared" si="4"/>
        <v>-515250</v>
      </c>
      <c r="G22" s="371">
        <f t="shared" si="4"/>
        <v>0</v>
      </c>
      <c r="H22" s="371">
        <f t="shared" si="4"/>
        <v>0</v>
      </c>
      <c r="I22" s="371">
        <f t="shared" si="4"/>
        <v>786356</v>
      </c>
      <c r="J22" s="371">
        <f t="shared" si="4"/>
        <v>0</v>
      </c>
      <c r="K22" s="371">
        <f t="shared" si="4"/>
        <v>-1377719</v>
      </c>
      <c r="L22" s="371">
        <f t="shared" si="4"/>
        <v>4516187</v>
      </c>
      <c r="M22" s="371">
        <f t="shared" si="4"/>
        <v>8028224</v>
      </c>
      <c r="N22" s="371">
        <f t="shared" si="4"/>
        <v>8746383</v>
      </c>
      <c r="O22" s="371">
        <f t="shared" si="4"/>
        <v>850000</v>
      </c>
      <c r="P22" s="371">
        <f t="shared" si="4"/>
        <v>-300000</v>
      </c>
      <c r="Q22" s="371">
        <f t="shared" si="4"/>
        <v>1758744</v>
      </c>
      <c r="R22" s="371">
        <f t="shared" si="4"/>
        <v>0</v>
      </c>
      <c r="S22" s="371">
        <f t="shared" si="4"/>
        <v>2651399</v>
      </c>
      <c r="T22" s="371">
        <f t="shared" si="4"/>
        <v>367216</v>
      </c>
      <c r="U22" s="371">
        <f t="shared" si="4"/>
        <v>-266941</v>
      </c>
      <c r="V22" s="371">
        <f t="shared" si="4"/>
        <v>-24612</v>
      </c>
      <c r="W22" s="371">
        <f t="shared" si="4"/>
        <v>318323</v>
      </c>
      <c r="X22" s="371">
        <f t="shared" si="4"/>
        <v>-2386166</v>
      </c>
      <c r="Y22" s="371">
        <f t="shared" si="4"/>
        <v>-575546</v>
      </c>
      <c r="Z22" s="371">
        <f t="shared" si="4"/>
        <v>240262</v>
      </c>
      <c r="AA22" s="371">
        <f t="shared" si="4"/>
        <v>-59675</v>
      </c>
      <c r="AB22" s="371">
        <f t="shared" si="4"/>
        <v>5995704</v>
      </c>
      <c r="AC22" s="389">
        <f t="shared" si="4"/>
        <v>49972090</v>
      </c>
      <c r="AF22" s="85"/>
    </row>
    <row r="23" spans="1:33" ht="16.2">
      <c r="A23" s="294"/>
      <c r="B23" s="295" t="s">
        <v>4</v>
      </c>
      <c r="C23" s="290">
        <v>12077419</v>
      </c>
      <c r="D23" s="290">
        <v>593193286</v>
      </c>
      <c r="E23" s="290">
        <v>21606469</v>
      </c>
      <c r="F23" s="290">
        <v>42036942</v>
      </c>
      <c r="G23" s="290">
        <v>7840589</v>
      </c>
      <c r="H23" s="290">
        <v>4055433</v>
      </c>
      <c r="I23" s="290">
        <v>1479129</v>
      </c>
      <c r="J23" s="290">
        <v>13343961</v>
      </c>
      <c r="K23" s="290">
        <v>22786925</v>
      </c>
      <c r="L23" s="290">
        <v>239422325</v>
      </c>
      <c r="M23" s="290">
        <v>141382175</v>
      </c>
      <c r="N23" s="290">
        <v>38127003</v>
      </c>
      <c r="O23" s="290">
        <v>21209790</v>
      </c>
      <c r="P23" s="290">
        <v>5860951</v>
      </c>
      <c r="Q23" s="290">
        <v>24419</v>
      </c>
      <c r="R23" s="290">
        <v>30197011</v>
      </c>
      <c r="S23" s="290">
        <v>4567899</v>
      </c>
      <c r="T23" s="290">
        <v>5005692</v>
      </c>
      <c r="U23" s="290">
        <v>41321954</v>
      </c>
      <c r="V23" s="290">
        <v>2458486</v>
      </c>
      <c r="W23" s="290">
        <v>2474761</v>
      </c>
      <c r="X23" s="290">
        <v>17558716</v>
      </c>
      <c r="Y23" s="290">
        <v>9375908</v>
      </c>
      <c r="Z23" s="290">
        <v>603689</v>
      </c>
      <c r="AA23" s="290">
        <v>25350069</v>
      </c>
      <c r="AB23" s="290">
        <v>23193303</v>
      </c>
      <c r="AC23" s="291">
        <f>SUM(C23:AB23)</f>
        <v>1326554304</v>
      </c>
      <c r="AE23" s="85"/>
      <c r="AG23" s="85"/>
    </row>
    <row r="24" spans="1:33" ht="16.2">
      <c r="A24" s="294"/>
      <c r="B24" s="296" t="s">
        <v>200</v>
      </c>
      <c r="C24" s="290">
        <v>12900596</v>
      </c>
      <c r="D24" s="290">
        <v>230243414</v>
      </c>
      <c r="E24" s="290">
        <v>37859908</v>
      </c>
      <c r="F24" s="290">
        <v>34919694</v>
      </c>
      <c r="G24" s="290">
        <v>4941332</v>
      </c>
      <c r="H24" s="290">
        <v>2428514</v>
      </c>
      <c r="I24" s="290">
        <v>8544581</v>
      </c>
      <c r="J24" s="290">
        <v>253229</v>
      </c>
      <c r="K24" s="290">
        <v>16294045</v>
      </c>
      <c r="L24" s="290">
        <v>289827765</v>
      </c>
      <c r="M24" s="290">
        <v>182107863</v>
      </c>
      <c r="N24" s="290">
        <v>11341956</v>
      </c>
      <c r="O24" s="290">
        <v>3952570</v>
      </c>
      <c r="P24" s="290">
        <v>2261607</v>
      </c>
      <c r="Q24" s="290">
        <v>5021718</v>
      </c>
      <c r="R24" s="290">
        <v>0</v>
      </c>
      <c r="S24" s="290">
        <v>31093282</v>
      </c>
      <c r="T24" s="290">
        <v>3015877</v>
      </c>
      <c r="U24" s="290">
        <v>14943568</v>
      </c>
      <c r="V24" s="290">
        <v>2096796</v>
      </c>
      <c r="W24" s="290">
        <v>7239215</v>
      </c>
      <c r="X24" s="290">
        <v>11088548</v>
      </c>
      <c r="Y24" s="290">
        <v>5444477</v>
      </c>
      <c r="Z24" s="290">
        <v>661563</v>
      </c>
      <c r="AA24" s="290">
        <v>18915791</v>
      </c>
      <c r="AB24" s="290">
        <v>10635488</v>
      </c>
      <c r="AC24" s="291">
        <f>SUM(C24:AB24)</f>
        <v>948033397</v>
      </c>
      <c r="AE24" s="85"/>
      <c r="AG24" s="85"/>
    </row>
    <row r="25" spans="1:33" ht="16.8" thickBot="1">
      <c r="A25" s="294"/>
      <c r="B25" s="296" t="s">
        <v>34</v>
      </c>
      <c r="C25" s="290">
        <v>0</v>
      </c>
      <c r="D25" s="290">
        <v>6324327</v>
      </c>
      <c r="E25" s="290">
        <v>1336076</v>
      </c>
      <c r="F25" s="290">
        <v>0</v>
      </c>
      <c r="G25" s="290">
        <v>0</v>
      </c>
      <c r="H25" s="290">
        <v>0</v>
      </c>
      <c r="I25" s="290">
        <v>6356</v>
      </c>
      <c r="J25" s="290">
        <v>0</v>
      </c>
      <c r="K25" s="290">
        <v>0</v>
      </c>
      <c r="L25" s="290">
        <v>772839</v>
      </c>
      <c r="M25" s="290">
        <v>0</v>
      </c>
      <c r="N25" s="290">
        <v>0</v>
      </c>
      <c r="O25" s="290">
        <v>0</v>
      </c>
      <c r="P25" s="290">
        <v>0</v>
      </c>
      <c r="Q25" s="290">
        <v>0</v>
      </c>
      <c r="R25" s="290">
        <v>100000</v>
      </c>
      <c r="S25" s="290">
        <v>0</v>
      </c>
      <c r="T25" s="290">
        <v>103898</v>
      </c>
      <c r="U25" s="290">
        <v>78421</v>
      </c>
      <c r="V25" s="290">
        <v>8000</v>
      </c>
      <c r="W25" s="290">
        <v>4165</v>
      </c>
      <c r="X25" s="290">
        <v>0</v>
      </c>
      <c r="Y25" s="290">
        <v>0</v>
      </c>
      <c r="Z25" s="290">
        <v>0</v>
      </c>
      <c r="AA25" s="290">
        <v>0</v>
      </c>
      <c r="AB25" s="290">
        <v>0</v>
      </c>
      <c r="AC25" s="291">
        <f>SUM(C25:AB25)</f>
        <v>8734082</v>
      </c>
      <c r="AE25" s="85"/>
      <c r="AG25" s="85"/>
    </row>
    <row r="26" spans="1:33" ht="16.2" thickBot="1">
      <c r="A26" s="297"/>
      <c r="B26" s="293" t="s">
        <v>220</v>
      </c>
      <c r="C26" s="318">
        <f t="shared" ref="C26:AC26" si="5">C22+C6</f>
        <v>24978015</v>
      </c>
      <c r="D26" s="318">
        <f t="shared" si="5"/>
        <v>829761027</v>
      </c>
      <c r="E26" s="318">
        <f t="shared" si="5"/>
        <v>60802453</v>
      </c>
      <c r="F26" s="318">
        <f t="shared" si="5"/>
        <v>76956636</v>
      </c>
      <c r="G26" s="318">
        <f t="shared" si="5"/>
        <v>12781921</v>
      </c>
      <c r="H26" s="318">
        <f t="shared" si="5"/>
        <v>6483947</v>
      </c>
      <c r="I26" s="318">
        <f t="shared" si="5"/>
        <v>10030066</v>
      </c>
      <c r="J26" s="318">
        <f t="shared" si="5"/>
        <v>13597190</v>
      </c>
      <c r="K26" s="318">
        <f t="shared" si="5"/>
        <v>39080970</v>
      </c>
      <c r="L26" s="318">
        <f t="shared" si="5"/>
        <v>530022929</v>
      </c>
      <c r="M26" s="318">
        <f t="shared" si="5"/>
        <v>323490038</v>
      </c>
      <c r="N26" s="318">
        <f t="shared" si="5"/>
        <v>49468959</v>
      </c>
      <c r="O26" s="318">
        <f t="shared" si="5"/>
        <v>25162360</v>
      </c>
      <c r="P26" s="318">
        <f t="shared" si="5"/>
        <v>8122558</v>
      </c>
      <c r="Q26" s="318">
        <f t="shared" si="5"/>
        <v>5046137</v>
      </c>
      <c r="R26" s="318">
        <f t="shared" si="5"/>
        <v>30297011</v>
      </c>
      <c r="S26" s="318">
        <f t="shared" si="5"/>
        <v>35661181</v>
      </c>
      <c r="T26" s="318">
        <f t="shared" si="5"/>
        <v>8125467</v>
      </c>
      <c r="U26" s="318">
        <f t="shared" si="5"/>
        <v>56343943</v>
      </c>
      <c r="V26" s="318">
        <f t="shared" si="5"/>
        <v>4563282</v>
      </c>
      <c r="W26" s="318">
        <f t="shared" si="5"/>
        <v>9718141</v>
      </c>
      <c r="X26" s="318">
        <f t="shared" si="5"/>
        <v>28647264</v>
      </c>
      <c r="Y26" s="318">
        <f t="shared" si="5"/>
        <v>14820385</v>
      </c>
      <c r="Z26" s="318">
        <f t="shared" si="5"/>
        <v>1265252</v>
      </c>
      <c r="AA26" s="318">
        <f t="shared" si="5"/>
        <v>44265860</v>
      </c>
      <c r="AB26" s="318">
        <f t="shared" si="5"/>
        <v>33828791</v>
      </c>
      <c r="AC26" s="354">
        <f t="shared" si="5"/>
        <v>2283321783</v>
      </c>
      <c r="AF26" s="85"/>
    </row>
    <row r="27" spans="1:33" s="350" customFormat="1">
      <c r="A27" s="17"/>
      <c r="B27" s="17"/>
      <c r="C27" s="116"/>
      <c r="D27" s="384"/>
      <c r="E27" s="385"/>
      <c r="F27" s="384"/>
      <c r="G27" s="384"/>
      <c r="H27" s="384"/>
      <c r="I27" s="384"/>
      <c r="J27" s="384"/>
      <c r="K27" s="384"/>
      <c r="L27" s="384"/>
      <c r="M27" s="384"/>
      <c r="N27" s="384"/>
      <c r="O27" s="384"/>
      <c r="P27" s="385"/>
      <c r="Q27" s="384"/>
      <c r="R27" s="384"/>
      <c r="S27" s="384"/>
      <c r="T27" s="384"/>
      <c r="U27" s="85"/>
      <c r="V27" s="85"/>
      <c r="W27" s="85"/>
      <c r="X27" s="85"/>
      <c r="Y27" s="85"/>
      <c r="Z27" s="85"/>
      <c r="AA27" s="85"/>
      <c r="AB27" s="116"/>
      <c r="AC27" s="116"/>
      <c r="AD27" s="102"/>
      <c r="AE27" s="102"/>
      <c r="AF27" s="349"/>
      <c r="AG27" s="349"/>
    </row>
    <row r="28" spans="1:33">
      <c r="A28" s="1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3">
      <c r="A29" s="102"/>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row>
    <row r="30" spans="1:33">
      <c r="A30" s="102"/>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D30" s="85"/>
    </row>
    <row r="31" spans="1:33">
      <c r="A31" s="102"/>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row>
    <row r="32" spans="1:33">
      <c r="A32" s="102"/>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row>
    <row r="33" spans="1:29">
      <c r="A33" s="1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1:29" s="98"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98" customFormat="1">
      <c r="A35" s="298"/>
      <c r="B35" s="102"/>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102"/>
    </row>
    <row r="36" spans="1:29" s="299" customFormat="1">
      <c r="A36" s="2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s="299" customFormat="1">
      <c r="A37" s="298"/>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row>
    <row r="38" spans="1:29" s="299" customFormat="1">
      <c r="A38" s="298"/>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row>
    <row r="39" spans="1:29" s="271" customFormat="1">
      <c r="A39" s="298"/>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row>
    <row r="61" spans="30:30">
      <c r="AD61" s="300"/>
    </row>
    <row r="62" spans="30:30">
      <c r="AD62" s="300"/>
    </row>
    <row r="63" spans="30:30">
      <c r="AD63"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8"/>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H16" sqref="H16"/>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3.44140625" style="67" bestFit="1" customWidth="1"/>
    <col min="15" max="16384" width="9.109375" style="67"/>
  </cols>
  <sheetData>
    <row r="1" spans="1:14" s="63" customFormat="1" ht="18" customHeight="1">
      <c r="A1" s="626" t="s">
        <v>3</v>
      </c>
      <c r="B1" s="626"/>
      <c r="C1" s="626"/>
      <c r="D1" s="626"/>
      <c r="E1" s="626"/>
      <c r="F1" s="626"/>
      <c r="G1" s="626"/>
      <c r="H1" s="626"/>
      <c r="I1" s="626"/>
      <c r="J1" s="626"/>
      <c r="K1" s="626"/>
      <c r="L1" s="626"/>
      <c r="M1" s="108"/>
    </row>
    <row r="2" spans="1:14" s="65" customFormat="1" ht="18" customHeight="1">
      <c r="A2" s="627" t="s">
        <v>383</v>
      </c>
      <c r="B2" s="627"/>
      <c r="C2" s="627"/>
      <c r="D2" s="627"/>
      <c r="E2" s="627"/>
      <c r="F2" s="627"/>
      <c r="G2" s="627"/>
      <c r="H2" s="627"/>
      <c r="I2" s="627"/>
      <c r="J2" s="627"/>
      <c r="K2" s="627"/>
      <c r="L2" s="627"/>
      <c r="M2" s="109"/>
    </row>
    <row r="3" spans="1:14" s="65" customFormat="1" ht="18" customHeight="1">
      <c r="A3" s="628" t="str">
        <f>'Schedule 1'!A3:L3</f>
        <v>Data Through April 30, 2021</v>
      </c>
      <c r="B3" s="628"/>
      <c r="C3" s="628"/>
      <c r="D3" s="628"/>
      <c r="E3" s="628"/>
      <c r="F3" s="628"/>
      <c r="G3" s="628"/>
      <c r="H3" s="628"/>
      <c r="I3" s="628"/>
      <c r="J3" s="628"/>
      <c r="K3" s="628"/>
      <c r="L3" s="628"/>
      <c r="M3" s="109"/>
    </row>
    <row r="4" spans="1:14"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4" s="61" customFormat="1" ht="18" customHeight="1">
      <c r="A5" s="114" t="s">
        <v>22</v>
      </c>
      <c r="B5" s="115" t="s">
        <v>7</v>
      </c>
      <c r="C5" s="116">
        <v>25116625</v>
      </c>
      <c r="D5" s="116">
        <f>E5+G5</f>
        <v>-96549</v>
      </c>
      <c r="E5" s="116">
        <v>-96549</v>
      </c>
      <c r="F5" s="319" t="s">
        <v>193</v>
      </c>
      <c r="G5" s="116">
        <v>0</v>
      </c>
      <c r="H5" s="319"/>
      <c r="I5" s="116">
        <v>25020076</v>
      </c>
      <c r="J5" s="116">
        <v>24505529.750000089</v>
      </c>
      <c r="K5" s="116">
        <v>24341991</v>
      </c>
      <c r="L5" s="116">
        <f>I5-K5</f>
        <v>678085</v>
      </c>
      <c r="M5" s="119">
        <f>I5-C5-D5</f>
        <v>0</v>
      </c>
      <c r="N5" s="62"/>
    </row>
    <row r="6" spans="1:14" s="70" customFormat="1" ht="7.5" customHeight="1">
      <c r="A6" s="114"/>
      <c r="B6" s="115"/>
      <c r="C6" s="116"/>
      <c r="D6" s="116"/>
      <c r="E6" s="116"/>
      <c r="F6" s="118"/>
      <c r="G6" s="118"/>
      <c r="H6" s="118"/>
      <c r="I6" s="116"/>
      <c r="J6" s="116"/>
      <c r="K6" s="116"/>
      <c r="L6" s="116"/>
      <c r="M6" s="119">
        <f t="shared" ref="M6:M51" si="0">I6-C6-D6</f>
        <v>0</v>
      </c>
      <c r="N6" s="62"/>
    </row>
    <row r="7" spans="1:14" s="71" customFormat="1" ht="18" customHeight="1">
      <c r="A7" s="120" t="s">
        <v>221</v>
      </c>
      <c r="B7" s="121"/>
      <c r="C7" s="122">
        <f>C5</f>
        <v>25116625</v>
      </c>
      <c r="D7" s="122">
        <f>D5</f>
        <v>-96549</v>
      </c>
      <c r="E7" s="122">
        <v>-96549</v>
      </c>
      <c r="F7" s="122"/>
      <c r="G7" s="122">
        <f t="shared" ref="G7:L7" si="1">G5</f>
        <v>0</v>
      </c>
      <c r="H7" s="122"/>
      <c r="I7" s="122">
        <f>I5</f>
        <v>25020076</v>
      </c>
      <c r="J7" s="122">
        <f>J5</f>
        <v>24505529.750000089</v>
      </c>
      <c r="K7" s="122">
        <f t="shared" si="1"/>
        <v>24341991</v>
      </c>
      <c r="L7" s="122">
        <f t="shared" si="1"/>
        <v>678085</v>
      </c>
      <c r="M7" s="119">
        <f t="shared" si="0"/>
        <v>0</v>
      </c>
      <c r="N7" s="62"/>
    </row>
    <row r="8" spans="1:14" s="62" customFormat="1" ht="18" customHeight="1">
      <c r="A8" s="124" t="s">
        <v>23</v>
      </c>
      <c r="B8" s="115" t="s">
        <v>8</v>
      </c>
      <c r="C8" s="116">
        <v>804011968</v>
      </c>
      <c r="D8" s="116">
        <f>E8+G8</f>
        <v>-12896470</v>
      </c>
      <c r="E8" s="116">
        <v>-12861648</v>
      </c>
      <c r="F8" s="118" t="s">
        <v>572</v>
      </c>
      <c r="G8" s="116">
        <v>-34822</v>
      </c>
      <c r="H8" s="118" t="s">
        <v>196</v>
      </c>
      <c r="I8" s="116">
        <v>791115498</v>
      </c>
      <c r="J8" s="397">
        <v>761173199.1499846</v>
      </c>
      <c r="K8" s="116">
        <v>781519891</v>
      </c>
      <c r="L8" s="116">
        <f>I8-K8</f>
        <v>9595607</v>
      </c>
      <c r="M8" s="119">
        <f>I8-C8-D8</f>
        <v>0</v>
      </c>
    </row>
    <row r="9" spans="1:14" s="62" customFormat="1" ht="18" customHeight="1">
      <c r="A9" s="124" t="s">
        <v>24</v>
      </c>
      <c r="B9" s="115" t="s">
        <v>9</v>
      </c>
      <c r="C9" s="116">
        <v>47170746</v>
      </c>
      <c r="D9" s="116">
        <f>E9+G9</f>
        <v>16302606</v>
      </c>
      <c r="E9" s="116">
        <v>13270966</v>
      </c>
      <c r="F9" s="118" t="s">
        <v>509</v>
      </c>
      <c r="G9" s="116">
        <v>3031640</v>
      </c>
      <c r="H9" s="118" t="s">
        <v>599</v>
      </c>
      <c r="I9" s="116">
        <v>63473352</v>
      </c>
      <c r="J9" s="116">
        <v>58487572.690000236</v>
      </c>
      <c r="K9" s="116">
        <v>62609679</v>
      </c>
      <c r="L9" s="116">
        <f>I9-K9</f>
        <v>863673</v>
      </c>
      <c r="M9" s="119">
        <f>I9-C9-D9</f>
        <v>0</v>
      </c>
    </row>
    <row r="10" spans="1:14" s="62" customFormat="1" ht="18" customHeight="1">
      <c r="A10" s="124" t="s">
        <v>25</v>
      </c>
      <c r="B10" s="115" t="s">
        <v>159</v>
      </c>
      <c r="C10" s="116">
        <v>74905848</v>
      </c>
      <c r="D10" s="116">
        <f t="shared" ref="D10:D18" si="2">E10+G10</f>
        <v>-19423806</v>
      </c>
      <c r="E10" s="116">
        <v>-16423806</v>
      </c>
      <c r="F10" s="117" t="s">
        <v>510</v>
      </c>
      <c r="G10" s="116">
        <v>-3000000</v>
      </c>
      <c r="H10" s="117" t="s">
        <v>369</v>
      </c>
      <c r="I10" s="116">
        <v>55482042</v>
      </c>
      <c r="J10" s="116">
        <v>52804031.75999999</v>
      </c>
      <c r="K10" s="116">
        <v>55182770</v>
      </c>
      <c r="L10" s="116">
        <f t="shared" ref="L10:L18" si="3">I10-K10</f>
        <v>299272</v>
      </c>
      <c r="M10" s="119">
        <f>I10-C10-D10</f>
        <v>0</v>
      </c>
    </row>
    <row r="11" spans="1:14" s="62" customFormat="1" ht="18" customHeight="1">
      <c r="A11" s="124" t="s">
        <v>26</v>
      </c>
      <c r="B11" s="115" t="s">
        <v>160</v>
      </c>
      <c r="C11" s="116">
        <v>12781921</v>
      </c>
      <c r="D11" s="116">
        <f t="shared" si="2"/>
        <v>3027632</v>
      </c>
      <c r="E11" s="116">
        <v>3027632</v>
      </c>
      <c r="F11" s="117" t="s">
        <v>583</v>
      </c>
      <c r="G11" s="116">
        <v>0</v>
      </c>
      <c r="H11" s="117"/>
      <c r="I11" s="116">
        <v>15809553</v>
      </c>
      <c r="J11" s="116">
        <v>13559561.229999999</v>
      </c>
      <c r="K11" s="116">
        <v>15809553</v>
      </c>
      <c r="L11" s="116">
        <f t="shared" si="3"/>
        <v>0</v>
      </c>
      <c r="M11" s="119">
        <f t="shared" si="0"/>
        <v>0</v>
      </c>
    </row>
    <row r="12" spans="1:14" s="62" customFormat="1" ht="18" customHeight="1">
      <c r="A12" s="124" t="s">
        <v>27</v>
      </c>
      <c r="B12" s="115" t="s">
        <v>161</v>
      </c>
      <c r="C12" s="116">
        <v>6347456</v>
      </c>
      <c r="D12" s="116">
        <f t="shared" si="2"/>
        <v>0</v>
      </c>
      <c r="E12" s="116">
        <v>0</v>
      </c>
      <c r="F12" s="117"/>
      <c r="G12" s="116">
        <v>0</v>
      </c>
      <c r="H12" s="117"/>
      <c r="I12" s="116">
        <v>6347456</v>
      </c>
      <c r="J12" s="116">
        <v>5306151.0499999989</v>
      </c>
      <c r="K12" s="116">
        <v>6347456</v>
      </c>
      <c r="L12" s="116">
        <f t="shared" si="3"/>
        <v>0</v>
      </c>
      <c r="M12" s="119">
        <f t="shared" si="0"/>
        <v>0</v>
      </c>
    </row>
    <row r="13" spans="1:14" s="62" customFormat="1" ht="18" customHeight="1">
      <c r="A13" s="124" t="s">
        <v>100</v>
      </c>
      <c r="B13" s="115" t="s">
        <v>11</v>
      </c>
      <c r="C13" s="116">
        <v>9243710</v>
      </c>
      <c r="D13" s="116">
        <f t="shared" si="2"/>
        <v>484964</v>
      </c>
      <c r="E13" s="116">
        <v>484966</v>
      </c>
      <c r="F13" s="117" t="s">
        <v>417</v>
      </c>
      <c r="G13" s="116">
        <v>-2</v>
      </c>
      <c r="H13" s="117" t="s">
        <v>196</v>
      </c>
      <c r="I13" s="116">
        <v>9728674</v>
      </c>
      <c r="J13" s="116">
        <v>8639495.0199999977</v>
      </c>
      <c r="K13" s="116">
        <v>9728674</v>
      </c>
      <c r="L13" s="116">
        <f t="shared" si="3"/>
        <v>0</v>
      </c>
      <c r="M13" s="119">
        <f t="shared" si="0"/>
        <v>0</v>
      </c>
    </row>
    <row r="14" spans="1:14" s="62" customFormat="1" ht="18" customHeight="1">
      <c r="A14" s="124" t="s">
        <v>101</v>
      </c>
      <c r="B14" s="115" t="s">
        <v>162</v>
      </c>
      <c r="C14" s="116">
        <v>13597190</v>
      </c>
      <c r="D14" s="116">
        <f t="shared" si="2"/>
        <v>7940875</v>
      </c>
      <c r="E14" s="116">
        <v>7940875</v>
      </c>
      <c r="F14" s="117" t="s">
        <v>583</v>
      </c>
      <c r="G14" s="116">
        <v>0</v>
      </c>
      <c r="H14" s="117"/>
      <c r="I14" s="116">
        <v>21538065</v>
      </c>
      <c r="J14" s="116">
        <v>19357148.360000014</v>
      </c>
      <c r="K14" s="116">
        <v>21538065</v>
      </c>
      <c r="L14" s="116">
        <f t="shared" si="3"/>
        <v>0</v>
      </c>
      <c r="M14" s="119">
        <f t="shared" si="0"/>
        <v>0</v>
      </c>
    </row>
    <row r="15" spans="1:14" s="62" customFormat="1" ht="18" customHeight="1">
      <c r="A15" s="124" t="s">
        <v>102</v>
      </c>
      <c r="B15" s="115" t="s">
        <v>163</v>
      </c>
      <c r="C15" s="116">
        <v>40325586</v>
      </c>
      <c r="D15" s="116">
        <f t="shared" si="2"/>
        <v>7258188</v>
      </c>
      <c r="E15" s="116">
        <v>7258188</v>
      </c>
      <c r="F15" s="117" t="s">
        <v>511</v>
      </c>
      <c r="G15" s="116">
        <v>0</v>
      </c>
      <c r="H15" s="117"/>
      <c r="I15" s="116">
        <v>47583774</v>
      </c>
      <c r="J15" s="116">
        <v>40447576.660000004</v>
      </c>
      <c r="K15" s="116">
        <v>47583774</v>
      </c>
      <c r="L15" s="116">
        <f t="shared" si="3"/>
        <v>0</v>
      </c>
      <c r="M15" s="119">
        <f t="shared" si="0"/>
        <v>0</v>
      </c>
    </row>
    <row r="16" spans="1:14" s="62" customFormat="1" ht="18" customHeight="1">
      <c r="A16" s="124" t="s">
        <v>103</v>
      </c>
      <c r="B16" s="115" t="s">
        <v>164</v>
      </c>
      <c r="C16" s="116">
        <v>525748401</v>
      </c>
      <c r="D16" s="116">
        <f t="shared" si="2"/>
        <v>21270037</v>
      </c>
      <c r="E16" s="116">
        <v>14170037</v>
      </c>
      <c r="F16" s="319" t="s">
        <v>600</v>
      </c>
      <c r="G16" s="116">
        <v>7100000</v>
      </c>
      <c r="H16" s="319" t="s">
        <v>616</v>
      </c>
      <c r="I16" s="116">
        <v>547018438</v>
      </c>
      <c r="J16" s="116">
        <v>544357400.39000106</v>
      </c>
      <c r="K16" s="116">
        <v>546974129</v>
      </c>
      <c r="L16" s="116">
        <f t="shared" si="3"/>
        <v>44309</v>
      </c>
      <c r="M16" s="119">
        <f t="shared" si="0"/>
        <v>0</v>
      </c>
    </row>
    <row r="17" spans="1:14" s="62" customFormat="1" ht="18" customHeight="1">
      <c r="A17" s="124" t="s">
        <v>104</v>
      </c>
      <c r="B17" s="115" t="s">
        <v>165</v>
      </c>
      <c r="C17" s="116">
        <v>302424090</v>
      </c>
      <c r="D17" s="116">
        <f t="shared" si="2"/>
        <v>93126</v>
      </c>
      <c r="E17" s="116">
        <v>1093126</v>
      </c>
      <c r="F17" s="117" t="s">
        <v>512</v>
      </c>
      <c r="G17" s="116">
        <v>-1000000</v>
      </c>
      <c r="H17" s="117" t="s">
        <v>304</v>
      </c>
      <c r="I17" s="116">
        <v>302517216</v>
      </c>
      <c r="J17" s="116">
        <v>301137114.28000015</v>
      </c>
      <c r="K17" s="116">
        <v>301859856</v>
      </c>
      <c r="L17" s="116">
        <f t="shared" si="3"/>
        <v>657360</v>
      </c>
      <c r="M17" s="119">
        <f t="shared" si="0"/>
        <v>0</v>
      </c>
    </row>
    <row r="18" spans="1:14" s="62" customFormat="1" ht="18" customHeight="1">
      <c r="A18" s="124" t="s">
        <v>105</v>
      </c>
      <c r="B18" s="115" t="s">
        <v>166</v>
      </c>
      <c r="C18" s="116">
        <v>39854008</v>
      </c>
      <c r="D18" s="116">
        <f t="shared" si="2"/>
        <v>-11846383</v>
      </c>
      <c r="E18" s="116">
        <v>-8746383</v>
      </c>
      <c r="F18" s="117" t="s">
        <v>604</v>
      </c>
      <c r="G18" s="116">
        <v>-3100000</v>
      </c>
      <c r="H18" s="117" t="s">
        <v>601</v>
      </c>
      <c r="I18" s="116">
        <v>28007625</v>
      </c>
      <c r="J18" s="116">
        <v>26120996.840000004</v>
      </c>
      <c r="K18" s="116">
        <v>26179219</v>
      </c>
      <c r="L18" s="116">
        <f t="shared" si="3"/>
        <v>1828406</v>
      </c>
      <c r="M18" s="119">
        <f t="shared" si="0"/>
        <v>0</v>
      </c>
    </row>
    <row r="19" spans="1:14" s="72" customFormat="1" ht="7.5" customHeight="1">
      <c r="A19" s="124"/>
      <c r="B19" s="125"/>
      <c r="C19" s="116"/>
      <c r="D19" s="116"/>
      <c r="E19" s="116"/>
      <c r="F19" s="117"/>
      <c r="G19" s="117"/>
      <c r="H19" s="117"/>
      <c r="I19" s="116"/>
      <c r="J19" s="116"/>
      <c r="K19" s="116"/>
      <c r="L19" s="116"/>
      <c r="M19" s="119">
        <f t="shared" si="0"/>
        <v>0</v>
      </c>
      <c r="N19" s="62"/>
    </row>
    <row r="20" spans="1:14" s="71" customFormat="1" ht="18" customHeight="1">
      <c r="A20" s="120" t="s">
        <v>222</v>
      </c>
      <c r="B20" s="121"/>
      <c r="C20" s="122">
        <f>SUM(C8:C18)</f>
        <v>1876410924</v>
      </c>
      <c r="D20" s="122">
        <f>SUM(D8:D18)</f>
        <v>12210769</v>
      </c>
      <c r="E20" s="122">
        <v>9213953</v>
      </c>
      <c r="F20" s="122"/>
      <c r="G20" s="122">
        <f>SUM(G8:G18)</f>
        <v>2996816</v>
      </c>
      <c r="H20" s="122"/>
      <c r="I20" s="122">
        <f>SUM(I8:I18)</f>
        <v>1888621693</v>
      </c>
      <c r="J20" s="122">
        <f>SUM(J8:J18)</f>
        <v>1831390247.429986</v>
      </c>
      <c r="K20" s="122">
        <f>SUM(K8:K18)</f>
        <v>1875333066</v>
      </c>
      <c r="L20" s="122">
        <f>SUM(L8:L18)</f>
        <v>13288627</v>
      </c>
      <c r="M20" s="119">
        <f t="shared" si="0"/>
        <v>0</v>
      </c>
      <c r="N20" s="62"/>
    </row>
    <row r="21" spans="1:14" s="62" customFormat="1" ht="18" customHeight="1">
      <c r="A21" s="124" t="s">
        <v>28</v>
      </c>
      <c r="B21" s="115" t="s">
        <v>14</v>
      </c>
      <c r="C21" s="116">
        <v>24312361</v>
      </c>
      <c r="D21" s="116">
        <f t="shared" ref="D21:D26" si="4">E21+G21</f>
        <v>435000</v>
      </c>
      <c r="E21" s="116">
        <v>435000</v>
      </c>
      <c r="F21" s="117" t="s">
        <v>297</v>
      </c>
      <c r="G21" s="116">
        <v>0</v>
      </c>
      <c r="H21" s="117"/>
      <c r="I21" s="116">
        <v>24747361</v>
      </c>
      <c r="J21" s="116">
        <v>24708585.75</v>
      </c>
      <c r="K21" s="116">
        <v>24713125</v>
      </c>
      <c r="L21" s="116">
        <f t="shared" ref="L21:L26" si="5">I21-K21</f>
        <v>34236</v>
      </c>
      <c r="M21" s="119">
        <f>I21-C21-D21</f>
        <v>0</v>
      </c>
    </row>
    <row r="22" spans="1:14" s="62" customFormat="1" ht="18" customHeight="1">
      <c r="A22" s="124" t="s">
        <v>106</v>
      </c>
      <c r="B22" s="115" t="s">
        <v>15</v>
      </c>
      <c r="C22" s="116">
        <v>8422559</v>
      </c>
      <c r="D22" s="116">
        <f t="shared" si="4"/>
        <v>-335000</v>
      </c>
      <c r="E22" s="116">
        <v>-335000</v>
      </c>
      <c r="F22" s="117" t="s">
        <v>297</v>
      </c>
      <c r="G22" s="116">
        <v>0</v>
      </c>
      <c r="H22" s="117"/>
      <c r="I22" s="116">
        <v>8087559</v>
      </c>
      <c r="J22" s="116">
        <v>7915819.6999999983</v>
      </c>
      <c r="K22" s="116">
        <v>7920791</v>
      </c>
      <c r="L22" s="116">
        <f t="shared" si="5"/>
        <v>166768</v>
      </c>
      <c r="M22" s="119">
        <f t="shared" si="0"/>
        <v>0</v>
      </c>
    </row>
    <row r="23" spans="1:14" s="62" customFormat="1" ht="18" customHeight="1">
      <c r="A23" s="124" t="s">
        <v>107</v>
      </c>
      <c r="B23" s="115" t="s">
        <v>16</v>
      </c>
      <c r="C23" s="116">
        <v>3287393</v>
      </c>
      <c r="D23" s="116">
        <f t="shared" si="4"/>
        <v>-110048</v>
      </c>
      <c r="E23" s="116">
        <v>489388</v>
      </c>
      <c r="F23" s="117" t="s">
        <v>424</v>
      </c>
      <c r="G23" s="116">
        <v>-599436</v>
      </c>
      <c r="H23" s="117" t="s">
        <v>196</v>
      </c>
      <c r="I23" s="116">
        <v>3177345</v>
      </c>
      <c r="J23" s="116">
        <v>3158609.0700000017</v>
      </c>
      <c r="K23" s="116">
        <v>3171067</v>
      </c>
      <c r="L23" s="116">
        <f t="shared" si="5"/>
        <v>6278</v>
      </c>
      <c r="M23" s="119">
        <f t="shared" si="0"/>
        <v>0</v>
      </c>
    </row>
    <row r="24" spans="1:14" s="62" customFormat="1" ht="18" customHeight="1">
      <c r="A24" s="124" t="s">
        <v>93</v>
      </c>
      <c r="B24" s="115" t="s">
        <v>135</v>
      </c>
      <c r="C24" s="116">
        <v>30295798</v>
      </c>
      <c r="D24" s="116">
        <f t="shared" si="4"/>
        <v>-100000</v>
      </c>
      <c r="E24" s="116">
        <v>-100000</v>
      </c>
      <c r="F24" s="117" t="s">
        <v>297</v>
      </c>
      <c r="G24" s="116">
        <v>0</v>
      </c>
      <c r="H24" s="117"/>
      <c r="I24" s="116">
        <v>30195798</v>
      </c>
      <c r="J24" s="116">
        <v>29626999.589999977</v>
      </c>
      <c r="K24" s="116">
        <v>29870089</v>
      </c>
      <c r="L24" s="116">
        <f t="shared" si="5"/>
        <v>325709</v>
      </c>
      <c r="M24" s="119">
        <f t="shared" si="0"/>
        <v>0</v>
      </c>
    </row>
    <row r="25" spans="1:14" s="62" customFormat="1" ht="18" customHeight="1">
      <c r="A25" s="124" t="s">
        <v>94</v>
      </c>
      <c r="B25" s="115" t="s">
        <v>290</v>
      </c>
      <c r="C25" s="116">
        <v>33009782</v>
      </c>
      <c r="D25" s="116">
        <f t="shared" si="4"/>
        <v>815452</v>
      </c>
      <c r="E25" s="116">
        <v>815452</v>
      </c>
      <c r="F25" s="117" t="s">
        <v>196</v>
      </c>
      <c r="G25" s="116">
        <v>0</v>
      </c>
      <c r="H25" s="117"/>
      <c r="I25" s="116">
        <v>33825234</v>
      </c>
      <c r="J25" s="116">
        <v>33652635.259999998</v>
      </c>
      <c r="K25" s="116">
        <v>33619873</v>
      </c>
      <c r="L25" s="116">
        <f t="shared" si="5"/>
        <v>205361</v>
      </c>
      <c r="M25" s="119">
        <f>I25-C25-D25</f>
        <v>0</v>
      </c>
    </row>
    <row r="26" spans="1:14" s="62" customFormat="1" ht="18" customHeight="1">
      <c r="A26" s="124" t="s">
        <v>108</v>
      </c>
      <c r="B26" s="115" t="s">
        <v>136</v>
      </c>
      <c r="C26" s="116">
        <v>7761350</v>
      </c>
      <c r="D26" s="116">
        <f t="shared" si="4"/>
        <v>-151187</v>
      </c>
      <c r="E26" s="116">
        <v>-112227</v>
      </c>
      <c r="F26" s="319" t="s">
        <v>463</v>
      </c>
      <c r="G26" s="116">
        <v>-38960</v>
      </c>
      <c r="H26" s="319" t="s">
        <v>196</v>
      </c>
      <c r="I26" s="116">
        <v>7610163</v>
      </c>
      <c r="J26" s="116">
        <v>7400971.6299999906</v>
      </c>
      <c r="K26" s="116">
        <v>7356058</v>
      </c>
      <c r="L26" s="116">
        <f t="shared" si="5"/>
        <v>254105</v>
      </c>
      <c r="M26" s="119">
        <f>I26-C26-D26</f>
        <v>0</v>
      </c>
    </row>
    <row r="27" spans="1:14" s="72" customFormat="1" ht="7.5" customHeight="1">
      <c r="A27" s="124"/>
      <c r="B27" s="115"/>
      <c r="C27" s="116"/>
      <c r="D27" s="116"/>
      <c r="E27" s="116"/>
      <c r="F27" s="117"/>
      <c r="G27" s="117"/>
      <c r="H27" s="117"/>
      <c r="I27" s="116"/>
      <c r="J27" s="116"/>
      <c r="K27" s="116"/>
      <c r="L27" s="116"/>
      <c r="M27" s="119">
        <f t="shared" si="0"/>
        <v>0</v>
      </c>
      <c r="N27" s="62"/>
    </row>
    <row r="28" spans="1:14" s="71" customFormat="1" ht="18" customHeight="1">
      <c r="A28" s="120" t="s">
        <v>223</v>
      </c>
      <c r="B28" s="121"/>
      <c r="C28" s="122">
        <f>SUM(C21:C26)</f>
        <v>107089243</v>
      </c>
      <c r="D28" s="122">
        <f>SUM(D21:D26)</f>
        <v>554217</v>
      </c>
      <c r="E28" s="122">
        <v>1192613</v>
      </c>
      <c r="F28" s="123"/>
      <c r="G28" s="122">
        <f>SUM(G21:G26)</f>
        <v>-638396</v>
      </c>
      <c r="H28" s="123"/>
      <c r="I28" s="122">
        <f>SUM(I21:I26)</f>
        <v>107643460</v>
      </c>
      <c r="J28" s="122">
        <f>SUM(J21:J26)</f>
        <v>106463620.99999997</v>
      </c>
      <c r="K28" s="122">
        <f>SUM(K21:K26)</f>
        <v>106651003</v>
      </c>
      <c r="L28" s="122">
        <f>SUM(L21:L26)</f>
        <v>992457</v>
      </c>
      <c r="M28" s="119">
        <f t="shared" si="0"/>
        <v>0</v>
      </c>
      <c r="N28" s="62"/>
    </row>
    <row r="29" spans="1:14" s="62" customFormat="1" ht="18" customHeight="1">
      <c r="A29" s="124" t="s">
        <v>95</v>
      </c>
      <c r="B29" s="115" t="s">
        <v>167</v>
      </c>
      <c r="C29" s="116">
        <v>56388227</v>
      </c>
      <c r="D29" s="116">
        <f>E29+G29</f>
        <v>-346050</v>
      </c>
      <c r="E29" s="116">
        <v>-346050</v>
      </c>
      <c r="F29" s="117" t="s">
        <v>464</v>
      </c>
      <c r="G29" s="116">
        <v>0</v>
      </c>
      <c r="H29" s="117"/>
      <c r="I29" s="116">
        <v>56042177</v>
      </c>
      <c r="J29" s="116">
        <v>53548804.059999995</v>
      </c>
      <c r="K29" s="116">
        <v>54281340</v>
      </c>
      <c r="L29" s="116">
        <f>I29-K29</f>
        <v>1760837</v>
      </c>
      <c r="M29" s="119">
        <f t="shared" si="0"/>
        <v>0</v>
      </c>
    </row>
    <row r="30" spans="1:14" s="62" customFormat="1" ht="18" customHeight="1">
      <c r="A30" s="124" t="s">
        <v>96</v>
      </c>
      <c r="B30" s="115" t="s">
        <v>109</v>
      </c>
      <c r="C30" s="116">
        <v>4484513</v>
      </c>
      <c r="D30" s="116">
        <f>E30+G30</f>
        <v>-36229</v>
      </c>
      <c r="E30" s="116">
        <v>-36229</v>
      </c>
      <c r="F30" s="117" t="s">
        <v>584</v>
      </c>
      <c r="G30" s="116">
        <v>0</v>
      </c>
      <c r="H30" s="117"/>
      <c r="I30" s="116">
        <v>4448284</v>
      </c>
      <c r="J30" s="116">
        <v>3937067.0899999952</v>
      </c>
      <c r="K30" s="116">
        <v>4296615</v>
      </c>
      <c r="L30" s="116">
        <f>I30-K30</f>
        <v>151669</v>
      </c>
      <c r="M30" s="119">
        <f t="shared" si="0"/>
        <v>0</v>
      </c>
    </row>
    <row r="31" spans="1:14" s="62" customFormat="1" ht="18" customHeight="1">
      <c r="A31" s="124" t="s">
        <v>97</v>
      </c>
      <c r="B31" s="115" t="s">
        <v>168</v>
      </c>
      <c r="C31" s="116">
        <v>9399819</v>
      </c>
      <c r="D31" s="116">
        <f>E31+G31</f>
        <v>265133</v>
      </c>
      <c r="E31" s="116">
        <v>265133</v>
      </c>
      <c r="F31" s="117" t="s">
        <v>463</v>
      </c>
      <c r="G31" s="116">
        <v>0</v>
      </c>
      <c r="H31" s="117"/>
      <c r="I31" s="116">
        <v>9664952</v>
      </c>
      <c r="J31" s="116">
        <v>8312364.3600000022</v>
      </c>
      <c r="K31" s="116">
        <v>9664952</v>
      </c>
      <c r="L31" s="116">
        <f>I31-K31</f>
        <v>0</v>
      </c>
      <c r="M31" s="119">
        <f t="shared" si="0"/>
        <v>0</v>
      </c>
    </row>
    <row r="32" spans="1:14" s="72" customFormat="1" ht="7.5" customHeight="1">
      <c r="A32" s="124"/>
      <c r="B32" s="115"/>
      <c r="C32" s="116"/>
      <c r="D32" s="116"/>
      <c r="E32" s="116"/>
      <c r="F32" s="117"/>
      <c r="G32" s="117"/>
      <c r="H32" s="117"/>
      <c r="I32" s="116"/>
      <c r="J32" s="116"/>
      <c r="K32" s="116"/>
      <c r="L32" s="116"/>
      <c r="M32" s="119">
        <f t="shared" si="0"/>
        <v>0</v>
      </c>
      <c r="N32" s="62"/>
    </row>
    <row r="33" spans="1:14" s="62" customFormat="1" ht="18" customHeight="1">
      <c r="A33" s="126" t="s">
        <v>224</v>
      </c>
      <c r="B33" s="121"/>
      <c r="C33" s="122">
        <f>SUM(C29:C31)</f>
        <v>70272559</v>
      </c>
      <c r="D33" s="122">
        <f>SUM(D29:D31)</f>
        <v>-117146</v>
      </c>
      <c r="E33" s="122">
        <v>-117146</v>
      </c>
      <c r="F33" s="123"/>
      <c r="G33" s="123">
        <f>SUM(G29:G31)</f>
        <v>0</v>
      </c>
      <c r="H33" s="123"/>
      <c r="I33" s="122">
        <f>SUM(I29:I31)</f>
        <v>70155413</v>
      </c>
      <c r="J33" s="122">
        <f>SUM(J29:J31)</f>
        <v>65798235.50999999</v>
      </c>
      <c r="K33" s="122">
        <f>SUM(K29:K31)</f>
        <v>68242907</v>
      </c>
      <c r="L33" s="122">
        <f>SUM(L29:L31)</f>
        <v>1912506</v>
      </c>
      <c r="M33" s="119">
        <f t="shared" si="0"/>
        <v>0</v>
      </c>
    </row>
    <row r="34" spans="1:14" s="62" customFormat="1" ht="18" customHeight="1">
      <c r="A34" s="124" t="s">
        <v>98</v>
      </c>
      <c r="B34" s="127" t="s">
        <v>18</v>
      </c>
      <c r="C34" s="116">
        <v>29504004</v>
      </c>
      <c r="D34" s="116">
        <f>E34+G34</f>
        <v>-1372753</v>
      </c>
      <c r="E34" s="116">
        <v>-825916</v>
      </c>
      <c r="F34" s="117" t="s">
        <v>471</v>
      </c>
      <c r="G34" s="116">
        <v>-546837</v>
      </c>
      <c r="H34" s="117" t="s">
        <v>602</v>
      </c>
      <c r="I34" s="116">
        <v>28131251</v>
      </c>
      <c r="J34" s="116">
        <v>24607019.240000136</v>
      </c>
      <c r="K34" s="116">
        <v>27467029</v>
      </c>
      <c r="L34" s="116">
        <f>I34-K34</f>
        <v>664222</v>
      </c>
      <c r="M34" s="119">
        <f t="shared" si="0"/>
        <v>0</v>
      </c>
    </row>
    <row r="35" spans="1:14" s="62" customFormat="1" ht="18" customHeight="1">
      <c r="A35" s="124" t="s">
        <v>252</v>
      </c>
      <c r="B35" s="127" t="s">
        <v>19</v>
      </c>
      <c r="C35" s="116">
        <v>15395931</v>
      </c>
      <c r="D35" s="116">
        <f>E35+G35</f>
        <v>-274650</v>
      </c>
      <c r="E35" s="116">
        <v>-275089</v>
      </c>
      <c r="F35" s="117" t="s">
        <v>603</v>
      </c>
      <c r="G35" s="116">
        <v>439</v>
      </c>
      <c r="H35" s="117" t="s">
        <v>196</v>
      </c>
      <c r="I35" s="116">
        <v>15121281</v>
      </c>
      <c r="J35" s="116">
        <v>13341040.299999937</v>
      </c>
      <c r="K35" s="116">
        <v>14567772</v>
      </c>
      <c r="L35" s="116">
        <f>I35-K35</f>
        <v>553509</v>
      </c>
      <c r="M35" s="119">
        <f t="shared" si="0"/>
        <v>0</v>
      </c>
    </row>
    <row r="36" spans="1:14" s="62" customFormat="1" ht="18" customHeight="1">
      <c r="A36" s="124" t="s">
        <v>253</v>
      </c>
      <c r="B36" s="127" t="s">
        <v>20</v>
      </c>
      <c r="C36" s="116">
        <v>1024990</v>
      </c>
      <c r="D36" s="116">
        <f>E36+G36</f>
        <v>32794</v>
      </c>
      <c r="E36" s="116">
        <v>32794</v>
      </c>
      <c r="F36" s="117" t="s">
        <v>465</v>
      </c>
      <c r="G36" s="116">
        <v>0</v>
      </c>
      <c r="H36" s="117"/>
      <c r="I36" s="116">
        <v>1057784</v>
      </c>
      <c r="J36" s="116">
        <v>984839.60000000859</v>
      </c>
      <c r="K36" s="116">
        <v>1057784</v>
      </c>
      <c r="L36" s="116">
        <f>I36-K36</f>
        <v>0</v>
      </c>
      <c r="M36" s="119">
        <f t="shared" si="0"/>
        <v>0</v>
      </c>
    </row>
    <row r="37" spans="1:14" s="62" customFormat="1" ht="18" customHeight="1">
      <c r="A37" s="124" t="s">
        <v>254</v>
      </c>
      <c r="B37" s="127" t="s">
        <v>21</v>
      </c>
      <c r="C37" s="116">
        <v>44308476</v>
      </c>
      <c r="D37" s="116">
        <f>E37+G37</f>
        <v>-606319</v>
      </c>
      <c r="E37" s="116">
        <v>-606319</v>
      </c>
      <c r="F37" s="117" t="s">
        <v>423</v>
      </c>
      <c r="G37" s="116">
        <v>0</v>
      </c>
      <c r="H37" s="117"/>
      <c r="I37" s="116">
        <v>43702157</v>
      </c>
      <c r="J37" s="116">
        <v>38157528.980000027</v>
      </c>
      <c r="K37" s="116">
        <v>42872763</v>
      </c>
      <c r="L37" s="116">
        <f>I37-K37</f>
        <v>829394</v>
      </c>
      <c r="M37" s="119">
        <f t="shared" si="0"/>
        <v>0</v>
      </c>
    </row>
    <row r="38" spans="1:14" s="72" customFormat="1" ht="7.5" customHeight="1">
      <c r="A38" s="124"/>
      <c r="B38" s="127"/>
      <c r="C38" s="116"/>
      <c r="D38" s="116"/>
      <c r="E38" s="116"/>
      <c r="F38" s="117"/>
      <c r="G38" s="117"/>
      <c r="H38" s="117"/>
      <c r="I38" s="116"/>
      <c r="J38" s="116"/>
      <c r="K38" s="116"/>
      <c r="L38" s="116"/>
      <c r="M38" s="119">
        <f t="shared" si="0"/>
        <v>0</v>
      </c>
      <c r="N38" s="62"/>
    </row>
    <row r="39" spans="1:14" s="71" customFormat="1" ht="18" customHeight="1">
      <c r="A39" s="120" t="s">
        <v>355</v>
      </c>
      <c r="B39" s="121"/>
      <c r="C39" s="122">
        <f>SUM(C34:C37)</f>
        <v>90233401</v>
      </c>
      <c r="D39" s="122">
        <f>SUM(D34:D38)</f>
        <v>-2220928</v>
      </c>
      <c r="E39" s="122">
        <v>-1674530</v>
      </c>
      <c r="F39" s="123"/>
      <c r="G39" s="123">
        <f>SUM(G34:G38)</f>
        <v>-546398</v>
      </c>
      <c r="H39" s="123"/>
      <c r="I39" s="122">
        <f>SUM(I34:I38)</f>
        <v>88012473</v>
      </c>
      <c r="J39" s="122">
        <f>SUM(J34:J38)</f>
        <v>77090428.120000109</v>
      </c>
      <c r="K39" s="122">
        <f>SUM(K34:K38)</f>
        <v>85965348</v>
      </c>
      <c r="L39" s="122">
        <f>SUM(L34:L38)</f>
        <v>2047125</v>
      </c>
      <c r="M39" s="119">
        <f>I39-C39-D39</f>
        <v>0</v>
      </c>
      <c r="N39" s="62"/>
    </row>
    <row r="40" spans="1:14" s="62" customFormat="1" ht="18" customHeight="1">
      <c r="A40" s="124" t="s">
        <v>99</v>
      </c>
      <c r="B40" s="125" t="s">
        <v>110</v>
      </c>
      <c r="C40" s="116">
        <v>25478364</v>
      </c>
      <c r="D40" s="116">
        <f>E40+G40</f>
        <v>-4677147</v>
      </c>
      <c r="E40" s="116">
        <v>-4677147</v>
      </c>
      <c r="F40" s="117" t="s">
        <v>472</v>
      </c>
      <c r="G40" s="116">
        <v>0</v>
      </c>
      <c r="H40" s="117"/>
      <c r="I40" s="116">
        <v>20801217</v>
      </c>
      <c r="J40" s="116">
        <v>20522483.559999987</v>
      </c>
      <c r="K40" s="116">
        <v>20801217</v>
      </c>
      <c r="L40" s="116">
        <f>I40-K40</f>
        <v>0</v>
      </c>
      <c r="M40" s="119">
        <f t="shared" si="0"/>
        <v>0</v>
      </c>
    </row>
    <row r="41" spans="1:14" s="72" customFormat="1" ht="7.5" customHeight="1">
      <c r="A41" s="124"/>
      <c r="B41" s="127"/>
      <c r="C41" s="116"/>
      <c r="D41" s="116"/>
      <c r="E41" s="116"/>
      <c r="F41" s="117"/>
      <c r="G41" s="117"/>
      <c r="H41" s="117"/>
      <c r="I41" s="116"/>
      <c r="J41" s="116"/>
      <c r="K41" s="116"/>
      <c r="L41" s="116"/>
      <c r="M41" s="119">
        <f t="shared" si="0"/>
        <v>0</v>
      </c>
      <c r="N41" s="62"/>
    </row>
    <row r="42" spans="1:14" s="71" customFormat="1" ht="18" customHeight="1">
      <c r="A42" s="120" t="s">
        <v>356</v>
      </c>
      <c r="B42" s="121"/>
      <c r="C42" s="122">
        <f>SUM(C40:C40)</f>
        <v>25478364</v>
      </c>
      <c r="D42" s="122">
        <f>SUM(D40:D40)</f>
        <v>-4677147</v>
      </c>
      <c r="E42" s="122">
        <v>-4677147</v>
      </c>
      <c r="F42" s="123"/>
      <c r="G42" s="122">
        <f>SUM(G40:G40)</f>
        <v>0</v>
      </c>
      <c r="H42" s="123"/>
      <c r="I42" s="122">
        <f>SUM(I40:I40)</f>
        <v>20801217</v>
      </c>
      <c r="J42" s="122">
        <f>SUM(J40:J40)</f>
        <v>20522483.559999987</v>
      </c>
      <c r="K42" s="122">
        <f>SUM(K40:K40)</f>
        <v>20801217</v>
      </c>
      <c r="L42" s="122">
        <f>SUM(L40:L40)</f>
        <v>0</v>
      </c>
      <c r="M42" s="119">
        <f t="shared" si="0"/>
        <v>0</v>
      </c>
      <c r="N42" s="62"/>
    </row>
    <row r="43" spans="1:14" s="73" customFormat="1" ht="7.5" customHeight="1">
      <c r="A43" s="129"/>
      <c r="B43" s="130"/>
      <c r="C43" s="131"/>
      <c r="D43" s="131"/>
      <c r="E43" s="131"/>
      <c r="F43" s="132"/>
      <c r="G43" s="132"/>
      <c r="H43" s="132"/>
      <c r="I43" s="131"/>
      <c r="J43" s="131"/>
      <c r="K43" s="131"/>
      <c r="L43" s="131"/>
      <c r="M43" s="119">
        <f t="shared" si="0"/>
        <v>0</v>
      </c>
      <c r="N43" s="62"/>
    </row>
    <row r="44" spans="1:14" s="71" customFormat="1" ht="18" customHeight="1" thickBot="1">
      <c r="A44" s="133" t="s">
        <v>225</v>
      </c>
      <c r="B44" s="134"/>
      <c r="C44" s="135">
        <f>SUM(C42,C39,C33,C28,C20,C7,)</f>
        <v>2194601116</v>
      </c>
      <c r="D44" s="408">
        <f>SUM(D42,D39,D33,D28,D20,D7,)</f>
        <v>5653216</v>
      </c>
      <c r="E44" s="135">
        <v>3841194</v>
      </c>
      <c r="F44" s="135"/>
      <c r="G44" s="135">
        <f>SUM(G42,G39,G33,G28,G20,G7,)</f>
        <v>1812022</v>
      </c>
      <c r="H44" s="135"/>
      <c r="I44" s="135">
        <f>SUM(I42,I39,I33,I28,I20,I7,)</f>
        <v>2200254332</v>
      </c>
      <c r="J44" s="135">
        <f>SUM(J42,J39,J33,J28,J20,J7,)</f>
        <v>2125770545.3699861</v>
      </c>
      <c r="K44" s="135">
        <f>SUM(K42,K39,K33,K28,K20,K7,)</f>
        <v>2181335532</v>
      </c>
      <c r="L44" s="135">
        <f>SUM(L42,L39,L33,L28,L20,L7,)</f>
        <v>18918800</v>
      </c>
      <c r="M44" s="119">
        <f>I44-C44-D44</f>
        <v>0</v>
      </c>
      <c r="N44" s="62"/>
    </row>
    <row r="45" spans="1:14" s="74" customFormat="1" ht="18" customHeight="1" thickTop="1">
      <c r="A45" s="136"/>
      <c r="B45" s="125"/>
      <c r="C45" s="116"/>
      <c r="D45" s="116"/>
      <c r="E45" s="116"/>
      <c r="F45" s="117"/>
      <c r="G45" s="116"/>
      <c r="H45" s="116"/>
      <c r="I45" s="116"/>
      <c r="J45" s="116"/>
      <c r="K45" s="116"/>
      <c r="L45" s="116"/>
      <c r="M45" s="119">
        <f t="shared" si="0"/>
        <v>0</v>
      </c>
      <c r="N45" s="62"/>
    </row>
    <row r="46" spans="1:14" s="74" customFormat="1" ht="18" customHeight="1">
      <c r="A46" s="137" t="s">
        <v>48</v>
      </c>
      <c r="B46" s="125"/>
      <c r="C46" s="116"/>
      <c r="D46" s="116"/>
      <c r="E46" s="116"/>
      <c r="F46" s="117"/>
      <c r="G46" s="116"/>
      <c r="H46" s="116"/>
      <c r="I46" s="116"/>
      <c r="J46" s="116"/>
      <c r="K46" s="116"/>
      <c r="L46" s="116"/>
      <c r="M46" s="119">
        <f t="shared" si="0"/>
        <v>0</v>
      </c>
      <c r="N46" s="62"/>
    </row>
    <row r="47" spans="1:14" s="74" customFormat="1" ht="18" customHeight="1">
      <c r="A47" s="128"/>
      <c r="B47" s="125" t="s">
        <v>4</v>
      </c>
      <c r="C47" s="116">
        <v>1281327249</v>
      </c>
      <c r="D47" s="116">
        <f>I47-C47</f>
        <v>-16382252</v>
      </c>
      <c r="E47" s="116">
        <v>-16382252</v>
      </c>
      <c r="F47" s="117"/>
      <c r="G47" s="116">
        <v>0</v>
      </c>
      <c r="H47" s="117"/>
      <c r="I47" s="116">
        <v>1264944997</v>
      </c>
      <c r="J47" s="116">
        <v>1242409431.999912</v>
      </c>
      <c r="K47" s="116">
        <v>1248218267</v>
      </c>
      <c r="L47" s="116">
        <f>I47-K47</f>
        <v>16726730</v>
      </c>
      <c r="M47" s="119">
        <f t="shared" si="0"/>
        <v>0</v>
      </c>
      <c r="N47" s="62"/>
    </row>
    <row r="48" spans="1:14" s="74" customFormat="1" ht="18" customHeight="1">
      <c r="A48" s="128"/>
      <c r="B48" s="125" t="s">
        <v>5</v>
      </c>
      <c r="C48" s="116">
        <v>5685702</v>
      </c>
      <c r="D48" s="116">
        <f>I48-C48</f>
        <v>0</v>
      </c>
      <c r="E48" s="116">
        <v>0</v>
      </c>
      <c r="F48" s="117"/>
      <c r="G48" s="116">
        <v>0</v>
      </c>
      <c r="H48" s="117"/>
      <c r="I48" s="116">
        <v>5685702</v>
      </c>
      <c r="J48" s="116">
        <v>5685702</v>
      </c>
      <c r="K48" s="116">
        <v>5685702</v>
      </c>
      <c r="L48" s="116">
        <f>I48-K48</f>
        <v>0</v>
      </c>
      <c r="M48" s="119">
        <f>I48-C48-D48</f>
        <v>0</v>
      </c>
      <c r="N48" s="62"/>
    </row>
    <row r="49" spans="1:14" s="71" customFormat="1" ht="18" customHeight="1">
      <c r="A49" s="138"/>
      <c r="B49" s="139" t="s">
        <v>49</v>
      </c>
      <c r="C49" s="116">
        <f>SUM(C47:C48)</f>
        <v>1287012951</v>
      </c>
      <c r="D49" s="116">
        <f>SUM(D46:D48)</f>
        <v>-16382252</v>
      </c>
      <c r="E49" s="116">
        <v>-16382252</v>
      </c>
      <c r="F49" s="117"/>
      <c r="G49" s="116">
        <f>SUM(G47:G48)</f>
        <v>0</v>
      </c>
      <c r="H49" s="117"/>
      <c r="I49" s="116">
        <f>SUM(I47:I48)</f>
        <v>1270630699</v>
      </c>
      <c r="J49" s="116">
        <f>SUM(J47:J48)</f>
        <v>1248095133.999912</v>
      </c>
      <c r="K49" s="116">
        <f>SUM(K47:K48)</f>
        <v>1253903969</v>
      </c>
      <c r="L49" s="116">
        <f>I49-K49</f>
        <v>16726730</v>
      </c>
      <c r="M49" s="119">
        <f t="shared" si="0"/>
        <v>0</v>
      </c>
      <c r="N49" s="62"/>
    </row>
    <row r="50" spans="1:14" s="74" customFormat="1" ht="18" customHeight="1">
      <c r="A50" s="128"/>
      <c r="B50" s="125" t="s">
        <v>6</v>
      </c>
      <c r="C50" s="116">
        <v>900994786</v>
      </c>
      <c r="D50" s="116">
        <f>I50-C50</f>
        <v>19743848</v>
      </c>
      <c r="E50" s="116">
        <v>17931826</v>
      </c>
      <c r="F50" s="117"/>
      <c r="G50" s="116">
        <v>1812022</v>
      </c>
      <c r="H50" s="117"/>
      <c r="I50" s="116">
        <v>920738634</v>
      </c>
      <c r="J50" s="116">
        <v>867799520.40998173</v>
      </c>
      <c r="K50" s="116">
        <v>918546564</v>
      </c>
      <c r="L50" s="116">
        <f>I50-K50</f>
        <v>2192070</v>
      </c>
      <c r="M50" s="119">
        <f t="shared" si="0"/>
        <v>0</v>
      </c>
      <c r="N50" s="62"/>
    </row>
    <row r="51" spans="1:14" s="74" customFormat="1" ht="18" customHeight="1">
      <c r="A51" s="128"/>
      <c r="B51" s="125" t="s">
        <v>34</v>
      </c>
      <c r="C51" s="116">
        <v>6593379</v>
      </c>
      <c r="D51" s="116">
        <f>I51-C51</f>
        <v>2291620</v>
      </c>
      <c r="E51" s="116">
        <v>2291620</v>
      </c>
      <c r="F51" s="117"/>
      <c r="G51" s="116">
        <v>0</v>
      </c>
      <c r="H51" s="117"/>
      <c r="I51" s="116">
        <v>8884999</v>
      </c>
      <c r="J51" s="116">
        <v>9875890.9599999953</v>
      </c>
      <c r="K51" s="116">
        <v>8884999</v>
      </c>
      <c r="L51" s="116">
        <f>I51-K51</f>
        <v>0</v>
      </c>
      <c r="M51" s="119">
        <f t="shared" si="0"/>
        <v>0</v>
      </c>
      <c r="N51" s="62"/>
    </row>
    <row r="52" spans="1:14" s="71" customFormat="1" ht="18" customHeight="1">
      <c r="A52" s="120" t="s">
        <v>35</v>
      </c>
      <c r="B52" s="140"/>
      <c r="C52" s="122">
        <f>SUM(C49:C51)</f>
        <v>2194601116</v>
      </c>
      <c r="D52" s="122">
        <f>SUM(D49:D51)</f>
        <v>5653216</v>
      </c>
      <c r="E52" s="122">
        <v>3841194</v>
      </c>
      <c r="F52" s="320"/>
      <c r="G52" s="122">
        <f>SUM(G49:G51)</f>
        <v>1812022</v>
      </c>
      <c r="H52" s="320"/>
      <c r="I52" s="122">
        <f>SUM(I49:I51)</f>
        <v>2200254332</v>
      </c>
      <c r="J52" s="122">
        <f>SUM(J49:J51)</f>
        <v>2125770545.3698938</v>
      </c>
      <c r="K52" s="122">
        <f>SUM(K49:K51)</f>
        <v>2181335532</v>
      </c>
      <c r="L52" s="122">
        <f>SUM(L49:L51)</f>
        <v>18918800</v>
      </c>
      <c r="M52" s="119">
        <f>I52-C52-D52</f>
        <v>0</v>
      </c>
      <c r="N52" s="62"/>
    </row>
    <row r="53" spans="1:14" s="74" customFormat="1" ht="18" customHeight="1">
      <c r="A53" s="141"/>
      <c r="B53" s="141"/>
      <c r="C53" s="142"/>
      <c r="D53" s="142"/>
      <c r="E53" s="142"/>
      <c r="F53" s="143"/>
      <c r="G53" s="143"/>
      <c r="H53" s="143"/>
      <c r="I53" s="142"/>
      <c r="J53" s="142"/>
      <c r="K53" s="142"/>
      <c r="L53" s="142"/>
      <c r="M53" s="144"/>
    </row>
    <row r="54" spans="1:14" s="69" customFormat="1" ht="18" customHeight="1">
      <c r="A54" s="147" t="s">
        <v>177</v>
      </c>
      <c r="B54" s="148" t="s">
        <v>386</v>
      </c>
      <c r="C54" s="151"/>
      <c r="D54" s="151"/>
      <c r="E54" s="151"/>
      <c r="F54" s="151"/>
      <c r="G54" s="146"/>
      <c r="H54" s="146"/>
      <c r="I54" s="145"/>
      <c r="J54" s="145"/>
      <c r="K54" s="145"/>
      <c r="L54" s="145"/>
      <c r="M54" s="64"/>
    </row>
    <row r="55" spans="1:14" s="69" customFormat="1" ht="18" customHeight="1">
      <c r="A55" s="147" t="s">
        <v>196</v>
      </c>
      <c r="B55" s="148" t="s">
        <v>387</v>
      </c>
      <c r="C55" s="151"/>
      <c r="D55" s="151"/>
      <c r="E55" s="151"/>
      <c r="F55" s="151"/>
      <c r="G55" s="146"/>
      <c r="H55" s="146"/>
      <c r="I55" s="145"/>
      <c r="J55" s="145"/>
      <c r="K55" s="145"/>
      <c r="L55" s="145"/>
      <c r="M55" s="64"/>
    </row>
    <row r="56" spans="1:14" s="69" customFormat="1" ht="18" customHeight="1">
      <c r="A56" s="147" t="s">
        <v>193</v>
      </c>
      <c r="B56" s="148" t="s">
        <v>388</v>
      </c>
      <c r="C56" s="151"/>
      <c r="D56" s="151"/>
      <c r="E56" s="151"/>
      <c r="F56" s="151"/>
      <c r="G56" s="146"/>
      <c r="H56" s="146"/>
      <c r="I56" s="145"/>
      <c r="J56" s="145"/>
      <c r="K56" s="145"/>
      <c r="L56" s="145"/>
      <c r="M56" s="64"/>
    </row>
    <row r="57" spans="1:14" s="69" customFormat="1" ht="18" customHeight="1">
      <c r="A57" s="147" t="s">
        <v>194</v>
      </c>
      <c r="B57" s="148" t="s">
        <v>389</v>
      </c>
      <c r="C57" s="149"/>
      <c r="D57" s="149"/>
      <c r="E57" s="149"/>
      <c r="F57" s="150"/>
      <c r="G57" s="146"/>
      <c r="H57" s="146"/>
      <c r="I57" s="145"/>
      <c r="J57" s="145"/>
      <c r="K57" s="145"/>
      <c r="L57" s="145"/>
      <c r="M57" s="64"/>
    </row>
    <row r="58" spans="1:14" s="69" customFormat="1" ht="18" customHeight="1">
      <c r="A58" s="147" t="s">
        <v>176</v>
      </c>
      <c r="B58" s="148" t="s">
        <v>390</v>
      </c>
      <c r="C58" s="149"/>
      <c r="D58" s="149"/>
      <c r="E58" s="149"/>
      <c r="F58" s="150"/>
      <c r="G58" s="146"/>
      <c r="H58" s="146"/>
      <c r="I58" s="145"/>
      <c r="J58" s="145"/>
      <c r="K58" s="145"/>
      <c r="L58" s="145"/>
      <c r="M58" s="64"/>
    </row>
    <row r="59" spans="1:14" s="69" customFormat="1" ht="18" customHeight="1">
      <c r="A59" s="147" t="s">
        <v>195</v>
      </c>
      <c r="B59" s="148" t="s">
        <v>468</v>
      </c>
      <c r="C59" s="149"/>
      <c r="D59" s="149"/>
      <c r="E59" s="149"/>
      <c r="F59" s="150"/>
      <c r="G59" s="146"/>
      <c r="H59" s="146"/>
      <c r="I59" s="145"/>
      <c r="J59" s="145"/>
      <c r="K59" s="145"/>
      <c r="L59" s="145"/>
      <c r="M59" s="64"/>
    </row>
    <row r="60" spans="1:14" s="69" customFormat="1" ht="18" customHeight="1">
      <c r="A60" s="147" t="s">
        <v>157</v>
      </c>
      <c r="B60" s="148" t="s">
        <v>391</v>
      </c>
      <c r="C60" s="151"/>
      <c r="D60" s="151"/>
      <c r="E60" s="151"/>
      <c r="F60" s="151"/>
      <c r="G60" s="146"/>
      <c r="H60" s="146"/>
      <c r="I60" s="145"/>
      <c r="J60" s="145"/>
      <c r="K60" s="145"/>
      <c r="L60" s="145"/>
      <c r="M60" s="64"/>
    </row>
    <row r="61" spans="1:14" s="69" customFormat="1" ht="18" customHeight="1">
      <c r="A61" s="147" t="s">
        <v>297</v>
      </c>
      <c r="B61" s="148" t="s">
        <v>421</v>
      </c>
      <c r="C61" s="151"/>
      <c r="D61" s="151"/>
      <c r="E61" s="151"/>
      <c r="F61" s="151"/>
      <c r="G61" s="146"/>
      <c r="H61" s="146"/>
      <c r="I61" s="145"/>
      <c r="J61" s="145"/>
      <c r="K61" s="145"/>
      <c r="L61" s="145"/>
      <c r="M61" s="64"/>
    </row>
    <row r="62" spans="1:14" s="69" customFormat="1" ht="18" customHeight="1">
      <c r="A62" s="147" t="s">
        <v>296</v>
      </c>
      <c r="B62" s="148" t="s">
        <v>425</v>
      </c>
      <c r="C62" s="151"/>
      <c r="D62" s="151"/>
      <c r="E62" s="151"/>
      <c r="F62" s="151"/>
      <c r="G62" s="146"/>
      <c r="H62" s="146"/>
      <c r="I62" s="145"/>
      <c r="J62" s="145"/>
      <c r="K62" s="145"/>
      <c r="L62" s="145"/>
      <c r="M62" s="64"/>
    </row>
    <row r="63" spans="1:14" s="69" customFormat="1" ht="18" customHeight="1">
      <c r="A63" s="147" t="s">
        <v>197</v>
      </c>
      <c r="B63" s="148" t="s">
        <v>426</v>
      </c>
      <c r="C63" s="151"/>
      <c r="D63" s="151"/>
      <c r="E63" s="151"/>
      <c r="F63" s="151"/>
      <c r="G63" s="146"/>
      <c r="H63" s="146"/>
      <c r="I63" s="145"/>
      <c r="J63" s="145"/>
      <c r="K63" s="145"/>
      <c r="L63" s="145"/>
      <c r="M63" s="64"/>
    </row>
    <row r="64" spans="1:14"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369</v>
      </c>
      <c r="B66" s="148" t="s">
        <v>505</v>
      </c>
      <c r="C66" s="149"/>
      <c r="D66" s="149"/>
      <c r="E66" s="149"/>
      <c r="F66" s="150"/>
      <c r="G66" s="146"/>
      <c r="H66" s="146"/>
      <c r="I66" s="145"/>
      <c r="J66" s="145"/>
      <c r="K66" s="145"/>
      <c r="L66" s="145"/>
      <c r="M66" s="64"/>
    </row>
    <row r="67" spans="1:13" s="69" customFormat="1" ht="18" customHeight="1">
      <c r="A67" s="147" t="s">
        <v>304</v>
      </c>
      <c r="B67" s="148" t="s">
        <v>506</v>
      </c>
      <c r="C67" s="149"/>
      <c r="D67" s="149"/>
      <c r="E67" s="149"/>
      <c r="F67" s="150"/>
      <c r="G67" s="146"/>
      <c r="H67" s="146"/>
      <c r="I67" s="145"/>
      <c r="J67" s="145"/>
      <c r="K67" s="145"/>
      <c r="L67" s="145"/>
      <c r="M67" s="64"/>
    </row>
    <row r="68" spans="1:13" s="69" customFormat="1" ht="18" customHeight="1">
      <c r="A68" s="147" t="s">
        <v>202</v>
      </c>
      <c r="B68" s="148" t="s">
        <v>507</v>
      </c>
      <c r="C68" s="149"/>
      <c r="D68" s="149"/>
      <c r="E68" s="149"/>
      <c r="F68" s="150"/>
      <c r="G68" s="146"/>
      <c r="H68" s="146"/>
      <c r="I68" s="145"/>
      <c r="J68" s="145"/>
      <c r="K68" s="145"/>
      <c r="L68" s="145"/>
      <c r="M68" s="64"/>
    </row>
    <row r="69" spans="1:13" s="69" customFormat="1" ht="18" customHeight="1">
      <c r="A69" s="147" t="s">
        <v>237</v>
      </c>
      <c r="B69" s="148" t="s">
        <v>502</v>
      </c>
      <c r="C69" s="149"/>
      <c r="D69" s="149"/>
      <c r="E69" s="149"/>
      <c r="F69" s="150"/>
      <c r="G69" s="146"/>
      <c r="H69" s="146"/>
      <c r="I69" s="145"/>
      <c r="J69" s="145"/>
      <c r="K69" s="145"/>
      <c r="L69" s="145"/>
      <c r="M69" s="64"/>
    </row>
    <row r="70" spans="1:13" s="69" customFormat="1" ht="18" customHeight="1">
      <c r="A70" s="147" t="s">
        <v>373</v>
      </c>
      <c r="B70" s="148" t="s">
        <v>508</v>
      </c>
      <c r="C70" s="76"/>
      <c r="D70" s="76"/>
      <c r="E70" s="76"/>
      <c r="F70" s="77"/>
      <c r="G70" s="77"/>
      <c r="H70" s="77"/>
      <c r="I70" s="76"/>
      <c r="J70" s="76"/>
      <c r="K70" s="76"/>
      <c r="L70" s="76"/>
      <c r="M70" s="68"/>
    </row>
    <row r="71" spans="1:13" s="69" customFormat="1" ht="18" customHeight="1">
      <c r="A71" s="147" t="s">
        <v>605</v>
      </c>
      <c r="B71" s="148" t="s">
        <v>607</v>
      </c>
      <c r="C71" s="76"/>
      <c r="D71" s="76"/>
      <c r="E71" s="76"/>
      <c r="F71" s="77"/>
      <c r="G71" s="77"/>
      <c r="H71" s="77"/>
      <c r="I71" s="76"/>
      <c r="J71" s="76"/>
      <c r="K71" s="76"/>
      <c r="L71" s="76"/>
      <c r="M71" s="68"/>
    </row>
    <row r="72" spans="1:13" s="69" customFormat="1" ht="18" customHeight="1">
      <c r="A72" s="147" t="s">
        <v>606</v>
      </c>
      <c r="B72" s="148" t="s">
        <v>608</v>
      </c>
      <c r="C72" s="76"/>
      <c r="D72" s="76"/>
      <c r="E72" s="76"/>
      <c r="F72" s="77"/>
      <c r="G72" s="77"/>
      <c r="H72" s="77"/>
      <c r="I72" s="76"/>
      <c r="J72" s="76"/>
      <c r="K72" s="76"/>
      <c r="L72" s="76"/>
      <c r="M72" s="68"/>
    </row>
    <row r="73" spans="1:13" s="69" customFormat="1" ht="18" customHeight="1">
      <c r="A73" s="147" t="s">
        <v>570</v>
      </c>
      <c r="B73" s="148" t="s">
        <v>571</v>
      </c>
      <c r="C73" s="76"/>
      <c r="D73" s="76"/>
      <c r="E73" s="76"/>
      <c r="F73" s="77"/>
      <c r="G73" s="77"/>
      <c r="H73" s="77"/>
      <c r="I73" s="76"/>
      <c r="J73" s="76"/>
      <c r="K73" s="76"/>
      <c r="L73" s="76"/>
      <c r="M73" s="68"/>
    </row>
    <row r="74" spans="1:13" s="69" customFormat="1" ht="18" customHeight="1">
      <c r="A74" s="400"/>
      <c r="B74" s="148"/>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BC78C-CC01-4819-A858-540B237964E1}">
  <dimension ref="A1:L43"/>
  <sheetViews>
    <sheetView zoomScale="80" zoomScaleNormal="80" workbookViewId="0">
      <selection activeCell="I38" sqref="I38"/>
    </sheetView>
  </sheetViews>
  <sheetFormatPr defaultRowHeight="16.2"/>
  <cols>
    <col min="1" max="1" width="15.5546875" style="503" customWidth="1"/>
    <col min="2" max="2" width="53.88671875" style="503" customWidth="1"/>
    <col min="3" max="3" width="17.77734375" style="503" customWidth="1"/>
    <col min="4" max="4" width="15.33203125" style="503" customWidth="1"/>
    <col min="5" max="5" width="15.5546875" style="503" customWidth="1"/>
    <col min="6" max="6" width="14.33203125" style="503" customWidth="1"/>
    <col min="7" max="8" width="11" style="503" bestFit="1" customWidth="1"/>
    <col min="9" max="9" width="15.5546875" style="503" customWidth="1"/>
    <col min="10" max="16384" width="8.88671875" style="503"/>
  </cols>
  <sheetData>
    <row r="1" spans="1:11">
      <c r="A1" s="634" t="s">
        <v>3</v>
      </c>
      <c r="B1" s="634"/>
      <c r="C1" s="634"/>
      <c r="D1" s="634"/>
      <c r="E1" s="634"/>
      <c r="F1" s="634"/>
      <c r="G1" s="634"/>
      <c r="H1" s="634"/>
      <c r="I1" s="634"/>
    </row>
    <row r="2" spans="1:11">
      <c r="A2" s="634" t="s">
        <v>384</v>
      </c>
      <c r="B2" s="634"/>
      <c r="C2" s="634"/>
      <c r="D2" s="634"/>
      <c r="E2" s="634"/>
      <c r="F2" s="634"/>
      <c r="G2" s="634"/>
      <c r="H2" s="634"/>
      <c r="I2" s="634"/>
    </row>
    <row r="3" spans="1:11">
      <c r="A3" s="635" t="s">
        <v>615</v>
      </c>
      <c r="B3" s="635"/>
      <c r="C3" s="635"/>
      <c r="D3" s="635"/>
      <c r="E3" s="635"/>
      <c r="F3" s="635"/>
      <c r="G3" s="635"/>
      <c r="H3" s="635"/>
      <c r="I3" s="635"/>
    </row>
    <row r="4" spans="1:11">
      <c r="A4" s="604"/>
      <c r="B4" s="605"/>
      <c r="C4" s="373"/>
      <c r="D4" s="351"/>
      <c r="E4" s="373"/>
      <c r="F4" s="373"/>
      <c r="G4" s="373"/>
      <c r="H4" s="373"/>
      <c r="I4" s="317"/>
    </row>
    <row r="5" spans="1:11" ht="46.8">
      <c r="A5" s="606" t="s">
        <v>1</v>
      </c>
      <c r="B5" s="607" t="s">
        <v>0</v>
      </c>
      <c r="C5" s="374" t="s">
        <v>182</v>
      </c>
      <c r="D5" s="406" t="s">
        <v>30</v>
      </c>
      <c r="E5" s="375" t="s">
        <v>234</v>
      </c>
      <c r="F5" s="375" t="s">
        <v>31</v>
      </c>
      <c r="G5" s="375" t="s">
        <v>129</v>
      </c>
      <c r="H5" s="375" t="s">
        <v>130</v>
      </c>
      <c r="I5" s="407" t="s">
        <v>169</v>
      </c>
    </row>
    <row r="6" spans="1:11">
      <c r="A6" s="409" t="s">
        <v>22</v>
      </c>
      <c r="B6" s="608" t="s">
        <v>7</v>
      </c>
      <c r="C6" s="402">
        <v>416.79999999999995</v>
      </c>
      <c r="D6" s="402">
        <v>0.17000000000018645</v>
      </c>
      <c r="E6" s="402">
        <v>416.97000000000014</v>
      </c>
      <c r="F6" s="451">
        <v>1</v>
      </c>
      <c r="G6" s="402">
        <v>406.76249999999999</v>
      </c>
      <c r="H6" s="402">
        <v>398.2999999999999</v>
      </c>
      <c r="I6" s="402">
        <v>18.670000000000243</v>
      </c>
      <c r="K6" s="609"/>
    </row>
    <row r="7" spans="1:11">
      <c r="A7" s="610" t="s">
        <v>288</v>
      </c>
      <c r="B7" s="611"/>
      <c r="C7" s="403">
        <v>416.79999999999995</v>
      </c>
      <c r="D7" s="403">
        <v>0.17000000000018645</v>
      </c>
      <c r="E7" s="403">
        <v>416.97000000000014</v>
      </c>
      <c r="F7" s="452"/>
      <c r="G7" s="403">
        <v>406.76249999999999</v>
      </c>
      <c r="H7" s="403">
        <v>398.2999999999999</v>
      </c>
      <c r="I7" s="403">
        <v>18.670000000000243</v>
      </c>
      <c r="K7" s="609"/>
    </row>
    <row r="8" spans="1:11">
      <c r="A8" s="410" t="s">
        <v>23</v>
      </c>
      <c r="B8" s="608" t="s">
        <v>8</v>
      </c>
      <c r="C8" s="402">
        <v>9414.4000000000015</v>
      </c>
      <c r="D8" s="402">
        <v>748.20000000001528</v>
      </c>
      <c r="E8" s="402">
        <v>10162.600000000017</v>
      </c>
      <c r="F8" s="453" t="s">
        <v>568</v>
      </c>
      <c r="G8" s="402">
        <v>10003.550000000003</v>
      </c>
      <c r="H8" s="402">
        <v>9969.0000000000146</v>
      </c>
      <c r="I8" s="402">
        <v>193.60000000000218</v>
      </c>
      <c r="K8" s="609"/>
    </row>
    <row r="9" spans="1:11">
      <c r="A9" s="410" t="s">
        <v>24</v>
      </c>
      <c r="B9" s="608" t="s">
        <v>9</v>
      </c>
      <c r="C9" s="411">
        <v>507.59999999999997</v>
      </c>
      <c r="D9" s="411">
        <v>10.050000000000239</v>
      </c>
      <c r="E9" s="411">
        <v>517.6500000000002</v>
      </c>
      <c r="F9" s="454" t="s">
        <v>568</v>
      </c>
      <c r="G9" s="411">
        <v>615.80000000000007</v>
      </c>
      <c r="H9" s="411">
        <v>631.20000000000005</v>
      </c>
      <c r="I9" s="411">
        <v>-113.54999999999984</v>
      </c>
      <c r="K9" s="609"/>
    </row>
    <row r="10" spans="1:11">
      <c r="A10" s="410" t="s">
        <v>25</v>
      </c>
      <c r="B10" s="608" t="s">
        <v>159</v>
      </c>
      <c r="C10" s="411">
        <v>0</v>
      </c>
      <c r="D10" s="411">
        <v>0</v>
      </c>
      <c r="E10" s="411">
        <v>0</v>
      </c>
      <c r="F10" s="455"/>
      <c r="G10" s="411">
        <v>0</v>
      </c>
      <c r="H10" s="411">
        <v>0</v>
      </c>
      <c r="I10" s="411">
        <v>0</v>
      </c>
      <c r="K10" s="609"/>
    </row>
    <row r="11" spans="1:11">
      <c r="A11" s="410" t="s">
        <v>26</v>
      </c>
      <c r="B11" s="608" t="s">
        <v>10</v>
      </c>
      <c r="C11" s="411">
        <v>0</v>
      </c>
      <c r="D11" s="411">
        <v>0</v>
      </c>
      <c r="E11" s="411">
        <v>0</v>
      </c>
      <c r="F11" s="455"/>
      <c r="G11" s="411">
        <v>0</v>
      </c>
      <c r="H11" s="411">
        <v>0</v>
      </c>
      <c r="I11" s="411">
        <v>0</v>
      </c>
      <c r="K11" s="609"/>
    </row>
    <row r="12" spans="1:11">
      <c r="A12" s="410" t="s">
        <v>27</v>
      </c>
      <c r="B12" s="608" t="s">
        <v>161</v>
      </c>
      <c r="C12" s="411">
        <v>0</v>
      </c>
      <c r="D12" s="411">
        <v>0</v>
      </c>
      <c r="E12" s="411">
        <v>0</v>
      </c>
      <c r="F12" s="455"/>
      <c r="G12" s="411">
        <v>0</v>
      </c>
      <c r="H12" s="411">
        <v>0</v>
      </c>
      <c r="I12" s="411">
        <v>0</v>
      </c>
      <c r="K12" s="609"/>
    </row>
    <row r="13" spans="1:11">
      <c r="A13" s="410" t="s">
        <v>100</v>
      </c>
      <c r="B13" s="608" t="s">
        <v>11</v>
      </c>
      <c r="C13" s="411">
        <v>0</v>
      </c>
      <c r="D13" s="411">
        <v>0</v>
      </c>
      <c r="E13" s="411">
        <v>0</v>
      </c>
      <c r="F13" s="455"/>
      <c r="G13" s="411">
        <v>0</v>
      </c>
      <c r="H13" s="411">
        <v>0</v>
      </c>
      <c r="I13" s="411">
        <v>0</v>
      </c>
      <c r="K13" s="609"/>
    </row>
    <row r="14" spans="1:11">
      <c r="A14" s="410" t="s">
        <v>101</v>
      </c>
      <c r="B14" s="608" t="s">
        <v>170</v>
      </c>
      <c r="C14" s="411">
        <v>0</v>
      </c>
      <c r="D14" s="411">
        <v>0</v>
      </c>
      <c r="E14" s="411">
        <v>0</v>
      </c>
      <c r="F14" s="455"/>
      <c r="G14" s="411">
        <v>0</v>
      </c>
      <c r="H14" s="411">
        <v>0</v>
      </c>
      <c r="I14" s="411">
        <v>0</v>
      </c>
      <c r="K14" s="609"/>
    </row>
    <row r="15" spans="1:11">
      <c r="A15" s="410" t="s">
        <v>102</v>
      </c>
      <c r="B15" s="608" t="s">
        <v>12</v>
      </c>
      <c r="C15" s="411">
        <v>0</v>
      </c>
      <c r="D15" s="411">
        <v>0</v>
      </c>
      <c r="E15" s="411">
        <v>0</v>
      </c>
      <c r="F15" s="455"/>
      <c r="G15" s="411">
        <v>0</v>
      </c>
      <c r="H15" s="411">
        <v>0</v>
      </c>
      <c r="I15" s="411">
        <v>0</v>
      </c>
      <c r="K15" s="609"/>
    </row>
    <row r="16" spans="1:11">
      <c r="A16" s="410" t="s">
        <v>103</v>
      </c>
      <c r="B16" s="608" t="s">
        <v>13</v>
      </c>
      <c r="C16" s="411">
        <v>0</v>
      </c>
      <c r="D16" s="411">
        <v>0</v>
      </c>
      <c r="E16" s="411">
        <v>0</v>
      </c>
      <c r="F16" s="455"/>
      <c r="G16" s="411">
        <v>0</v>
      </c>
      <c r="H16" s="411">
        <v>0</v>
      </c>
      <c r="I16" s="411">
        <v>0</v>
      </c>
      <c r="K16" s="609"/>
    </row>
    <row r="17" spans="1:11">
      <c r="A17" s="410" t="s">
        <v>104</v>
      </c>
      <c r="B17" s="608" t="s">
        <v>123</v>
      </c>
      <c r="C17" s="411">
        <v>0</v>
      </c>
      <c r="D17" s="411">
        <v>0</v>
      </c>
      <c r="E17" s="411">
        <v>0</v>
      </c>
      <c r="F17" s="455"/>
      <c r="G17" s="411">
        <v>0</v>
      </c>
      <c r="H17" s="411">
        <v>0</v>
      </c>
      <c r="I17" s="411">
        <v>0</v>
      </c>
      <c r="K17" s="609"/>
    </row>
    <row r="18" spans="1:11">
      <c r="A18" s="410" t="s">
        <v>105</v>
      </c>
      <c r="B18" s="608" t="s">
        <v>166</v>
      </c>
      <c r="C18" s="411">
        <v>0</v>
      </c>
      <c r="D18" s="411">
        <v>0</v>
      </c>
      <c r="E18" s="411">
        <v>0</v>
      </c>
      <c r="F18" s="455"/>
      <c r="G18" s="411">
        <v>0</v>
      </c>
      <c r="H18" s="411">
        <v>0</v>
      </c>
      <c r="I18" s="411">
        <v>0</v>
      </c>
      <c r="K18" s="609"/>
    </row>
    <row r="19" spans="1:11">
      <c r="A19" s="610" t="s">
        <v>289</v>
      </c>
      <c r="B19" s="611"/>
      <c r="C19" s="403">
        <v>9922.0000000000018</v>
      </c>
      <c r="D19" s="403">
        <v>758.25000000001546</v>
      </c>
      <c r="E19" s="403">
        <v>10680.250000000016</v>
      </c>
      <c r="F19" s="452"/>
      <c r="G19" s="403">
        <v>10619.350000000002</v>
      </c>
      <c r="H19" s="403">
        <v>10600.200000000015</v>
      </c>
      <c r="I19" s="403">
        <v>80.050000000002342</v>
      </c>
      <c r="K19" s="609"/>
    </row>
    <row r="20" spans="1:11">
      <c r="A20" s="410" t="s">
        <v>28</v>
      </c>
      <c r="B20" s="608" t="s">
        <v>14</v>
      </c>
      <c r="C20" s="411">
        <v>0</v>
      </c>
      <c r="D20" s="411">
        <v>0</v>
      </c>
      <c r="E20" s="411">
        <v>0</v>
      </c>
      <c r="F20" s="455"/>
      <c r="G20" s="411">
        <v>0</v>
      </c>
      <c r="H20" s="411">
        <v>0</v>
      </c>
      <c r="I20" s="411">
        <v>0</v>
      </c>
      <c r="K20" s="609"/>
    </row>
    <row r="21" spans="1:11">
      <c r="A21" s="410" t="s">
        <v>106</v>
      </c>
      <c r="B21" s="608" t="s">
        <v>15</v>
      </c>
      <c r="C21" s="411">
        <v>0</v>
      </c>
      <c r="D21" s="411">
        <v>0</v>
      </c>
      <c r="E21" s="411">
        <v>0</v>
      </c>
      <c r="F21" s="455"/>
      <c r="G21" s="411">
        <v>0</v>
      </c>
      <c r="H21" s="411">
        <v>0</v>
      </c>
      <c r="I21" s="411">
        <v>0</v>
      </c>
      <c r="K21" s="609"/>
    </row>
    <row r="22" spans="1:11">
      <c r="A22" s="410" t="s">
        <v>107</v>
      </c>
      <c r="B22" s="608" t="s">
        <v>16</v>
      </c>
      <c r="C22" s="411">
        <v>2</v>
      </c>
      <c r="D22" s="411">
        <v>0</v>
      </c>
      <c r="E22" s="411">
        <v>2</v>
      </c>
      <c r="F22" s="455"/>
      <c r="G22" s="411">
        <v>2.125</v>
      </c>
      <c r="H22" s="411">
        <v>3</v>
      </c>
      <c r="I22" s="411">
        <v>-1</v>
      </c>
      <c r="K22" s="609"/>
    </row>
    <row r="23" spans="1:11">
      <c r="A23" s="410" t="s">
        <v>93</v>
      </c>
      <c r="B23" s="608" t="s">
        <v>127</v>
      </c>
      <c r="C23" s="411">
        <v>5.5</v>
      </c>
      <c r="D23" s="411">
        <v>0.5</v>
      </c>
      <c r="E23" s="411">
        <v>6</v>
      </c>
      <c r="F23" s="451">
        <v>1</v>
      </c>
      <c r="G23" s="411">
        <v>8.1375570240447956</v>
      </c>
      <c r="H23" s="411">
        <v>7.8977272727272734</v>
      </c>
      <c r="I23" s="411">
        <v>-1.8977272727272734</v>
      </c>
      <c r="K23" s="609"/>
    </row>
    <row r="24" spans="1:11">
      <c r="A24" s="410" t="s">
        <v>94</v>
      </c>
      <c r="B24" s="608" t="s">
        <v>290</v>
      </c>
      <c r="C24" s="411">
        <v>0</v>
      </c>
      <c r="D24" s="411">
        <v>0</v>
      </c>
      <c r="E24" s="411">
        <v>0</v>
      </c>
      <c r="F24" s="455"/>
      <c r="G24" s="411">
        <v>0</v>
      </c>
      <c r="H24" s="411">
        <v>0</v>
      </c>
      <c r="I24" s="411">
        <v>0</v>
      </c>
      <c r="K24" s="609"/>
    </row>
    <row r="25" spans="1:11">
      <c r="A25" s="410" t="s">
        <v>108</v>
      </c>
      <c r="B25" s="608" t="s">
        <v>128</v>
      </c>
      <c r="C25" s="411">
        <v>62.1</v>
      </c>
      <c r="D25" s="411">
        <v>-3.0000000000000071</v>
      </c>
      <c r="E25" s="411">
        <v>59.099999999999994</v>
      </c>
      <c r="F25" s="451">
        <v>1</v>
      </c>
      <c r="G25" s="411">
        <v>58.175000000000004</v>
      </c>
      <c r="H25" s="411">
        <v>56.1</v>
      </c>
      <c r="I25" s="411">
        <v>2.9999999999999929</v>
      </c>
      <c r="K25" s="609"/>
    </row>
    <row r="26" spans="1:11">
      <c r="A26" s="610" t="s">
        <v>291</v>
      </c>
      <c r="B26" s="611"/>
      <c r="C26" s="403">
        <v>69.599999999999994</v>
      </c>
      <c r="D26" s="403">
        <v>-2.5000000000000071</v>
      </c>
      <c r="E26" s="403">
        <v>67.099999999999994</v>
      </c>
      <c r="F26" s="452"/>
      <c r="G26" s="403">
        <v>68.437557024044793</v>
      </c>
      <c r="H26" s="403">
        <v>66.997727272727275</v>
      </c>
      <c r="I26" s="403">
        <v>0.10227272727271952</v>
      </c>
      <c r="K26" s="609"/>
    </row>
    <row r="27" spans="1:11">
      <c r="A27" s="410" t="s">
        <v>95</v>
      </c>
      <c r="B27" s="608" t="s">
        <v>17</v>
      </c>
      <c r="C27" s="411">
        <v>796.8</v>
      </c>
      <c r="D27" s="411">
        <v>5.3000000000001819</v>
      </c>
      <c r="E27" s="411">
        <v>802.10000000000014</v>
      </c>
      <c r="F27" s="451">
        <v>1</v>
      </c>
      <c r="G27" s="411">
        <v>776.81249999999989</v>
      </c>
      <c r="H27" s="411">
        <v>780.7</v>
      </c>
      <c r="I27" s="411">
        <v>21.400000000000091</v>
      </c>
      <c r="K27" s="609"/>
    </row>
    <row r="28" spans="1:11">
      <c r="A28" s="410" t="s">
        <v>96</v>
      </c>
      <c r="B28" s="608" t="s">
        <v>109</v>
      </c>
      <c r="C28" s="411">
        <v>50.800000000000004</v>
      </c>
      <c r="D28" s="411">
        <v>-4.8000000000000043</v>
      </c>
      <c r="E28" s="411">
        <v>46</v>
      </c>
      <c r="F28" s="451">
        <v>1</v>
      </c>
      <c r="G28" s="411">
        <v>43.625</v>
      </c>
      <c r="H28" s="411">
        <v>43.20000000000001</v>
      </c>
      <c r="I28" s="411">
        <v>2.7999999999999901</v>
      </c>
      <c r="K28" s="609"/>
    </row>
    <row r="29" spans="1:11">
      <c r="A29" s="410" t="s">
        <v>97</v>
      </c>
      <c r="B29" s="608" t="s">
        <v>171</v>
      </c>
      <c r="C29" s="411">
        <v>0</v>
      </c>
      <c r="D29" s="411">
        <v>0</v>
      </c>
      <c r="E29" s="411">
        <v>0</v>
      </c>
      <c r="F29" s="455"/>
      <c r="G29" s="411">
        <v>0</v>
      </c>
      <c r="H29" s="411">
        <v>0</v>
      </c>
      <c r="I29" s="411">
        <v>0</v>
      </c>
      <c r="K29" s="609"/>
    </row>
    <row r="30" spans="1:11">
      <c r="A30" s="636" t="s">
        <v>292</v>
      </c>
      <c r="B30" s="637"/>
      <c r="C30" s="404">
        <v>847.59999999999991</v>
      </c>
      <c r="D30" s="404">
        <v>0.50000000000017764</v>
      </c>
      <c r="E30" s="404">
        <v>848.10000000000014</v>
      </c>
      <c r="F30" s="456"/>
      <c r="G30" s="404">
        <v>820.43749999999989</v>
      </c>
      <c r="H30" s="404">
        <v>823.90000000000009</v>
      </c>
      <c r="I30" s="404">
        <v>24.200000000000081</v>
      </c>
      <c r="K30" s="609"/>
    </row>
    <row r="31" spans="1:11">
      <c r="A31" s="410" t="s">
        <v>98</v>
      </c>
      <c r="B31" s="612" t="s">
        <v>18</v>
      </c>
      <c r="C31" s="411">
        <v>389.80000000000013</v>
      </c>
      <c r="D31" s="411">
        <v>-38.050000000000068</v>
      </c>
      <c r="E31" s="411">
        <v>351.75000000000006</v>
      </c>
      <c r="F31" s="451">
        <v>1</v>
      </c>
      <c r="G31" s="411">
        <v>336.77499999999998</v>
      </c>
      <c r="H31" s="411">
        <v>334.30000000000007</v>
      </c>
      <c r="I31" s="411">
        <v>17.449999999999989</v>
      </c>
      <c r="K31" s="609"/>
    </row>
    <row r="32" spans="1:11">
      <c r="A32" s="410" t="s">
        <v>252</v>
      </c>
      <c r="B32" s="608" t="s">
        <v>19</v>
      </c>
      <c r="C32" s="411">
        <v>202.7</v>
      </c>
      <c r="D32" s="411">
        <v>-11.699999999999989</v>
      </c>
      <c r="E32" s="411">
        <v>191</v>
      </c>
      <c r="F32" s="451">
        <v>1</v>
      </c>
      <c r="G32" s="411">
        <v>185.5625</v>
      </c>
      <c r="H32" s="411">
        <v>182.6</v>
      </c>
      <c r="I32" s="411">
        <v>8.4000000000000057</v>
      </c>
      <c r="K32" s="609"/>
    </row>
    <row r="33" spans="1:12">
      <c r="A33" s="410" t="s">
        <v>253</v>
      </c>
      <c r="B33" s="608" t="s">
        <v>20</v>
      </c>
      <c r="C33" s="411">
        <v>16.8</v>
      </c>
      <c r="D33" s="411">
        <v>3</v>
      </c>
      <c r="E33" s="411">
        <v>19.8</v>
      </c>
      <c r="F33" s="451">
        <v>1</v>
      </c>
      <c r="G33" s="411">
        <v>17.9375</v>
      </c>
      <c r="H33" s="411">
        <v>18.100000000000001</v>
      </c>
      <c r="I33" s="411">
        <v>1.6999999999999993</v>
      </c>
      <c r="K33" s="609"/>
    </row>
    <row r="34" spans="1:12">
      <c r="A34" s="410" t="s">
        <v>254</v>
      </c>
      <c r="B34" s="608" t="s">
        <v>21</v>
      </c>
      <c r="C34" s="411">
        <v>238.20000000000005</v>
      </c>
      <c r="D34" s="411">
        <v>-2.7000000000000455</v>
      </c>
      <c r="E34" s="411">
        <v>235.5</v>
      </c>
      <c r="F34" s="451">
        <v>1</v>
      </c>
      <c r="G34" s="411">
        <v>261.75379100919963</v>
      </c>
      <c r="H34" s="411">
        <v>256.26988636363637</v>
      </c>
      <c r="I34" s="411">
        <v>-20.769886363636374</v>
      </c>
      <c r="K34" s="609"/>
    </row>
    <row r="35" spans="1:12">
      <c r="A35" s="610" t="s">
        <v>293</v>
      </c>
      <c r="B35" s="613"/>
      <c r="C35" s="403">
        <v>847.50000000000011</v>
      </c>
      <c r="D35" s="403">
        <v>-49.450000000000102</v>
      </c>
      <c r="E35" s="403">
        <v>798.05</v>
      </c>
      <c r="F35" s="403"/>
      <c r="G35" s="403">
        <v>802.02879100919961</v>
      </c>
      <c r="H35" s="403">
        <v>791.26988636363649</v>
      </c>
      <c r="I35" s="403">
        <v>6.7801136363636196</v>
      </c>
      <c r="K35" s="609"/>
    </row>
    <row r="36" spans="1:12">
      <c r="A36" s="410" t="s">
        <v>99</v>
      </c>
      <c r="B36" s="608" t="s">
        <v>172</v>
      </c>
      <c r="C36" s="491">
        <v>0</v>
      </c>
      <c r="D36" s="491">
        <v>0</v>
      </c>
      <c r="E36" s="491">
        <v>0</v>
      </c>
      <c r="F36" s="411"/>
      <c r="G36" s="411">
        <v>45.482923969268583</v>
      </c>
      <c r="H36" s="411">
        <v>53.200696994600406</v>
      </c>
      <c r="I36" s="411">
        <v>-53.200696994600406</v>
      </c>
      <c r="K36" s="609"/>
    </row>
    <row r="37" spans="1:12">
      <c r="A37" s="610" t="s">
        <v>294</v>
      </c>
      <c r="B37" s="613"/>
      <c r="C37" s="491">
        <v>0</v>
      </c>
      <c r="D37" s="403">
        <v>0</v>
      </c>
      <c r="E37" s="491">
        <v>0</v>
      </c>
      <c r="F37" s="403"/>
      <c r="G37" s="403">
        <v>45.482923969268583</v>
      </c>
      <c r="H37" s="403">
        <v>53.200696994600406</v>
      </c>
      <c r="I37" s="403">
        <v>-53.200696994600406</v>
      </c>
      <c r="K37" s="609"/>
      <c r="L37" s="503" t="s">
        <v>588</v>
      </c>
    </row>
    <row r="38" spans="1:12">
      <c r="A38" s="614" t="s">
        <v>2</v>
      </c>
      <c r="B38" s="613"/>
      <c r="C38" s="403">
        <v>12103.500000000002</v>
      </c>
      <c r="D38" s="403">
        <v>706.97000000001572</v>
      </c>
      <c r="E38" s="403">
        <v>12810.470000000016</v>
      </c>
      <c r="F38" s="403"/>
      <c r="G38" s="403">
        <v>12762.499272002515</v>
      </c>
      <c r="H38" s="403">
        <v>12733.868310630976</v>
      </c>
      <c r="I38" s="403">
        <v>76.601689369038581</v>
      </c>
      <c r="K38" s="609"/>
    </row>
    <row r="39" spans="1:12">
      <c r="A39" s="615"/>
      <c r="B39" s="615"/>
      <c r="C39" s="83"/>
      <c r="D39" s="83"/>
      <c r="E39" s="83">
        <v>0</v>
      </c>
      <c r="F39" s="363"/>
      <c r="G39" s="83"/>
      <c r="H39" s="83"/>
      <c r="I39" s="616"/>
    </row>
    <row r="40" spans="1:12">
      <c r="A40" s="617" t="s">
        <v>177</v>
      </c>
      <c r="B40" s="633" t="s">
        <v>569</v>
      </c>
      <c r="C40" s="633"/>
      <c r="D40" s="633"/>
      <c r="E40" s="633"/>
      <c r="F40" s="633"/>
      <c r="G40" s="633"/>
      <c r="H40" s="633"/>
      <c r="I40" s="633"/>
    </row>
    <row r="41" spans="1:12" ht="16.8">
      <c r="A41" s="618">
        <v>1</v>
      </c>
      <c r="B41" s="633" t="s">
        <v>398</v>
      </c>
      <c r="C41" s="633"/>
      <c r="D41" s="633"/>
      <c r="E41" s="633"/>
      <c r="F41" s="633"/>
      <c r="G41" s="633"/>
      <c r="H41" s="633"/>
      <c r="I41" s="633"/>
    </row>
    <row r="42" spans="1:12" ht="16.8">
      <c r="A42" s="619"/>
      <c r="B42" s="620"/>
      <c r="C42" s="621"/>
      <c r="D42" s="621"/>
      <c r="E42" s="621"/>
      <c r="F42" s="622"/>
      <c r="G42" s="621"/>
      <c r="H42" s="621"/>
      <c r="I42" s="621"/>
    </row>
    <row r="43" spans="1:12" ht="16.8">
      <c r="A43" s="619"/>
      <c r="B43" s="623" t="s">
        <v>462</v>
      </c>
      <c r="C43" s="621"/>
      <c r="D43" s="621"/>
      <c r="E43" s="621"/>
      <c r="F43" s="622"/>
      <c r="G43" s="621"/>
      <c r="H43" s="621"/>
      <c r="I43" s="621"/>
    </row>
  </sheetData>
  <mergeCells count="6">
    <mergeCell ref="B41:I41"/>
    <mergeCell ref="A1:I1"/>
    <mergeCell ref="A2:I2"/>
    <mergeCell ref="A3:I3"/>
    <mergeCell ref="A30:B30"/>
    <mergeCell ref="B40:I40"/>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P19" sqref="P19"/>
    </sheetView>
  </sheetViews>
  <sheetFormatPr defaultColWidth="9.109375" defaultRowHeight="15.6"/>
  <cols>
    <col min="1" max="1" width="32.44140625" style="154" bestFit="1" customWidth="1"/>
    <col min="2" max="7" width="20.5546875" style="154" hidden="1" customWidth="1"/>
    <col min="8" max="8" width="16.33203125" style="154" hidden="1" customWidth="1"/>
    <col min="9" max="9" width="20.5546875" style="154" customWidth="1"/>
    <col min="10" max="12" width="20.5546875" style="154" hidden="1" customWidth="1"/>
    <col min="13" max="13" width="20" style="154" hidden="1" customWidth="1"/>
    <col min="14" max="14" width="21.33203125" style="154" customWidth="1"/>
    <col min="15" max="15" width="19.5546875" style="154" customWidth="1"/>
    <col min="16" max="16" width="22.6640625" style="357" customWidth="1"/>
    <col min="17" max="17" width="15" style="154" customWidth="1"/>
    <col min="18" max="16384" width="9.109375" style="154"/>
  </cols>
  <sheetData>
    <row r="1" spans="1:16" s="301" customFormat="1" ht="16.2">
      <c r="A1" s="152" t="s">
        <v>3</v>
      </c>
      <c r="B1" s="152"/>
      <c r="C1" s="152"/>
      <c r="D1" s="152"/>
      <c r="E1" s="152"/>
      <c r="F1" s="152"/>
      <c r="G1" s="152"/>
      <c r="H1" s="152"/>
      <c r="I1" s="152"/>
      <c r="J1" s="152"/>
      <c r="K1" s="152"/>
      <c r="L1" s="152"/>
      <c r="M1" s="152"/>
      <c r="N1" s="152"/>
      <c r="P1" s="356"/>
    </row>
    <row r="2" spans="1:16">
      <c r="A2" s="153" t="s">
        <v>562</v>
      </c>
      <c r="B2" s="153"/>
      <c r="C2" s="153"/>
      <c r="D2" s="153"/>
      <c r="E2" s="153"/>
      <c r="F2" s="153"/>
      <c r="G2" s="153"/>
      <c r="H2" s="153"/>
      <c r="I2" s="153"/>
      <c r="J2" s="153"/>
      <c r="K2" s="153"/>
      <c r="L2" s="153"/>
      <c r="M2" s="153"/>
      <c r="N2" s="153"/>
    </row>
    <row r="3" spans="1:16">
      <c r="A3" s="153" t="str">
        <f>'Schedule 1'!A3:L3</f>
        <v>Data Through April 30, 2021</v>
      </c>
      <c r="B3" s="153"/>
      <c r="C3" s="153"/>
      <c r="D3" s="153"/>
      <c r="E3" s="153"/>
      <c r="F3" s="153"/>
      <c r="G3" s="153"/>
      <c r="H3" s="153"/>
      <c r="I3" s="153"/>
      <c r="J3" s="153"/>
      <c r="K3" s="153"/>
      <c r="L3" s="153"/>
      <c r="M3" s="153"/>
      <c r="N3" s="153"/>
    </row>
    <row r="6" spans="1:16" ht="46.95" customHeight="1">
      <c r="A6" s="365" t="s">
        <v>238</v>
      </c>
      <c r="B6" s="365" t="s">
        <v>513</v>
      </c>
      <c r="C6" s="365" t="s">
        <v>514</v>
      </c>
      <c r="D6" s="365" t="s">
        <v>515</v>
      </c>
      <c r="E6" s="365" t="s">
        <v>516</v>
      </c>
      <c r="F6" s="365" t="s">
        <v>517</v>
      </c>
      <c r="G6" s="365" t="s">
        <v>586</v>
      </c>
      <c r="H6" s="365" t="s">
        <v>518</v>
      </c>
      <c r="I6" s="365" t="s">
        <v>519</v>
      </c>
      <c r="J6" s="365" t="s">
        <v>520</v>
      </c>
      <c r="K6" s="365" t="s">
        <v>521</v>
      </c>
      <c r="L6" s="365" t="s">
        <v>522</v>
      </c>
      <c r="M6" s="365" t="s">
        <v>523</v>
      </c>
      <c r="N6" s="365" t="s">
        <v>591</v>
      </c>
    </row>
    <row r="8" spans="1:16">
      <c r="A8" s="358" t="s">
        <v>239</v>
      </c>
      <c r="B8" s="398">
        <v>54401650.179999955</v>
      </c>
      <c r="C8" s="398">
        <v>56936341.599999994</v>
      </c>
      <c r="D8" s="398">
        <v>57792385.069999985</v>
      </c>
      <c r="E8" s="398">
        <v>69502169.379999891</v>
      </c>
      <c r="F8" s="398">
        <v>55221352.009999827</v>
      </c>
      <c r="G8" s="398">
        <v>55639187.980000034</v>
      </c>
      <c r="H8" s="398">
        <v>56202785.150000319</v>
      </c>
      <c r="I8" s="398">
        <v>57566592.059999876</v>
      </c>
      <c r="J8" s="398"/>
      <c r="K8" s="398"/>
      <c r="L8" s="398"/>
      <c r="M8" s="398"/>
      <c r="N8" s="383">
        <f>SUM(B8:M8)</f>
        <v>463262463.42999989</v>
      </c>
    </row>
    <row r="9" spans="1:16">
      <c r="A9" s="358" t="s">
        <v>240</v>
      </c>
      <c r="B9" s="398">
        <v>1244313.2300000004</v>
      </c>
      <c r="C9" s="398">
        <v>1656621.6399999994</v>
      </c>
      <c r="D9" s="398">
        <v>1884144.390000002</v>
      </c>
      <c r="E9" s="398">
        <v>1961520.0399999991</v>
      </c>
      <c r="F9" s="398">
        <v>1940298.470000003</v>
      </c>
      <c r="G9" s="398">
        <v>2018646.7999999986</v>
      </c>
      <c r="H9" s="398">
        <v>2087657.0699999989</v>
      </c>
      <c r="I9" s="398">
        <v>2245016.0200000042</v>
      </c>
      <c r="J9" s="398"/>
      <c r="K9" s="398"/>
      <c r="L9" s="398"/>
      <c r="M9" s="398"/>
      <c r="N9" s="383">
        <f t="shared" ref="N9:N21" si="0">SUM(B9:M9)</f>
        <v>15038217.660000004</v>
      </c>
    </row>
    <row r="10" spans="1:16">
      <c r="A10" s="358" t="s">
        <v>241</v>
      </c>
      <c r="B10" s="382">
        <v>5386.0000000000009</v>
      </c>
      <c r="C10" s="382">
        <v>2937765.7500000019</v>
      </c>
      <c r="D10" s="382">
        <v>4984520.0799999954</v>
      </c>
      <c r="E10" s="382">
        <v>4507167.950000002</v>
      </c>
      <c r="F10" s="398">
        <v>4118643.0499999993</v>
      </c>
      <c r="G10" s="398">
        <v>4806880.54</v>
      </c>
      <c r="H10" s="398">
        <v>5063815.5999999857</v>
      </c>
      <c r="I10" s="382">
        <v>5148168.3899999959</v>
      </c>
      <c r="J10" s="382"/>
      <c r="K10" s="382"/>
      <c r="L10" s="382"/>
      <c r="M10" s="398"/>
      <c r="N10" s="383">
        <f t="shared" si="0"/>
        <v>31572347.359999981</v>
      </c>
    </row>
    <row r="11" spans="1:16">
      <c r="A11" s="358" t="s">
        <v>242</v>
      </c>
      <c r="B11" s="382"/>
      <c r="C11" s="382"/>
      <c r="D11" s="382">
        <v>620.63000000000022</v>
      </c>
      <c r="E11" s="382">
        <v>0</v>
      </c>
      <c r="F11" s="398">
        <v>0</v>
      </c>
      <c r="G11" s="398">
        <v>0</v>
      </c>
      <c r="H11" s="398">
        <v>1395.4599999999996</v>
      </c>
      <c r="I11" s="382">
        <v>0</v>
      </c>
      <c r="J11" s="382"/>
      <c r="K11" s="382"/>
      <c r="L11" s="382"/>
      <c r="M11" s="398"/>
      <c r="N11" s="383">
        <f t="shared" si="0"/>
        <v>2016.0899999999997</v>
      </c>
    </row>
    <row r="12" spans="1:16">
      <c r="A12" s="358" t="s">
        <v>243</v>
      </c>
      <c r="B12" s="398">
        <v>18437.990000000002</v>
      </c>
      <c r="C12" s="398">
        <v>240605.06999999998</v>
      </c>
      <c r="D12" s="398">
        <v>109546.09999999989</v>
      </c>
      <c r="E12" s="398">
        <v>61198.990000000034</v>
      </c>
      <c r="F12" s="398">
        <v>12606.070000000023</v>
      </c>
      <c r="G12" s="398">
        <v>68304.459999999963</v>
      </c>
      <c r="H12" s="398">
        <v>25788.829999999765</v>
      </c>
      <c r="I12" s="398">
        <v>26217.909999999996</v>
      </c>
      <c r="J12" s="398"/>
      <c r="K12" s="398"/>
      <c r="L12" s="398"/>
      <c r="M12" s="398"/>
      <c r="N12" s="383">
        <f t="shared" si="0"/>
        <v>562705.41999999969</v>
      </c>
    </row>
    <row r="13" spans="1:16">
      <c r="A13" s="358" t="s">
        <v>244</v>
      </c>
      <c r="B13" s="398">
        <v>797004.87</v>
      </c>
      <c r="C13" s="398">
        <v>832117.64000000025</v>
      </c>
      <c r="D13" s="398">
        <v>41774.589999999997</v>
      </c>
      <c r="E13" s="398">
        <v>57353.149999999994</v>
      </c>
      <c r="F13" s="398">
        <v>49494.510000000417</v>
      </c>
      <c r="G13" s="398">
        <v>3140944.9600000009</v>
      </c>
      <c r="H13" s="398">
        <v>641519.05999999947</v>
      </c>
      <c r="I13" s="398">
        <v>336002.76000000024</v>
      </c>
      <c r="J13" s="398"/>
      <c r="K13" s="398"/>
      <c r="L13" s="398"/>
      <c r="M13" s="398"/>
      <c r="N13" s="383">
        <f t="shared" si="0"/>
        <v>5896211.540000001</v>
      </c>
    </row>
    <row r="14" spans="1:16">
      <c r="A14" s="358" t="s">
        <v>245</v>
      </c>
      <c r="B14" s="398">
        <v>366328.9399999993</v>
      </c>
      <c r="C14" s="398">
        <v>3010759.7500000009</v>
      </c>
      <c r="D14" s="398">
        <v>2911231.0999999959</v>
      </c>
      <c r="E14" s="398">
        <v>3289335.9599999888</v>
      </c>
      <c r="F14" s="398">
        <v>3025861.9199999948</v>
      </c>
      <c r="G14" s="398">
        <v>2513425.3200000022</v>
      </c>
      <c r="H14" s="398">
        <v>3161156.7100000181</v>
      </c>
      <c r="I14" s="398">
        <v>4026990.5799999982</v>
      </c>
      <c r="J14" s="398"/>
      <c r="K14" s="398"/>
      <c r="L14" s="398"/>
      <c r="M14" s="398"/>
      <c r="N14" s="383">
        <f t="shared" si="0"/>
        <v>22305090.279999997</v>
      </c>
    </row>
    <row r="15" spans="1:16">
      <c r="A15" s="358" t="s">
        <v>246</v>
      </c>
      <c r="B15" s="398">
        <v>277</v>
      </c>
      <c r="C15" s="398">
        <v>26290.170000000006</v>
      </c>
      <c r="D15" s="398">
        <v>2697.82</v>
      </c>
      <c r="E15" s="398">
        <v>2978.9199999999996</v>
      </c>
      <c r="F15" s="398">
        <v>2294.7799999999993</v>
      </c>
      <c r="G15" s="398">
        <v>252.20000000000007</v>
      </c>
      <c r="H15" s="398">
        <v>3206.2000000000025</v>
      </c>
      <c r="I15" s="398">
        <v>2504.9099999999994</v>
      </c>
      <c r="J15" s="398"/>
      <c r="K15" s="398"/>
      <c r="L15" s="398"/>
      <c r="M15" s="398"/>
      <c r="N15" s="383">
        <f t="shared" si="0"/>
        <v>40502</v>
      </c>
    </row>
    <row r="16" spans="1:16">
      <c r="A16" s="358" t="s">
        <v>368</v>
      </c>
      <c r="B16" s="398">
        <v>373901.57</v>
      </c>
      <c r="C16" s="398">
        <v>383281.8299999999</v>
      </c>
      <c r="D16" s="398">
        <v>23854.339999999993</v>
      </c>
      <c r="E16" s="398">
        <v>432267.10000000009</v>
      </c>
      <c r="F16" s="398">
        <v>463388.64000000019</v>
      </c>
      <c r="G16" s="398">
        <v>404524.23000000004</v>
      </c>
      <c r="H16" s="398">
        <v>836564.31000000075</v>
      </c>
      <c r="I16" s="398">
        <v>42178.110000000008</v>
      </c>
      <c r="J16" s="398"/>
      <c r="K16" s="398"/>
      <c r="L16" s="398"/>
      <c r="M16" s="398"/>
      <c r="N16" s="383">
        <f t="shared" si="0"/>
        <v>2959960.1300000004</v>
      </c>
    </row>
    <row r="17" spans="1:15">
      <c r="A17" s="358" t="s">
        <v>247</v>
      </c>
      <c r="B17" s="398">
        <v>3905099.76</v>
      </c>
      <c r="C17" s="398">
        <v>3923922.8899999978</v>
      </c>
      <c r="D17" s="398">
        <v>4315286.4299999857</v>
      </c>
      <c r="E17" s="398">
        <v>4332076.3899999904</v>
      </c>
      <c r="F17" s="398">
        <v>3929849.0599999819</v>
      </c>
      <c r="G17" s="398">
        <v>3976263.5199999996</v>
      </c>
      <c r="H17" s="398">
        <v>5170854.2799999742</v>
      </c>
      <c r="I17" s="398">
        <v>3352801.2100000079</v>
      </c>
      <c r="J17" s="398"/>
      <c r="K17" s="398"/>
      <c r="L17" s="398"/>
      <c r="M17" s="398"/>
      <c r="N17" s="383">
        <f t="shared" si="0"/>
        <v>32906153.53999994</v>
      </c>
    </row>
    <row r="18" spans="1:15">
      <c r="A18" s="358" t="s">
        <v>248</v>
      </c>
      <c r="B18" s="398">
        <v>31252900.84</v>
      </c>
      <c r="C18" s="398">
        <v>75834897.829999924</v>
      </c>
      <c r="D18" s="398">
        <v>89854488.470000029</v>
      </c>
      <c r="E18" s="398">
        <v>92578186.5200001</v>
      </c>
      <c r="F18" s="398">
        <v>86321404.959999889</v>
      </c>
      <c r="G18" s="398">
        <v>97500792.879999846</v>
      </c>
      <c r="H18" s="398">
        <v>84858572.659999967</v>
      </c>
      <c r="I18" s="398">
        <v>95469424.849999994</v>
      </c>
      <c r="J18" s="398"/>
      <c r="K18" s="398"/>
      <c r="L18" s="398"/>
      <c r="M18" s="398"/>
      <c r="N18" s="383">
        <f t="shared" si="0"/>
        <v>653670669.00999987</v>
      </c>
    </row>
    <row r="19" spans="1:15">
      <c r="A19" s="358" t="s">
        <v>249</v>
      </c>
      <c r="B19" s="398">
        <v>1186.97</v>
      </c>
      <c r="C19" s="398">
        <v>13005.450000000006</v>
      </c>
      <c r="D19" s="398">
        <v>13029.630000000005</v>
      </c>
      <c r="E19" s="398">
        <v>17919.049999999974</v>
      </c>
      <c r="F19" s="398">
        <v>13780.899999999996</v>
      </c>
      <c r="G19" s="398">
        <v>10491.19000000001</v>
      </c>
      <c r="H19" s="398">
        <v>21240.979999999981</v>
      </c>
      <c r="I19" s="398">
        <v>23446.960000000014</v>
      </c>
      <c r="J19" s="398"/>
      <c r="K19" s="398"/>
      <c r="L19" s="398"/>
      <c r="M19" s="398"/>
      <c r="N19" s="383">
        <f t="shared" si="0"/>
        <v>114101.12999999998</v>
      </c>
    </row>
    <row r="20" spans="1:15">
      <c r="A20" s="358" t="s">
        <v>250</v>
      </c>
      <c r="B20" s="398">
        <v>0</v>
      </c>
      <c r="C20" s="398">
        <v>516593.4</v>
      </c>
      <c r="D20" s="398">
        <v>2127214.61</v>
      </c>
      <c r="E20" s="398">
        <v>3696825.98</v>
      </c>
      <c r="F20" s="398">
        <v>2967981.29</v>
      </c>
      <c r="G20" s="398">
        <v>2137824.88</v>
      </c>
      <c r="H20" s="398">
        <v>3551280.0999999996</v>
      </c>
      <c r="I20" s="382">
        <v>2894694.8400000003</v>
      </c>
      <c r="J20" s="382"/>
      <c r="K20" s="382"/>
      <c r="L20" s="382"/>
      <c r="M20" s="398"/>
      <c r="N20" s="383">
        <f t="shared" si="0"/>
        <v>17892415.100000001</v>
      </c>
    </row>
    <row r="21" spans="1:15">
      <c r="A21" s="358" t="s">
        <v>251</v>
      </c>
      <c r="B21" s="382"/>
      <c r="C21" s="382"/>
      <c r="D21" s="382"/>
      <c r="E21" s="382"/>
      <c r="F21" s="398">
        <v>0</v>
      </c>
      <c r="G21" s="382"/>
      <c r="H21" s="382"/>
      <c r="I21" s="382">
        <v>0</v>
      </c>
      <c r="J21" s="382"/>
      <c r="K21" s="382"/>
      <c r="L21" s="382"/>
      <c r="M21" s="382"/>
      <c r="N21" s="383">
        <f t="shared" si="0"/>
        <v>0</v>
      </c>
    </row>
    <row r="22" spans="1:15">
      <c r="B22" s="157"/>
      <c r="C22" s="157"/>
      <c r="D22" s="157"/>
      <c r="E22" s="157"/>
      <c r="F22" s="157"/>
      <c r="G22" s="157"/>
      <c r="H22" s="157"/>
      <c r="I22" s="157">
        <v>-4.220055416226387E-8</v>
      </c>
      <c r="J22" s="157"/>
      <c r="K22" s="157"/>
      <c r="L22" s="157"/>
      <c r="M22" s="157"/>
      <c r="N22" s="381"/>
    </row>
    <row r="23" spans="1:15" ht="16.2" thickBot="1">
      <c r="A23" s="359" t="s">
        <v>92</v>
      </c>
      <c r="B23" s="380">
        <f>SUM(B8:B22)</f>
        <v>92366487.349999949</v>
      </c>
      <c r="C23" s="380">
        <f t="shared" ref="C23:I23" si="1">SUM(C8:C22)</f>
        <v>146312203.01999989</v>
      </c>
      <c r="D23" s="380">
        <f t="shared" si="1"/>
        <v>164060793.26000002</v>
      </c>
      <c r="E23" s="380">
        <f t="shared" si="1"/>
        <v>180438999.42999998</v>
      </c>
      <c r="F23" s="380">
        <f t="shared" si="1"/>
        <v>158066955.6599997</v>
      </c>
      <c r="G23" s="380">
        <f t="shared" si="1"/>
        <v>172217538.95999986</v>
      </c>
      <c r="H23" s="380">
        <f t="shared" si="1"/>
        <v>161625836.41000026</v>
      </c>
      <c r="I23" s="380">
        <f t="shared" si="1"/>
        <v>171134038.59999985</v>
      </c>
      <c r="J23" s="380">
        <f>SUM(J8:J22)</f>
        <v>0</v>
      </c>
      <c r="K23" s="380"/>
      <c r="L23" s="380"/>
      <c r="M23" s="380"/>
      <c r="N23" s="360">
        <f>SUM(N8:N22)</f>
        <v>1246222852.6899996</v>
      </c>
      <c r="O23" s="391"/>
    </row>
    <row r="24" spans="1:15" ht="16.2" thickTop="1"/>
    <row r="26" spans="1:15">
      <c r="N26" s="390"/>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7"/>
  <sheetViews>
    <sheetView zoomScale="80" zoomScaleNormal="80" workbookViewId="0">
      <pane ySplit="6" topLeftCell="A7" activePane="bottomLeft" state="frozen"/>
      <selection activeCell="AM66" sqref="AM66"/>
      <selection pane="bottomLeft" activeCell="G6" sqref="G6"/>
    </sheetView>
  </sheetViews>
  <sheetFormatPr defaultColWidth="9.109375" defaultRowHeight="15.6"/>
  <cols>
    <col min="1" max="1" width="73.88671875" style="1" bestFit="1" customWidth="1"/>
    <col min="2" max="2" width="14.88671875" style="2" bestFit="1" customWidth="1"/>
    <col min="3" max="3" width="16.5546875" style="13" bestFit="1"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35.109375" style="1" customWidth="1"/>
    <col min="11" max="11" width="13.6640625" style="1" bestFit="1" customWidth="1"/>
    <col min="12" max="16384" width="9.109375" style="1"/>
  </cols>
  <sheetData>
    <row r="1" spans="1:12" s="4" customFormat="1" ht="16.2">
      <c r="A1" s="152" t="s">
        <v>3</v>
      </c>
      <c r="B1" s="152"/>
      <c r="C1" s="152"/>
      <c r="D1" s="152"/>
      <c r="E1" s="152"/>
      <c r="F1" s="152"/>
      <c r="G1" s="152"/>
      <c r="H1" s="152"/>
      <c r="I1" s="152"/>
    </row>
    <row r="2" spans="1:12">
      <c r="A2" s="153" t="s">
        <v>565</v>
      </c>
      <c r="B2" s="153"/>
      <c r="C2" s="153"/>
      <c r="D2" s="153"/>
      <c r="E2" s="153"/>
      <c r="F2" s="153"/>
      <c r="G2" s="153"/>
      <c r="H2" s="153"/>
      <c r="I2" s="153"/>
    </row>
    <row r="3" spans="1:12">
      <c r="A3" s="153" t="str">
        <f>'Schedule 1'!A3:L3</f>
        <v>Data Through April 30, 2021</v>
      </c>
      <c r="B3" s="153"/>
      <c r="C3" s="153"/>
      <c r="D3" s="153"/>
      <c r="E3" s="153"/>
      <c r="F3" s="153"/>
      <c r="G3" s="153"/>
      <c r="H3" s="153"/>
      <c r="I3" s="153"/>
    </row>
    <row r="4" spans="1:12">
      <c r="A4" s="154"/>
      <c r="B4" s="155"/>
      <c r="C4" s="156"/>
      <c r="D4" s="157"/>
      <c r="E4" s="157"/>
      <c r="F4" s="157"/>
      <c r="G4" s="157"/>
      <c r="H4" s="157"/>
      <c r="I4" s="157"/>
    </row>
    <row r="5" spans="1:12" s="15" customFormat="1">
      <c r="A5" s="158"/>
      <c r="B5" s="159" t="s">
        <v>185</v>
      </c>
      <c r="C5" s="366"/>
      <c r="D5" s="160" t="s">
        <v>146</v>
      </c>
      <c r="E5" s="160" t="s">
        <v>147</v>
      </c>
      <c r="F5" s="161" t="s">
        <v>203</v>
      </c>
      <c r="G5" s="161" t="s">
        <v>50</v>
      </c>
      <c r="H5" s="366"/>
      <c r="I5" s="161"/>
      <c r="J5" s="154"/>
    </row>
    <row r="6" spans="1:12" s="15" customFormat="1">
      <c r="A6" s="162" t="s">
        <v>48</v>
      </c>
      <c r="B6" s="163" t="s">
        <v>51</v>
      </c>
      <c r="C6" s="367" t="s">
        <v>29</v>
      </c>
      <c r="D6" s="165" t="s">
        <v>30</v>
      </c>
      <c r="E6" s="165" t="s">
        <v>30</v>
      </c>
      <c r="F6" s="164" t="s">
        <v>148</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1118592218</v>
      </c>
      <c r="D8" s="172">
        <f>E8+F8</f>
        <v>18696063</v>
      </c>
      <c r="E8" s="172">
        <v>18851619</v>
      </c>
      <c r="F8" s="172">
        <v>-155556</v>
      </c>
      <c r="G8" s="172">
        <v>1137288281</v>
      </c>
      <c r="H8" s="172">
        <v>1110745963</v>
      </c>
      <c r="I8" s="172">
        <f>G8-H8</f>
        <v>26542318</v>
      </c>
      <c r="J8" s="173">
        <f t="shared" ref="J8:J44" si="0">G8-C8-D8</f>
        <v>0</v>
      </c>
      <c r="L8" s="401"/>
    </row>
    <row r="9" spans="1:12" s="15" customFormat="1">
      <c r="A9" s="170" t="s">
        <v>54</v>
      </c>
      <c r="B9" s="171" t="s">
        <v>55</v>
      </c>
      <c r="C9" s="172">
        <v>11740036</v>
      </c>
      <c r="D9" s="172">
        <f>E9+F9</f>
        <v>-260673</v>
      </c>
      <c r="E9" s="172">
        <v>-416229</v>
      </c>
      <c r="F9" s="172">
        <v>155556</v>
      </c>
      <c r="G9" s="172">
        <v>11479363</v>
      </c>
      <c r="H9" s="172">
        <v>11343878</v>
      </c>
      <c r="I9" s="172">
        <f>G9-H9</f>
        <v>135485</v>
      </c>
      <c r="J9" s="173">
        <f t="shared" si="0"/>
        <v>0</v>
      </c>
      <c r="L9" s="401"/>
    </row>
    <row r="10" spans="1:12" s="15" customFormat="1">
      <c r="A10" s="170" t="s">
        <v>56</v>
      </c>
      <c r="B10" s="171" t="s">
        <v>57</v>
      </c>
      <c r="C10" s="172">
        <v>0</v>
      </c>
      <c r="D10" s="172">
        <f>E10+F10</f>
        <v>0</v>
      </c>
      <c r="E10" s="172">
        <v>0</v>
      </c>
      <c r="F10" s="172">
        <v>0</v>
      </c>
      <c r="G10" s="172">
        <v>0</v>
      </c>
      <c r="H10" s="172">
        <v>0</v>
      </c>
      <c r="I10" s="172">
        <f>G10-H10</f>
        <v>0</v>
      </c>
      <c r="J10" s="173">
        <f t="shared" si="0"/>
        <v>0</v>
      </c>
      <c r="L10" s="401"/>
    </row>
    <row r="11" spans="1:12" s="15" customFormat="1">
      <c r="A11" s="170" t="s">
        <v>117</v>
      </c>
      <c r="B11" s="174" t="s">
        <v>124</v>
      </c>
      <c r="C11" s="172">
        <v>172854097</v>
      </c>
      <c r="D11" s="172">
        <f>E11+F11</f>
        <v>-753138</v>
      </c>
      <c r="E11" s="172">
        <v>-753138</v>
      </c>
      <c r="F11" s="172">
        <v>0</v>
      </c>
      <c r="G11" s="172">
        <v>172100959</v>
      </c>
      <c r="H11" s="172">
        <v>139034726</v>
      </c>
      <c r="I11" s="172">
        <f>G11-H11</f>
        <v>33066233</v>
      </c>
      <c r="J11" s="173">
        <f t="shared" si="0"/>
        <v>0</v>
      </c>
      <c r="L11" s="401"/>
    </row>
    <row r="12" spans="1:12" s="15" customFormat="1" ht="11.25" customHeight="1">
      <c r="A12" s="170"/>
      <c r="B12" s="174"/>
      <c r="C12" s="172"/>
      <c r="D12" s="172"/>
      <c r="E12" s="172"/>
      <c r="F12" s="172"/>
      <c r="G12" s="172"/>
      <c r="H12" s="172"/>
      <c r="I12" s="172"/>
      <c r="J12" s="173">
        <f t="shared" si="0"/>
        <v>0</v>
      </c>
      <c r="L12" s="401"/>
    </row>
    <row r="13" spans="1:12" s="15" customFormat="1" ht="16.2">
      <c r="A13" s="175" t="s">
        <v>58</v>
      </c>
      <c r="B13" s="176"/>
      <c r="C13" s="177">
        <f t="shared" ref="C13:H13" si="1">SUM(C8:C11)</f>
        <v>1303186351</v>
      </c>
      <c r="D13" s="177">
        <f>SUM(D8:D12)</f>
        <v>17682252</v>
      </c>
      <c r="E13" s="177">
        <v>17682252</v>
      </c>
      <c r="F13" s="177">
        <f>SUM(F8:F11)</f>
        <v>0</v>
      </c>
      <c r="G13" s="177">
        <f t="shared" si="1"/>
        <v>1320868603</v>
      </c>
      <c r="H13" s="177">
        <f t="shared" si="1"/>
        <v>1261124567</v>
      </c>
      <c r="I13" s="177">
        <f>SUM(I8:I11)</f>
        <v>59744036</v>
      </c>
      <c r="J13" s="173">
        <f t="shared" si="0"/>
        <v>0</v>
      </c>
      <c r="L13" s="401"/>
    </row>
    <row r="14" spans="1:12" s="15" customFormat="1" ht="12" customHeight="1">
      <c r="A14" s="178"/>
      <c r="B14" s="179"/>
      <c r="C14" s="180"/>
      <c r="D14" s="180"/>
      <c r="E14" s="180"/>
      <c r="F14" s="180"/>
      <c r="G14" s="180"/>
      <c r="H14" s="180"/>
      <c r="I14" s="180"/>
      <c r="J14" s="173">
        <f t="shared" si="0"/>
        <v>0</v>
      </c>
      <c r="L14" s="401"/>
    </row>
    <row r="15" spans="1:12" s="15" customFormat="1">
      <c r="A15" s="181" t="s">
        <v>59</v>
      </c>
      <c r="B15" s="182" t="s">
        <v>60</v>
      </c>
      <c r="C15" s="172">
        <v>5685701</v>
      </c>
      <c r="D15" s="172">
        <f>E15+F15</f>
        <v>0</v>
      </c>
      <c r="E15" s="172">
        <v>0</v>
      </c>
      <c r="F15" s="172">
        <v>0</v>
      </c>
      <c r="G15" s="172">
        <v>5685701</v>
      </c>
      <c r="H15" s="172">
        <v>5685701</v>
      </c>
      <c r="I15" s="172">
        <f>G15-H15</f>
        <v>0</v>
      </c>
      <c r="J15" s="173">
        <f t="shared" si="0"/>
        <v>0</v>
      </c>
      <c r="L15" s="401"/>
    </row>
    <row r="16" spans="1:12" s="15" customFormat="1" ht="12.75" customHeight="1">
      <c r="A16" s="181"/>
      <c r="B16" s="182"/>
      <c r="C16" s="172"/>
      <c r="D16" s="172"/>
      <c r="E16" s="172"/>
      <c r="F16" s="172"/>
      <c r="G16" s="172"/>
      <c r="H16" s="172"/>
      <c r="I16" s="172"/>
      <c r="J16" s="173">
        <f t="shared" si="0"/>
        <v>0</v>
      </c>
      <c r="L16" s="401"/>
    </row>
    <row r="17" spans="1:12" s="15" customFormat="1" ht="16.2">
      <c r="A17" s="175" t="s">
        <v>61</v>
      </c>
      <c r="B17" s="176"/>
      <c r="C17" s="177">
        <f t="shared" ref="C17:I17" si="2">SUM(C15:C15)</f>
        <v>5685701</v>
      </c>
      <c r="D17" s="177">
        <f>SUM(D15:D16)</f>
        <v>0</v>
      </c>
      <c r="E17" s="177">
        <v>0</v>
      </c>
      <c r="F17" s="177">
        <f t="shared" si="2"/>
        <v>0</v>
      </c>
      <c r="G17" s="177">
        <f>SUM(G15:G15)</f>
        <v>5685701</v>
      </c>
      <c r="H17" s="177">
        <f t="shared" si="2"/>
        <v>5685701</v>
      </c>
      <c r="I17" s="177">
        <f t="shared" si="2"/>
        <v>0</v>
      </c>
      <c r="J17" s="173">
        <f t="shared" si="0"/>
        <v>0</v>
      </c>
      <c r="L17" s="401"/>
    </row>
    <row r="18" spans="1:12" s="18" customFormat="1" ht="16.2">
      <c r="A18" s="178"/>
      <c r="B18" s="179"/>
      <c r="C18" s="180"/>
      <c r="D18" s="180"/>
      <c r="E18" s="172"/>
      <c r="F18" s="180"/>
      <c r="G18" s="180"/>
      <c r="H18" s="180"/>
      <c r="I18" s="180"/>
      <c r="J18" s="173">
        <f t="shared" si="0"/>
        <v>0</v>
      </c>
      <c r="K18" s="15"/>
      <c r="L18" s="401"/>
    </row>
    <row r="19" spans="1:12" s="15" customFormat="1" ht="16.2">
      <c r="A19" s="175" t="s">
        <v>37</v>
      </c>
      <c r="B19" s="183"/>
      <c r="C19" s="177">
        <f t="shared" ref="C19:I19" si="3">SUM(C17,C13)</f>
        <v>1308872052</v>
      </c>
      <c r="D19" s="177">
        <f t="shared" si="3"/>
        <v>17682252</v>
      </c>
      <c r="E19" s="177">
        <v>17682252</v>
      </c>
      <c r="F19" s="177">
        <f t="shared" si="3"/>
        <v>0</v>
      </c>
      <c r="G19" s="177">
        <f t="shared" si="3"/>
        <v>1326554304</v>
      </c>
      <c r="H19" s="177">
        <f t="shared" si="3"/>
        <v>1266810268</v>
      </c>
      <c r="I19" s="177">
        <f t="shared" si="3"/>
        <v>59744036</v>
      </c>
      <c r="J19" s="173">
        <f t="shared" si="0"/>
        <v>0</v>
      </c>
      <c r="L19" s="401"/>
    </row>
    <row r="20" spans="1:12" s="15" customFormat="1" ht="16.2">
      <c r="A20" s="178"/>
      <c r="B20" s="184"/>
      <c r="C20" s="180"/>
      <c r="D20" s="180"/>
      <c r="E20" s="180"/>
      <c r="F20" s="180"/>
      <c r="G20" s="180"/>
      <c r="H20" s="180"/>
      <c r="I20" s="180"/>
      <c r="J20" s="173">
        <f t="shared" si="0"/>
        <v>0</v>
      </c>
      <c r="L20" s="401"/>
    </row>
    <row r="21" spans="1:12" s="15" customFormat="1">
      <c r="A21" s="188" t="s">
        <v>375</v>
      </c>
      <c r="B21" s="186" t="s">
        <v>374</v>
      </c>
      <c r="C21" s="172"/>
      <c r="D21" s="172">
        <f>E21+F21</f>
        <v>0</v>
      </c>
      <c r="E21" s="172">
        <v>0</v>
      </c>
      <c r="F21" s="172">
        <v>0</v>
      </c>
      <c r="G21" s="172">
        <v>0</v>
      </c>
      <c r="H21" s="172">
        <v>0</v>
      </c>
      <c r="I21" s="172">
        <f t="shared" ref="I21:I52" si="4">G21-H21</f>
        <v>0</v>
      </c>
      <c r="J21" s="173"/>
      <c r="L21" s="401"/>
    </row>
    <row r="22" spans="1:12" s="15" customFormat="1">
      <c r="A22" s="185" t="s">
        <v>62</v>
      </c>
      <c r="B22" s="186" t="s">
        <v>119</v>
      </c>
      <c r="C22" s="172">
        <v>29774039</v>
      </c>
      <c r="D22" s="172">
        <f t="shared" ref="D22:D52" si="5">E22+F22</f>
        <v>0</v>
      </c>
      <c r="E22" s="172">
        <v>0</v>
      </c>
      <c r="F22" s="172">
        <v>0</v>
      </c>
      <c r="G22" s="172">
        <v>29774039</v>
      </c>
      <c r="H22" s="172">
        <v>29774039</v>
      </c>
      <c r="I22" s="172">
        <f t="shared" si="4"/>
        <v>0</v>
      </c>
      <c r="J22" s="173">
        <f t="shared" si="0"/>
        <v>0</v>
      </c>
      <c r="L22" s="401"/>
    </row>
    <row r="23" spans="1:12" s="15" customFormat="1">
      <c r="A23" s="185" t="s">
        <v>120</v>
      </c>
      <c r="B23" s="187" t="s">
        <v>118</v>
      </c>
      <c r="C23" s="172">
        <v>1494209</v>
      </c>
      <c r="D23" s="172">
        <f t="shared" si="5"/>
        <v>221559</v>
      </c>
      <c r="E23" s="172">
        <v>0</v>
      </c>
      <c r="F23" s="172">
        <v>221559</v>
      </c>
      <c r="G23" s="172">
        <v>1715768</v>
      </c>
      <c r="H23" s="172">
        <v>1715768</v>
      </c>
      <c r="I23" s="172">
        <f t="shared" si="4"/>
        <v>0</v>
      </c>
      <c r="J23" s="173">
        <f t="shared" si="0"/>
        <v>0</v>
      </c>
      <c r="L23" s="401"/>
    </row>
    <row r="24" spans="1:12" s="15" customFormat="1">
      <c r="A24" s="185" t="s">
        <v>377</v>
      </c>
      <c r="B24" s="187" t="s">
        <v>376</v>
      </c>
      <c r="C24" s="172"/>
      <c r="D24" s="172">
        <f t="shared" si="5"/>
        <v>1073616</v>
      </c>
      <c r="E24" s="172">
        <v>1073616</v>
      </c>
      <c r="F24" s="172">
        <v>0</v>
      </c>
      <c r="G24" s="172">
        <v>1073616</v>
      </c>
      <c r="H24" s="172">
        <v>1073616</v>
      </c>
      <c r="I24" s="172">
        <f t="shared" si="4"/>
        <v>0</v>
      </c>
      <c r="J24" s="173">
        <f t="shared" si="0"/>
        <v>0</v>
      </c>
      <c r="L24" s="401"/>
    </row>
    <row r="25" spans="1:12" s="15" customFormat="1">
      <c r="A25" s="185" t="s">
        <v>414</v>
      </c>
      <c r="B25" s="187" t="s">
        <v>415</v>
      </c>
      <c r="C25" s="172"/>
      <c r="D25" s="172">
        <f t="shared" si="5"/>
        <v>349000</v>
      </c>
      <c r="E25" s="172">
        <v>349000</v>
      </c>
      <c r="F25" s="172">
        <v>0</v>
      </c>
      <c r="G25" s="172">
        <v>349000</v>
      </c>
      <c r="H25" s="172">
        <v>349000</v>
      </c>
      <c r="I25" s="172">
        <f>G25-H25</f>
        <v>0</v>
      </c>
      <c r="J25" s="173">
        <f t="shared" si="0"/>
        <v>0</v>
      </c>
      <c r="L25" s="401"/>
    </row>
    <row r="26" spans="1:12" s="15" customFormat="1">
      <c r="A26" s="185" t="s">
        <v>525</v>
      </c>
      <c r="B26" s="187" t="s">
        <v>524</v>
      </c>
      <c r="C26" s="172"/>
      <c r="D26" s="172">
        <f t="shared" si="5"/>
        <v>2849309</v>
      </c>
      <c r="E26" s="172">
        <v>2849309</v>
      </c>
      <c r="F26" s="172">
        <v>0</v>
      </c>
      <c r="G26" s="172">
        <v>2849309</v>
      </c>
      <c r="H26" s="172">
        <v>2849309</v>
      </c>
      <c r="I26" s="172">
        <f>G26-H26</f>
        <v>0</v>
      </c>
      <c r="J26" s="173">
        <f t="shared" si="0"/>
        <v>0</v>
      </c>
      <c r="L26" s="401"/>
    </row>
    <row r="27" spans="1:12" s="15" customFormat="1">
      <c r="A27" s="188" t="s">
        <v>63</v>
      </c>
      <c r="B27" s="189" t="s">
        <v>479</v>
      </c>
      <c r="C27" s="172">
        <v>358351761</v>
      </c>
      <c r="D27" s="172">
        <f t="shared" si="5"/>
        <v>0</v>
      </c>
      <c r="E27" s="172">
        <v>0</v>
      </c>
      <c r="F27" s="172">
        <v>0</v>
      </c>
      <c r="G27" s="172">
        <v>358351761</v>
      </c>
      <c r="H27" s="172">
        <v>355827148</v>
      </c>
      <c r="I27" s="172">
        <f>G27-H27</f>
        <v>2524613</v>
      </c>
      <c r="J27" s="173">
        <f t="shared" si="0"/>
        <v>0</v>
      </c>
      <c r="L27" s="401"/>
    </row>
    <row r="28" spans="1:12" s="15" customFormat="1">
      <c r="A28" s="188" t="s">
        <v>65</v>
      </c>
      <c r="B28" s="189" t="s">
        <v>480</v>
      </c>
      <c r="C28" s="172"/>
      <c r="D28" s="172">
        <f t="shared" si="5"/>
        <v>0</v>
      </c>
      <c r="E28" s="172">
        <v>0</v>
      </c>
      <c r="F28" s="172">
        <v>0</v>
      </c>
      <c r="G28" s="172">
        <v>0</v>
      </c>
      <c r="H28" s="172">
        <v>0</v>
      </c>
      <c r="I28" s="172">
        <f t="shared" si="4"/>
        <v>0</v>
      </c>
      <c r="J28" s="173">
        <f t="shared" si="0"/>
        <v>0</v>
      </c>
      <c r="L28" s="401"/>
    </row>
    <row r="29" spans="1:12" s="15" customFormat="1">
      <c r="A29" s="188" t="s">
        <v>66</v>
      </c>
      <c r="B29" s="189" t="s">
        <v>481</v>
      </c>
      <c r="C29" s="172">
        <v>28758343</v>
      </c>
      <c r="D29" s="172">
        <f t="shared" si="5"/>
        <v>0</v>
      </c>
      <c r="E29" s="172">
        <v>0</v>
      </c>
      <c r="F29" s="172">
        <v>0</v>
      </c>
      <c r="G29" s="172">
        <v>28758343</v>
      </c>
      <c r="H29" s="172">
        <v>28758343</v>
      </c>
      <c r="I29" s="172">
        <f t="shared" si="4"/>
        <v>0</v>
      </c>
      <c r="J29" s="173">
        <f t="shared" si="0"/>
        <v>0</v>
      </c>
      <c r="L29" s="401"/>
    </row>
    <row r="30" spans="1:12" s="15" customFormat="1">
      <c r="A30" s="190" t="s">
        <v>67</v>
      </c>
      <c r="B30" s="189" t="s">
        <v>482</v>
      </c>
      <c r="C30" s="172">
        <v>3547110</v>
      </c>
      <c r="D30" s="172">
        <f t="shared" si="5"/>
        <v>1972256</v>
      </c>
      <c r="E30" s="172">
        <v>1406605</v>
      </c>
      <c r="F30" s="172">
        <v>565651</v>
      </c>
      <c r="G30" s="172">
        <v>5519366</v>
      </c>
      <c r="H30" s="172">
        <v>5519366</v>
      </c>
      <c r="I30" s="172">
        <f t="shared" si="4"/>
        <v>0</v>
      </c>
      <c r="J30" s="173">
        <f t="shared" si="0"/>
        <v>0</v>
      </c>
      <c r="L30" s="401"/>
    </row>
    <row r="31" spans="1:12" s="15" customFormat="1">
      <c r="A31" s="190" t="s">
        <v>68</v>
      </c>
      <c r="B31" s="189" t="s">
        <v>483</v>
      </c>
      <c r="C31" s="172">
        <v>2590540</v>
      </c>
      <c r="D31" s="172">
        <f t="shared" si="5"/>
        <v>459236</v>
      </c>
      <c r="E31" s="172">
        <v>459236</v>
      </c>
      <c r="F31" s="172">
        <v>0</v>
      </c>
      <c r="G31" s="172">
        <v>3049776</v>
      </c>
      <c r="H31" s="172">
        <v>3049776</v>
      </c>
      <c r="I31" s="172">
        <f t="shared" si="4"/>
        <v>0</v>
      </c>
      <c r="J31" s="173">
        <f t="shared" si="0"/>
        <v>0</v>
      </c>
      <c r="L31" s="401"/>
    </row>
    <row r="32" spans="1:12" s="15" customFormat="1">
      <c r="A32" s="190" t="s">
        <v>69</v>
      </c>
      <c r="B32" s="191" t="s">
        <v>484</v>
      </c>
      <c r="C32" s="172">
        <v>4262000</v>
      </c>
      <c r="D32" s="172">
        <f t="shared" si="5"/>
        <v>-1556000</v>
      </c>
      <c r="E32" s="172">
        <v>-1556000</v>
      </c>
      <c r="F32" s="172">
        <v>0</v>
      </c>
      <c r="G32" s="172">
        <v>2706000</v>
      </c>
      <c r="H32" s="172">
        <v>2706000</v>
      </c>
      <c r="I32" s="172">
        <f t="shared" si="4"/>
        <v>0</v>
      </c>
      <c r="J32" s="173">
        <f t="shared" si="0"/>
        <v>0</v>
      </c>
      <c r="L32" s="401"/>
    </row>
    <row r="33" spans="1:12" s="15" customFormat="1">
      <c r="A33" s="190" t="s">
        <v>122</v>
      </c>
      <c r="B33" s="191" t="s">
        <v>485</v>
      </c>
      <c r="C33" s="172"/>
      <c r="D33" s="172">
        <f t="shared" si="5"/>
        <v>97869</v>
      </c>
      <c r="E33" s="172">
        <v>137898</v>
      </c>
      <c r="F33" s="172">
        <v>-40029</v>
      </c>
      <c r="G33" s="172">
        <v>97869</v>
      </c>
      <c r="H33" s="172">
        <v>97869</v>
      </c>
      <c r="I33" s="172">
        <f t="shared" si="4"/>
        <v>0</v>
      </c>
      <c r="J33" s="173">
        <f t="shared" si="0"/>
        <v>0</v>
      </c>
      <c r="L33" s="401"/>
    </row>
    <row r="34" spans="1:12" s="15" customFormat="1">
      <c r="A34" s="190" t="s">
        <v>71</v>
      </c>
      <c r="B34" s="191" t="s">
        <v>486</v>
      </c>
      <c r="C34" s="172">
        <v>24037616</v>
      </c>
      <c r="D34" s="172">
        <f t="shared" si="5"/>
        <v>0</v>
      </c>
      <c r="E34" s="172">
        <v>0</v>
      </c>
      <c r="F34" s="172">
        <v>0</v>
      </c>
      <c r="G34" s="172">
        <v>24037616</v>
      </c>
      <c r="H34" s="172">
        <v>24037616</v>
      </c>
      <c r="I34" s="172">
        <f t="shared" si="4"/>
        <v>0</v>
      </c>
      <c r="J34" s="173">
        <f t="shared" si="0"/>
        <v>0</v>
      </c>
      <c r="L34" s="401"/>
    </row>
    <row r="35" spans="1:12" s="15" customFormat="1">
      <c r="A35" s="190" t="s">
        <v>496</v>
      </c>
      <c r="B35" s="191" t="s">
        <v>495</v>
      </c>
      <c r="C35" s="172"/>
      <c r="D35" s="172">
        <f t="shared" ref="D35" si="6">E35+F35</f>
        <v>3312999</v>
      </c>
      <c r="E35" s="172">
        <v>3312999</v>
      </c>
      <c r="F35" s="172">
        <v>0</v>
      </c>
      <c r="G35" s="172">
        <v>3312999</v>
      </c>
      <c r="H35" s="172">
        <v>3312999</v>
      </c>
      <c r="I35" s="172">
        <f t="shared" ref="I35" si="7">G35-H35</f>
        <v>0</v>
      </c>
      <c r="J35" s="173">
        <f t="shared" si="0"/>
        <v>0</v>
      </c>
      <c r="L35" s="401"/>
    </row>
    <row r="36" spans="1:12" s="15" customFormat="1">
      <c r="A36" s="190" t="s">
        <v>115</v>
      </c>
      <c r="B36" s="189" t="s">
        <v>113</v>
      </c>
      <c r="C36" s="172">
        <v>145710</v>
      </c>
      <c r="D36" s="172">
        <f t="shared" si="5"/>
        <v>621652</v>
      </c>
      <c r="E36" s="172">
        <v>612334</v>
      </c>
      <c r="F36" s="172">
        <v>9318</v>
      </c>
      <c r="G36" s="172">
        <v>767362</v>
      </c>
      <c r="H36" s="172">
        <v>768965</v>
      </c>
      <c r="I36" s="172">
        <f t="shared" si="4"/>
        <v>-1603</v>
      </c>
      <c r="J36" s="173">
        <f t="shared" si="0"/>
        <v>0</v>
      </c>
      <c r="L36" s="401"/>
    </row>
    <row r="37" spans="1:12" s="15" customFormat="1">
      <c r="A37" s="190" t="s">
        <v>116</v>
      </c>
      <c r="B37" s="189" t="s">
        <v>114</v>
      </c>
      <c r="C37" s="172">
        <v>11836215</v>
      </c>
      <c r="D37" s="172">
        <f t="shared" si="5"/>
        <v>550694</v>
      </c>
      <c r="E37" s="172">
        <v>550694</v>
      </c>
      <c r="F37" s="172">
        <v>0</v>
      </c>
      <c r="G37" s="172">
        <v>12386909</v>
      </c>
      <c r="H37" s="172">
        <v>12491252</v>
      </c>
      <c r="I37" s="172">
        <f t="shared" si="4"/>
        <v>-104343</v>
      </c>
      <c r="J37" s="173">
        <f t="shared" si="0"/>
        <v>0</v>
      </c>
      <c r="L37" s="401"/>
    </row>
    <row r="38" spans="1:12" s="15" customFormat="1">
      <c r="A38" s="190" t="s">
        <v>121</v>
      </c>
      <c r="B38" s="189" t="s">
        <v>487</v>
      </c>
      <c r="C38" s="172"/>
      <c r="D38" s="172">
        <f t="shared" si="5"/>
        <v>0</v>
      </c>
      <c r="E38" s="172">
        <v>0</v>
      </c>
      <c r="F38" s="172">
        <v>0</v>
      </c>
      <c r="G38" s="172">
        <v>0</v>
      </c>
      <c r="H38" s="172">
        <v>0</v>
      </c>
      <c r="I38" s="172">
        <f t="shared" si="4"/>
        <v>0</v>
      </c>
      <c r="J38" s="173">
        <f t="shared" si="0"/>
        <v>0</v>
      </c>
      <c r="L38" s="401"/>
    </row>
    <row r="39" spans="1:12" s="15" customFormat="1">
      <c r="A39" s="185" t="s">
        <v>73</v>
      </c>
      <c r="B39" s="189" t="s">
        <v>74</v>
      </c>
      <c r="C39" s="172">
        <v>94501380</v>
      </c>
      <c r="D39" s="172">
        <f t="shared" si="5"/>
        <v>-6470206</v>
      </c>
      <c r="E39" s="172">
        <v>-7456444</v>
      </c>
      <c r="F39" s="172">
        <v>986238</v>
      </c>
      <c r="G39" s="172">
        <v>88031174</v>
      </c>
      <c r="H39" s="172">
        <v>86281574</v>
      </c>
      <c r="I39" s="172">
        <f t="shared" si="4"/>
        <v>1749600</v>
      </c>
      <c r="J39" s="173">
        <f t="shared" si="0"/>
        <v>0</v>
      </c>
      <c r="L39" s="401"/>
    </row>
    <row r="40" spans="1:12" s="15" customFormat="1">
      <c r="A40" s="185" t="s">
        <v>75</v>
      </c>
      <c r="B40" s="186" t="s">
        <v>76</v>
      </c>
      <c r="C40" s="172">
        <v>111130434</v>
      </c>
      <c r="D40" s="172">
        <f t="shared" si="5"/>
        <v>3430846</v>
      </c>
      <c r="E40" s="172">
        <v>3430846</v>
      </c>
      <c r="F40" s="172">
        <v>0</v>
      </c>
      <c r="G40" s="172">
        <v>114561280</v>
      </c>
      <c r="H40" s="172">
        <v>108372883</v>
      </c>
      <c r="I40" s="172">
        <f t="shared" si="4"/>
        <v>6188397</v>
      </c>
      <c r="J40" s="173">
        <f t="shared" si="0"/>
        <v>0</v>
      </c>
      <c r="L40" s="401"/>
    </row>
    <row r="41" spans="1:12" s="15" customFormat="1">
      <c r="A41" s="190" t="s">
        <v>131</v>
      </c>
      <c r="B41" s="191" t="s">
        <v>132</v>
      </c>
      <c r="C41" s="172">
        <v>5836755</v>
      </c>
      <c r="D41" s="172">
        <f t="shared" si="5"/>
        <v>3113213</v>
      </c>
      <c r="E41" s="172">
        <v>3001844</v>
      </c>
      <c r="F41" s="172">
        <v>111369</v>
      </c>
      <c r="G41" s="172">
        <v>8949968</v>
      </c>
      <c r="H41" s="172">
        <v>8866411</v>
      </c>
      <c r="I41" s="172">
        <f t="shared" si="4"/>
        <v>83557</v>
      </c>
      <c r="J41" s="173">
        <f>G41-C41-D41</f>
        <v>0</v>
      </c>
      <c r="L41" s="401"/>
    </row>
    <row r="42" spans="1:12" s="15" customFormat="1">
      <c r="A42" s="190" t="s">
        <v>77</v>
      </c>
      <c r="B42" s="431" t="s">
        <v>78</v>
      </c>
      <c r="C42" s="172">
        <v>13399205</v>
      </c>
      <c r="D42" s="172">
        <f t="shared" si="5"/>
        <v>1057492</v>
      </c>
      <c r="E42" s="172">
        <v>879543</v>
      </c>
      <c r="F42" s="172">
        <v>177949</v>
      </c>
      <c r="G42" s="172">
        <v>14456697</v>
      </c>
      <c r="H42" s="172">
        <v>13405373</v>
      </c>
      <c r="I42" s="172">
        <f t="shared" si="4"/>
        <v>1051324</v>
      </c>
      <c r="J42" s="173">
        <f t="shared" si="0"/>
        <v>0</v>
      </c>
      <c r="L42" s="401"/>
    </row>
    <row r="43" spans="1:12" s="15" customFormat="1">
      <c r="A43" s="185" t="s">
        <v>79</v>
      </c>
      <c r="B43" s="187" t="s">
        <v>80</v>
      </c>
      <c r="C43" s="172">
        <v>158793858</v>
      </c>
      <c r="D43" s="172">
        <f t="shared" si="5"/>
        <v>7477530</v>
      </c>
      <c r="E43" s="172">
        <v>7477530</v>
      </c>
      <c r="F43" s="172">
        <v>0</v>
      </c>
      <c r="G43" s="172">
        <v>166271388</v>
      </c>
      <c r="H43" s="172">
        <v>166829999</v>
      </c>
      <c r="I43" s="172">
        <f t="shared" si="4"/>
        <v>-558611</v>
      </c>
      <c r="J43" s="173">
        <f t="shared" si="0"/>
        <v>0</v>
      </c>
      <c r="L43" s="401"/>
    </row>
    <row r="44" spans="1:12" s="15" customFormat="1">
      <c r="A44" s="185" t="s">
        <v>133</v>
      </c>
      <c r="B44" s="186" t="s">
        <v>134</v>
      </c>
      <c r="C44" s="172">
        <v>37179</v>
      </c>
      <c r="D44" s="172">
        <f t="shared" si="5"/>
        <v>-3014</v>
      </c>
      <c r="E44" s="172">
        <v>-3014</v>
      </c>
      <c r="F44" s="172">
        <v>0</v>
      </c>
      <c r="G44" s="172">
        <v>34165</v>
      </c>
      <c r="H44" s="172">
        <v>33995</v>
      </c>
      <c r="I44" s="172">
        <f t="shared" si="4"/>
        <v>170</v>
      </c>
      <c r="J44" s="173">
        <f t="shared" si="0"/>
        <v>0</v>
      </c>
      <c r="L44" s="401"/>
    </row>
    <row r="45" spans="1:12" s="15" customFormat="1">
      <c r="A45" s="185" t="s">
        <v>81</v>
      </c>
      <c r="B45" s="187" t="s">
        <v>488</v>
      </c>
      <c r="C45" s="172">
        <v>28983072</v>
      </c>
      <c r="D45" s="172">
        <f t="shared" si="5"/>
        <v>0</v>
      </c>
      <c r="E45" s="172">
        <v>0</v>
      </c>
      <c r="F45" s="172">
        <v>0</v>
      </c>
      <c r="G45" s="172">
        <v>28983072</v>
      </c>
      <c r="H45" s="172">
        <v>28983072</v>
      </c>
      <c r="I45" s="172">
        <f t="shared" si="4"/>
        <v>0</v>
      </c>
      <c r="J45" s="173">
        <f t="shared" ref="J45:J64" si="8">G45-C45-D45</f>
        <v>0</v>
      </c>
      <c r="L45" s="401"/>
    </row>
    <row r="46" spans="1:12" s="15" customFormat="1">
      <c r="A46" s="185" t="s">
        <v>82</v>
      </c>
      <c r="B46" s="192" t="s">
        <v>489</v>
      </c>
      <c r="C46" s="172">
        <v>2011631</v>
      </c>
      <c r="D46" s="172">
        <f t="shared" si="5"/>
        <v>7764648</v>
      </c>
      <c r="E46" s="172">
        <v>5471084</v>
      </c>
      <c r="F46" s="172">
        <v>2293564</v>
      </c>
      <c r="G46" s="172">
        <v>9776279</v>
      </c>
      <c r="H46" s="172">
        <v>9776279</v>
      </c>
      <c r="I46" s="172">
        <f t="shared" si="4"/>
        <v>0</v>
      </c>
      <c r="J46" s="173">
        <f t="shared" si="8"/>
        <v>0</v>
      </c>
      <c r="L46" s="401"/>
    </row>
    <row r="47" spans="1:12" s="15" customFormat="1">
      <c r="A47" s="185" t="s">
        <v>83</v>
      </c>
      <c r="B47" s="186" t="s">
        <v>490</v>
      </c>
      <c r="C47" s="172">
        <v>9389625</v>
      </c>
      <c r="D47" s="172">
        <f t="shared" si="5"/>
        <v>1024521</v>
      </c>
      <c r="E47" s="172">
        <v>1025000</v>
      </c>
      <c r="F47" s="172">
        <v>-479</v>
      </c>
      <c r="G47" s="172">
        <v>10414146</v>
      </c>
      <c r="H47" s="172">
        <v>10414146</v>
      </c>
      <c r="I47" s="172">
        <f t="shared" si="4"/>
        <v>0</v>
      </c>
      <c r="J47" s="173">
        <f t="shared" si="8"/>
        <v>0</v>
      </c>
      <c r="L47" s="401"/>
    </row>
    <row r="48" spans="1:12" s="15" customFormat="1">
      <c r="A48" s="185" t="s">
        <v>140</v>
      </c>
      <c r="B48" s="186" t="s">
        <v>491</v>
      </c>
      <c r="C48" s="172"/>
      <c r="D48" s="172">
        <f t="shared" si="5"/>
        <v>0</v>
      </c>
      <c r="E48" s="172">
        <v>0</v>
      </c>
      <c r="F48" s="172">
        <v>0</v>
      </c>
      <c r="G48" s="172">
        <v>0</v>
      </c>
      <c r="H48" s="172">
        <v>0</v>
      </c>
      <c r="I48" s="172">
        <f t="shared" si="4"/>
        <v>0</v>
      </c>
      <c r="J48" s="173">
        <f t="shared" si="8"/>
        <v>0</v>
      </c>
      <c r="L48" s="401"/>
    </row>
    <row r="49" spans="1:12" s="15" customFormat="1">
      <c r="A49" s="185" t="s">
        <v>142</v>
      </c>
      <c r="B49" s="186" t="s">
        <v>492</v>
      </c>
      <c r="C49" s="172"/>
      <c r="D49" s="172">
        <f t="shared" si="5"/>
        <v>314158</v>
      </c>
      <c r="E49" s="172">
        <v>314158</v>
      </c>
      <c r="F49" s="172">
        <v>0</v>
      </c>
      <c r="G49" s="172">
        <v>314158</v>
      </c>
      <c r="H49" s="172">
        <v>314158</v>
      </c>
      <c r="I49" s="172">
        <f t="shared" si="4"/>
        <v>0</v>
      </c>
      <c r="J49" s="173">
        <f t="shared" si="8"/>
        <v>0</v>
      </c>
      <c r="L49" s="401"/>
    </row>
    <row r="50" spans="1:12" s="15" customFormat="1">
      <c r="A50" s="185" t="s">
        <v>112</v>
      </c>
      <c r="B50" s="191" t="s">
        <v>125</v>
      </c>
      <c r="C50" s="172">
        <v>11803580</v>
      </c>
      <c r="D50" s="172">
        <f t="shared" si="5"/>
        <v>-223700</v>
      </c>
      <c r="E50" s="172">
        <v>-379256</v>
      </c>
      <c r="F50" s="172">
        <v>155556</v>
      </c>
      <c r="G50" s="172">
        <v>11579880</v>
      </c>
      <c r="H50" s="172">
        <v>11444395</v>
      </c>
      <c r="I50" s="172">
        <f t="shared" si="4"/>
        <v>135485</v>
      </c>
      <c r="J50" s="173">
        <f t="shared" si="8"/>
        <v>0</v>
      </c>
      <c r="L50" s="401"/>
    </row>
    <row r="51" spans="1:12" s="15" customFormat="1">
      <c r="A51" s="185" t="s">
        <v>179</v>
      </c>
      <c r="B51" s="191" t="s">
        <v>493</v>
      </c>
      <c r="C51" s="172">
        <v>17200000</v>
      </c>
      <c r="D51" s="172">
        <f t="shared" si="5"/>
        <v>2711457</v>
      </c>
      <c r="E51" s="172">
        <v>2711457</v>
      </c>
      <c r="F51" s="172">
        <v>0</v>
      </c>
      <c r="G51" s="172">
        <v>19911457</v>
      </c>
      <c r="H51" s="172">
        <v>19911457</v>
      </c>
      <c r="I51" s="172">
        <f t="shared" si="4"/>
        <v>0</v>
      </c>
      <c r="J51" s="173">
        <f t="shared" si="8"/>
        <v>0</v>
      </c>
      <c r="L51" s="401"/>
    </row>
    <row r="52" spans="1:12" s="15" customFormat="1">
      <c r="A52" s="185" t="s">
        <v>380</v>
      </c>
      <c r="B52" s="191" t="s">
        <v>494</v>
      </c>
      <c r="C52" s="172"/>
      <c r="D52" s="172">
        <f t="shared" si="5"/>
        <v>0</v>
      </c>
      <c r="E52" s="172">
        <v>0</v>
      </c>
      <c r="F52" s="172">
        <v>0</v>
      </c>
      <c r="G52" s="172">
        <v>0</v>
      </c>
      <c r="H52" s="172">
        <v>0</v>
      </c>
      <c r="I52" s="172">
        <f t="shared" si="4"/>
        <v>0</v>
      </c>
      <c r="J52" s="173">
        <f t="shared" si="8"/>
        <v>0</v>
      </c>
      <c r="L52" s="401"/>
    </row>
    <row r="53" spans="1:12" s="15" customFormat="1">
      <c r="A53" s="185" t="s">
        <v>596</v>
      </c>
      <c r="B53" s="191" t="s">
        <v>595</v>
      </c>
      <c r="C53" s="172"/>
      <c r="D53" s="172">
        <f t="shared" ref="D53:D55" si="9">E53+F53</f>
        <v>0</v>
      </c>
      <c r="E53" s="172">
        <v>0</v>
      </c>
      <c r="F53" s="172">
        <v>0</v>
      </c>
      <c r="G53" s="172">
        <v>0</v>
      </c>
      <c r="H53" s="172">
        <v>0</v>
      </c>
      <c r="I53" s="172">
        <f t="shared" ref="I53:I55" si="10">G53-H53</f>
        <v>0</v>
      </c>
      <c r="J53" s="173">
        <f t="shared" si="8"/>
        <v>0</v>
      </c>
      <c r="L53" s="401"/>
    </row>
    <row r="54" spans="1:12" s="15" customFormat="1">
      <c r="A54" s="185" t="s">
        <v>597</v>
      </c>
      <c r="B54" s="191" t="s">
        <v>594</v>
      </c>
      <c r="C54" s="172"/>
      <c r="D54" s="172">
        <f t="shared" si="9"/>
        <v>0</v>
      </c>
      <c r="E54" s="172">
        <v>0</v>
      </c>
      <c r="F54" s="172">
        <v>0</v>
      </c>
      <c r="G54" s="172">
        <v>0</v>
      </c>
      <c r="H54" s="172">
        <v>0</v>
      </c>
      <c r="I54" s="172">
        <f t="shared" si="10"/>
        <v>0</v>
      </c>
      <c r="J54" s="173">
        <f t="shared" si="8"/>
        <v>0</v>
      </c>
      <c r="L54" s="401"/>
    </row>
    <row r="55" spans="1:12" s="15" customFormat="1">
      <c r="A55" s="185" t="s">
        <v>598</v>
      </c>
      <c r="B55" s="191" t="s">
        <v>593</v>
      </c>
      <c r="C55" s="172"/>
      <c r="D55" s="172">
        <f t="shared" si="9"/>
        <v>0</v>
      </c>
      <c r="E55" s="172">
        <v>0</v>
      </c>
      <c r="F55" s="172">
        <v>0</v>
      </c>
      <c r="G55" s="172">
        <v>0</v>
      </c>
      <c r="H55" s="172">
        <v>0</v>
      </c>
      <c r="I55" s="172">
        <f t="shared" si="10"/>
        <v>0</v>
      </c>
      <c r="J55" s="173">
        <f t="shared" si="8"/>
        <v>0</v>
      </c>
      <c r="L55" s="401"/>
    </row>
    <row r="56" spans="1:12" s="15" customFormat="1" ht="16.2">
      <c r="A56" s="175" t="s">
        <v>85</v>
      </c>
      <c r="B56" s="183"/>
      <c r="C56" s="193">
        <f>SUM(C21:C55)</f>
        <v>917884262</v>
      </c>
      <c r="D56" s="193">
        <f t="shared" ref="D56:I56" si="11">SUM(D21:D55)</f>
        <v>30149135</v>
      </c>
      <c r="E56" s="193">
        <f t="shared" si="11"/>
        <v>25668439</v>
      </c>
      <c r="F56" s="193">
        <f t="shared" si="11"/>
        <v>4480696</v>
      </c>
      <c r="G56" s="193">
        <f t="shared" si="11"/>
        <v>948033397</v>
      </c>
      <c r="H56" s="193">
        <f t="shared" si="11"/>
        <v>936964808</v>
      </c>
      <c r="I56" s="193">
        <f t="shared" si="11"/>
        <v>11068589</v>
      </c>
      <c r="J56" s="173">
        <f t="shared" si="8"/>
        <v>0</v>
      </c>
      <c r="L56" s="401"/>
    </row>
    <row r="57" spans="1:12" s="15" customFormat="1" ht="16.2">
      <c r="A57" s="178"/>
      <c r="B57" s="184"/>
      <c r="C57" s="180"/>
      <c r="D57" s="180"/>
      <c r="E57" s="180"/>
      <c r="F57" s="180"/>
      <c r="G57" s="180"/>
      <c r="H57" s="180"/>
      <c r="I57" s="180"/>
      <c r="J57" s="173">
        <f t="shared" si="8"/>
        <v>0</v>
      </c>
    </row>
    <row r="58" spans="1:12" s="15" customFormat="1">
      <c r="A58" s="194" t="s">
        <v>86</v>
      </c>
      <c r="B58" s="186" t="s">
        <v>87</v>
      </c>
      <c r="C58" s="172">
        <v>5738165</v>
      </c>
      <c r="D58" s="172">
        <f>E58+F58</f>
        <v>1912754</v>
      </c>
      <c r="E58" s="172">
        <v>1682071</v>
      </c>
      <c r="F58" s="172">
        <v>230683</v>
      </c>
      <c r="G58" s="172">
        <v>7650919</v>
      </c>
      <c r="H58" s="172">
        <v>7650919</v>
      </c>
      <c r="I58" s="172">
        <f>G58-H58</f>
        <v>0</v>
      </c>
      <c r="J58" s="173">
        <f t="shared" si="8"/>
        <v>0</v>
      </c>
    </row>
    <row r="59" spans="1:12" s="15" customFormat="1">
      <c r="A59" s="194" t="s">
        <v>88</v>
      </c>
      <c r="B59" s="186" t="s">
        <v>89</v>
      </c>
      <c r="C59" s="172">
        <v>73583</v>
      </c>
      <c r="D59" s="172">
        <f>E59+F59</f>
        <v>227949</v>
      </c>
      <c r="E59" s="172">
        <v>227949</v>
      </c>
      <c r="F59" s="172">
        <v>0</v>
      </c>
      <c r="G59" s="172">
        <v>301532</v>
      </c>
      <c r="H59" s="172">
        <v>301532</v>
      </c>
      <c r="I59" s="172">
        <f>G59-H59</f>
        <v>0</v>
      </c>
      <c r="J59" s="173">
        <f>G59-C59-D59</f>
        <v>0</v>
      </c>
    </row>
    <row r="60" spans="1:12" s="15" customFormat="1">
      <c r="A60" s="194" t="s">
        <v>90</v>
      </c>
      <c r="B60" s="187" t="s">
        <v>91</v>
      </c>
      <c r="C60" s="172">
        <v>772839</v>
      </c>
      <c r="D60" s="172">
        <f>E60+F60</f>
        <v>0</v>
      </c>
      <c r="E60" s="172">
        <v>0</v>
      </c>
      <c r="F60" s="172">
        <v>0</v>
      </c>
      <c r="G60" s="172">
        <v>772839</v>
      </c>
      <c r="H60" s="172">
        <v>772839</v>
      </c>
      <c r="I60" s="172">
        <f>G60-H60</f>
        <v>0</v>
      </c>
      <c r="J60" s="173">
        <f t="shared" si="8"/>
        <v>0</v>
      </c>
    </row>
    <row r="61" spans="1:12" s="15" customFormat="1">
      <c r="A61" s="194" t="s">
        <v>156</v>
      </c>
      <c r="B61" s="186" t="s">
        <v>155</v>
      </c>
      <c r="C61" s="172">
        <v>8792</v>
      </c>
      <c r="D61" s="172">
        <f>E61+F61</f>
        <v>0</v>
      </c>
      <c r="E61" s="172">
        <v>0</v>
      </c>
      <c r="F61" s="172">
        <v>0</v>
      </c>
      <c r="G61" s="172">
        <v>8792</v>
      </c>
      <c r="H61" s="172">
        <v>8792</v>
      </c>
      <c r="I61" s="172">
        <f>G61-H61</f>
        <v>0</v>
      </c>
      <c r="J61" s="173">
        <f t="shared" si="8"/>
        <v>0</v>
      </c>
    </row>
    <row r="62" spans="1:12" s="15" customFormat="1">
      <c r="A62" s="175" t="s">
        <v>186</v>
      </c>
      <c r="B62" s="195"/>
      <c r="C62" s="177">
        <f t="shared" ref="C62:I62" si="12">SUM(C58:C61)</f>
        <v>6593379</v>
      </c>
      <c r="D62" s="177">
        <f t="shared" si="12"/>
        <v>2140703</v>
      </c>
      <c r="E62" s="177">
        <v>1910020</v>
      </c>
      <c r="F62" s="177">
        <f>SUM(F58:F61)</f>
        <v>230683</v>
      </c>
      <c r="G62" s="177">
        <f>SUM(G58:G61)</f>
        <v>8734082</v>
      </c>
      <c r="H62" s="177">
        <f t="shared" si="12"/>
        <v>8734082</v>
      </c>
      <c r="I62" s="177">
        <f t="shared" si="12"/>
        <v>0</v>
      </c>
      <c r="J62" s="173">
        <f t="shared" si="8"/>
        <v>0</v>
      </c>
    </row>
    <row r="63" spans="1:12" s="15" customFormat="1">
      <c r="A63" s="196"/>
      <c r="B63" s="197"/>
      <c r="C63" s="180"/>
      <c r="D63" s="180"/>
      <c r="E63" s="180"/>
      <c r="F63" s="180"/>
      <c r="G63" s="180"/>
      <c r="H63" s="180"/>
      <c r="I63" s="180"/>
      <c r="J63" s="173">
        <f t="shared" si="8"/>
        <v>0</v>
      </c>
    </row>
    <row r="64" spans="1:12" s="15" customFormat="1" ht="16.2" thickBot="1">
      <c r="A64" s="198" t="s">
        <v>92</v>
      </c>
      <c r="B64" s="199"/>
      <c r="C64" s="200">
        <f t="shared" ref="C64:I64" si="13">SUM(C62,C56,C19)</f>
        <v>2233349693</v>
      </c>
      <c r="D64" s="200">
        <f>SUM(D62,D56,D19)</f>
        <v>49972090</v>
      </c>
      <c r="E64" s="200">
        <v>45260711</v>
      </c>
      <c r="F64" s="201">
        <f>SUM(F62,F56,F19)</f>
        <v>4711379</v>
      </c>
      <c r="G64" s="201">
        <f t="shared" si="13"/>
        <v>2283321783</v>
      </c>
      <c r="H64" s="201">
        <f t="shared" si="13"/>
        <v>2212509158</v>
      </c>
      <c r="I64" s="201">
        <f t="shared" si="13"/>
        <v>70812625</v>
      </c>
      <c r="J64" s="173">
        <f t="shared" si="8"/>
        <v>0</v>
      </c>
    </row>
    <row r="65" spans="2:9" s="15" customFormat="1" ht="14.4" thickTop="1">
      <c r="B65" s="39"/>
      <c r="C65" s="40"/>
      <c r="D65" s="16"/>
      <c r="E65" s="16"/>
      <c r="F65" s="16"/>
      <c r="G65" s="16"/>
      <c r="H65" s="16"/>
      <c r="I65" s="16"/>
    </row>
    <row r="66" spans="2:9" s="15" customFormat="1" ht="13.8">
      <c r="B66" s="40"/>
      <c r="C66" s="40"/>
      <c r="D66" s="40"/>
      <c r="E66" s="16"/>
      <c r="F66" s="16"/>
      <c r="G66" s="16"/>
      <c r="H66" s="16"/>
      <c r="I66" s="16"/>
    </row>
    <row r="67" spans="2:9" s="15" customFormat="1" ht="13.8">
      <c r="B67" s="40"/>
      <c r="C67" s="40"/>
      <c r="D67" s="40"/>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sheetData>
  <phoneticPr fontId="9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activeCell="AM66" sqref="AM66"/>
      <selection pane="bottomLeft" activeCell="C8" sqref="C8"/>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6" style="5" bestFit="1" customWidth="1"/>
    <col min="16" max="16384" width="9.109375" style="5"/>
  </cols>
  <sheetData>
    <row r="1" spans="1:16" s="4" customFormat="1" ht="16.2">
      <c r="A1" s="202" t="s">
        <v>3</v>
      </c>
      <c r="B1" s="202"/>
      <c r="C1" s="202"/>
      <c r="D1" s="202"/>
      <c r="E1" s="202"/>
      <c r="F1" s="202"/>
      <c r="G1" s="202"/>
      <c r="H1" s="202"/>
      <c r="I1" s="202"/>
      <c r="J1" s="202"/>
      <c r="K1" s="202"/>
      <c r="L1" s="202"/>
      <c r="M1" s="202"/>
      <c r="N1" s="202"/>
    </row>
    <row r="2" spans="1:16" s="1" customFormat="1" ht="15.6">
      <c r="A2" s="203" t="s">
        <v>564</v>
      </c>
      <c r="B2" s="203"/>
      <c r="C2" s="203"/>
      <c r="D2" s="203"/>
      <c r="E2" s="203"/>
      <c r="F2" s="203"/>
      <c r="G2" s="203"/>
      <c r="H2" s="203"/>
      <c r="I2" s="203"/>
      <c r="J2" s="203"/>
      <c r="K2" s="203"/>
      <c r="L2" s="203"/>
      <c r="M2" s="203"/>
      <c r="N2" s="203"/>
    </row>
    <row r="3" spans="1:16" s="1" customFormat="1" ht="15.6">
      <c r="A3" s="153" t="str">
        <f>'Schedule 1'!A3:L3</f>
        <v>Data Through April 30, 2021</v>
      </c>
      <c r="B3" s="153"/>
      <c r="C3" s="153"/>
      <c r="D3" s="153"/>
      <c r="E3" s="153"/>
      <c r="F3" s="153"/>
      <c r="G3" s="153"/>
      <c r="H3" s="153"/>
      <c r="I3" s="153"/>
      <c r="J3" s="153"/>
      <c r="K3" s="153"/>
      <c r="L3" s="153"/>
      <c r="M3" s="153"/>
      <c r="N3" s="153"/>
    </row>
    <row r="4" spans="1:16" ht="15.6">
      <c r="A4" s="153"/>
      <c r="B4" s="153"/>
      <c r="C4" s="153"/>
      <c r="D4" s="153"/>
      <c r="E4" s="153"/>
      <c r="F4" s="153"/>
      <c r="G4" s="153"/>
      <c r="H4" s="153"/>
      <c r="I4" s="153"/>
      <c r="J4" s="153"/>
      <c r="K4" s="153"/>
      <c r="L4" s="153"/>
      <c r="M4" s="153"/>
      <c r="N4" s="153"/>
    </row>
    <row r="5" spans="1:16" s="15" customFormat="1" ht="15.6">
      <c r="A5" s="638"/>
      <c r="B5" s="639"/>
      <c r="C5" s="205"/>
      <c r="D5" s="205"/>
      <c r="E5" s="640" t="s">
        <v>6</v>
      </c>
      <c r="F5" s="641"/>
      <c r="G5" s="641"/>
      <c r="H5" s="641"/>
      <c r="I5" s="641"/>
      <c r="J5" s="641"/>
      <c r="K5" s="641"/>
      <c r="L5" s="641"/>
      <c r="M5" s="206"/>
      <c r="N5" s="207"/>
    </row>
    <row r="6" spans="1:16" s="15" customFormat="1" ht="32.4">
      <c r="A6" s="208"/>
      <c r="B6" s="209"/>
      <c r="C6" s="210" t="s">
        <v>4</v>
      </c>
      <c r="D6" s="210" t="s">
        <v>5</v>
      </c>
      <c r="E6" s="211" t="s">
        <v>226</v>
      </c>
      <c r="F6" s="211" t="s">
        <v>358</v>
      </c>
      <c r="G6" s="212" t="s">
        <v>183</v>
      </c>
      <c r="H6" s="211" t="s">
        <v>227</v>
      </c>
      <c r="I6" s="211" t="s">
        <v>228</v>
      </c>
      <c r="J6" s="211" t="s">
        <v>295</v>
      </c>
      <c r="K6" s="212" t="s">
        <v>184</v>
      </c>
      <c r="L6" s="213" t="s">
        <v>137</v>
      </c>
      <c r="M6" s="214" t="s">
        <v>138</v>
      </c>
      <c r="N6" s="215" t="s">
        <v>139</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11384287</v>
      </c>
      <c r="D8" s="220">
        <v>0</v>
      </c>
      <c r="E8" s="220">
        <v>10336506</v>
      </c>
      <c r="F8" s="220">
        <v>0</v>
      </c>
      <c r="G8" s="220">
        <v>64333</v>
      </c>
      <c r="H8" s="220">
        <v>2253364</v>
      </c>
      <c r="I8" s="220">
        <v>237663</v>
      </c>
      <c r="J8" s="220">
        <v>0</v>
      </c>
      <c r="K8" s="220">
        <v>0</v>
      </c>
      <c r="L8" s="220">
        <f>SUM(E8:K8)</f>
        <v>12891866</v>
      </c>
      <c r="M8" s="220">
        <v>0</v>
      </c>
      <c r="N8" s="220">
        <f>SUM(C8,D8,L8,M8)</f>
        <v>24276153</v>
      </c>
      <c r="O8" s="346"/>
      <c r="P8" s="346"/>
    </row>
    <row r="9" spans="1:16" s="69" customFormat="1" ht="18" customHeight="1">
      <c r="A9" s="642" t="s">
        <v>221</v>
      </c>
      <c r="B9" s="643"/>
      <c r="C9" s="221">
        <f>C8</f>
        <v>11384287</v>
      </c>
      <c r="D9" s="221">
        <f t="shared" ref="D9:J9" si="0">D8</f>
        <v>0</v>
      </c>
      <c r="E9" s="221">
        <f t="shared" si="0"/>
        <v>10336506</v>
      </c>
      <c r="F9" s="221">
        <f t="shared" si="0"/>
        <v>0</v>
      </c>
      <c r="G9" s="221">
        <f t="shared" si="0"/>
        <v>64333</v>
      </c>
      <c r="H9" s="221">
        <f t="shared" si="0"/>
        <v>2253364</v>
      </c>
      <c r="I9" s="221">
        <f t="shared" si="0"/>
        <v>237663</v>
      </c>
      <c r="J9" s="221">
        <f t="shared" si="0"/>
        <v>0</v>
      </c>
      <c r="K9" s="221">
        <f>K8</f>
        <v>0</v>
      </c>
      <c r="L9" s="221">
        <f>L8</f>
        <v>12891866</v>
      </c>
      <c r="M9" s="221">
        <f>M8</f>
        <v>0</v>
      </c>
      <c r="N9" s="221">
        <f>N8</f>
        <v>24276153</v>
      </c>
      <c r="O9" s="346"/>
      <c r="P9" s="346"/>
    </row>
    <row r="10" spans="1:16" s="69" customFormat="1" ht="18" customHeight="1">
      <c r="A10" s="128" t="s">
        <v>23</v>
      </c>
      <c r="B10" s="128" t="s">
        <v>8</v>
      </c>
      <c r="C10" s="220">
        <v>568321320</v>
      </c>
      <c r="D10" s="220">
        <v>0</v>
      </c>
      <c r="E10" s="220">
        <v>126128400</v>
      </c>
      <c r="F10" s="220">
        <v>0</v>
      </c>
      <c r="G10" s="220">
        <v>65255223</v>
      </c>
      <c r="H10" s="220">
        <v>937990</v>
      </c>
      <c r="I10" s="220">
        <v>7899747</v>
      </c>
      <c r="J10" s="220">
        <v>0</v>
      </c>
      <c r="K10" s="220">
        <v>28955420</v>
      </c>
      <c r="L10" s="220">
        <f t="shared" ref="L10:L20" si="1">SUM(E10:K10)</f>
        <v>229176780</v>
      </c>
      <c r="M10" s="220">
        <v>6324327</v>
      </c>
      <c r="N10" s="220">
        <f t="shared" ref="N10:N20" si="2">SUM(C10,D10,L10,M10)</f>
        <v>803822427</v>
      </c>
      <c r="O10" s="346"/>
      <c r="P10" s="346"/>
    </row>
    <row r="11" spans="1:16" s="69" customFormat="1" ht="18" customHeight="1">
      <c r="A11" s="128" t="s">
        <v>24</v>
      </c>
      <c r="B11" s="128" t="s">
        <v>9</v>
      </c>
      <c r="C11" s="220">
        <v>21516240</v>
      </c>
      <c r="D11" s="220">
        <v>0</v>
      </c>
      <c r="E11" s="220">
        <v>10812637</v>
      </c>
      <c r="F11" s="220">
        <v>0</v>
      </c>
      <c r="G11" s="220">
        <v>8413553</v>
      </c>
      <c r="H11" s="220">
        <v>727750</v>
      </c>
      <c r="I11" s="220">
        <v>273277</v>
      </c>
      <c r="J11" s="220">
        <v>0</v>
      </c>
      <c r="K11" s="220">
        <v>17614349</v>
      </c>
      <c r="L11" s="220">
        <f t="shared" si="1"/>
        <v>37841566</v>
      </c>
      <c r="M11" s="220">
        <v>1336076</v>
      </c>
      <c r="N11" s="220">
        <f t="shared" si="2"/>
        <v>60693882</v>
      </c>
      <c r="O11" s="346"/>
      <c r="P11" s="346"/>
    </row>
    <row r="12" spans="1:16" s="69" customFormat="1" ht="18" customHeight="1">
      <c r="A12" s="128" t="s">
        <v>25</v>
      </c>
      <c r="B12" s="128" t="s">
        <v>159</v>
      </c>
      <c r="C12" s="220">
        <v>9237795</v>
      </c>
      <c r="D12" s="220">
        <v>0</v>
      </c>
      <c r="E12" s="220">
        <v>0</v>
      </c>
      <c r="F12" s="220">
        <v>28758343</v>
      </c>
      <c r="G12" s="220">
        <v>4872807</v>
      </c>
      <c r="H12" s="220">
        <v>0</v>
      </c>
      <c r="I12" s="220">
        <v>0</v>
      </c>
      <c r="J12" s="220">
        <v>0</v>
      </c>
      <c r="K12" s="220">
        <v>0</v>
      </c>
      <c r="L12" s="220">
        <f t="shared" si="1"/>
        <v>33631150</v>
      </c>
      <c r="M12" s="220">
        <v>0</v>
      </c>
      <c r="N12" s="220">
        <f t="shared" si="2"/>
        <v>42868945</v>
      </c>
      <c r="O12" s="346"/>
      <c r="P12" s="346"/>
    </row>
    <row r="13" spans="1:16" s="69" customFormat="1" ht="18" customHeight="1">
      <c r="A13" s="128" t="s">
        <v>26</v>
      </c>
      <c r="B13" s="128" t="s">
        <v>160</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6"/>
      <c r="P13" s="346"/>
    </row>
    <row r="14" spans="1:16" s="69" customFormat="1" ht="18" customHeight="1">
      <c r="A14" s="128" t="s">
        <v>27</v>
      </c>
      <c r="B14" s="128" t="s">
        <v>161</v>
      </c>
      <c r="C14" s="220">
        <v>4055433</v>
      </c>
      <c r="D14" s="220">
        <v>0</v>
      </c>
      <c r="E14" s="220">
        <v>0</v>
      </c>
      <c r="F14" s="220">
        <v>0</v>
      </c>
      <c r="G14" s="220">
        <v>0</v>
      </c>
      <c r="H14" s="220">
        <v>0</v>
      </c>
      <c r="I14" s="220">
        <v>0</v>
      </c>
      <c r="J14" s="220">
        <v>0</v>
      </c>
      <c r="K14" s="220">
        <v>2428514</v>
      </c>
      <c r="L14" s="220">
        <f t="shared" si="1"/>
        <v>2428514</v>
      </c>
      <c r="M14" s="220">
        <v>0</v>
      </c>
      <c r="N14" s="220">
        <f t="shared" si="2"/>
        <v>6483947</v>
      </c>
      <c r="O14" s="346"/>
      <c r="P14" s="346"/>
    </row>
    <row r="15" spans="1:16" s="69" customFormat="1" ht="18" customHeight="1">
      <c r="A15" s="128" t="s">
        <v>100</v>
      </c>
      <c r="B15" s="128" t="s">
        <v>11</v>
      </c>
      <c r="C15" s="220">
        <v>1479129</v>
      </c>
      <c r="D15" s="220">
        <v>0</v>
      </c>
      <c r="E15" s="220">
        <v>0</v>
      </c>
      <c r="F15" s="220">
        <v>0</v>
      </c>
      <c r="G15" s="220">
        <v>0</v>
      </c>
      <c r="H15" s="220">
        <v>0</v>
      </c>
      <c r="I15" s="220">
        <v>0</v>
      </c>
      <c r="J15" s="220">
        <v>0</v>
      </c>
      <c r="K15" s="220">
        <v>8544581</v>
      </c>
      <c r="L15" s="220">
        <f t="shared" si="1"/>
        <v>8544581</v>
      </c>
      <c r="M15" s="220">
        <v>6356</v>
      </c>
      <c r="N15" s="220">
        <f t="shared" si="2"/>
        <v>10030066</v>
      </c>
      <c r="O15" s="346"/>
      <c r="P15" s="346"/>
    </row>
    <row r="16" spans="1:16" s="81" customFormat="1" ht="18" customHeight="1">
      <c r="A16" s="128" t="s">
        <v>101</v>
      </c>
      <c r="B16" s="128" t="s">
        <v>162</v>
      </c>
      <c r="C16" s="220">
        <v>19162933</v>
      </c>
      <c r="D16" s="220">
        <v>0</v>
      </c>
      <c r="E16" s="220">
        <v>198494</v>
      </c>
      <c r="F16" s="220">
        <v>0</v>
      </c>
      <c r="G16" s="220">
        <v>0</v>
      </c>
      <c r="H16" s="220">
        <v>0</v>
      </c>
      <c r="I16" s="220">
        <v>0</v>
      </c>
      <c r="J16" s="220">
        <v>0</v>
      </c>
      <c r="K16" s="220">
        <v>54735</v>
      </c>
      <c r="L16" s="220">
        <f t="shared" si="1"/>
        <v>253229</v>
      </c>
      <c r="M16" s="220">
        <v>0</v>
      </c>
      <c r="N16" s="220">
        <f t="shared" si="2"/>
        <v>19416162</v>
      </c>
      <c r="O16" s="346"/>
      <c r="P16" s="346"/>
    </row>
    <row r="17" spans="1:16" s="81" customFormat="1" ht="18" customHeight="1">
      <c r="A17" s="128" t="s">
        <v>102</v>
      </c>
      <c r="B17" s="128" t="s">
        <v>163</v>
      </c>
      <c r="C17" s="220">
        <v>30434238</v>
      </c>
      <c r="D17" s="220">
        <v>0</v>
      </c>
      <c r="E17" s="220">
        <v>2053865</v>
      </c>
      <c r="F17" s="220">
        <v>0</v>
      </c>
      <c r="G17" s="220">
        <v>227277</v>
      </c>
      <c r="H17" s="220">
        <v>0</v>
      </c>
      <c r="I17" s="220">
        <v>0</v>
      </c>
      <c r="J17" s="220">
        <v>0</v>
      </c>
      <c r="K17" s="220">
        <v>13956477</v>
      </c>
      <c r="L17" s="220">
        <f t="shared" si="1"/>
        <v>16237619</v>
      </c>
      <c r="M17" s="220">
        <v>0</v>
      </c>
      <c r="N17" s="220">
        <f t="shared" si="2"/>
        <v>46671857</v>
      </c>
      <c r="O17" s="346"/>
      <c r="P17" s="346"/>
    </row>
    <row r="18" spans="1:16" s="81" customFormat="1" ht="18" customHeight="1">
      <c r="A18" s="128" t="s">
        <v>103</v>
      </c>
      <c r="B18" s="128" t="s">
        <v>164</v>
      </c>
      <c r="C18" s="220">
        <v>260054152</v>
      </c>
      <c r="D18" s="220">
        <v>0</v>
      </c>
      <c r="E18" s="220">
        <v>156000000</v>
      </c>
      <c r="F18" s="220">
        <v>0</v>
      </c>
      <c r="G18" s="220">
        <v>127415233</v>
      </c>
      <c r="H18" s="220">
        <v>0</v>
      </c>
      <c r="I18" s="220">
        <v>0</v>
      </c>
      <c r="J18" s="220">
        <v>0</v>
      </c>
      <c r="K18" s="220">
        <v>589149</v>
      </c>
      <c r="L18" s="220">
        <f t="shared" si="1"/>
        <v>284004382</v>
      </c>
      <c r="M18" s="220">
        <v>772839</v>
      </c>
      <c r="N18" s="220">
        <f t="shared" si="2"/>
        <v>544831373</v>
      </c>
      <c r="O18" s="346"/>
      <c r="P18" s="346"/>
    </row>
    <row r="19" spans="1:16" s="81" customFormat="1" ht="18" customHeight="1">
      <c r="A19" s="128" t="s">
        <v>104</v>
      </c>
      <c r="B19" s="128" t="s">
        <v>165</v>
      </c>
      <c r="C19" s="220">
        <v>125201422</v>
      </c>
      <c r="D19" s="220">
        <v>0</v>
      </c>
      <c r="E19" s="220">
        <v>0</v>
      </c>
      <c r="F19" s="220">
        <v>0</v>
      </c>
      <c r="G19" s="220">
        <v>181865996</v>
      </c>
      <c r="H19" s="220">
        <v>0</v>
      </c>
      <c r="I19" s="220">
        <v>0</v>
      </c>
      <c r="J19" s="220">
        <v>0</v>
      </c>
      <c r="K19" s="220">
        <v>0</v>
      </c>
      <c r="L19" s="220">
        <f t="shared" si="1"/>
        <v>181865996</v>
      </c>
      <c r="M19" s="220">
        <v>0</v>
      </c>
      <c r="N19" s="220">
        <f t="shared" si="2"/>
        <v>307067418</v>
      </c>
      <c r="O19" s="346"/>
      <c r="P19" s="346"/>
    </row>
    <row r="20" spans="1:16" s="81" customFormat="1" ht="18" customHeight="1">
      <c r="A20" s="128" t="s">
        <v>105</v>
      </c>
      <c r="B20" s="128" t="s">
        <v>166</v>
      </c>
      <c r="C20" s="220">
        <v>17131709</v>
      </c>
      <c r="D20" s="220">
        <v>0</v>
      </c>
      <c r="E20" s="220">
        <v>8817343</v>
      </c>
      <c r="F20" s="220">
        <v>0</v>
      </c>
      <c r="G20" s="220">
        <v>0</v>
      </c>
      <c r="H20" s="220">
        <v>0</v>
      </c>
      <c r="I20" s="220">
        <v>0</v>
      </c>
      <c r="J20" s="220">
        <v>0</v>
      </c>
      <c r="K20" s="220">
        <v>0</v>
      </c>
      <c r="L20" s="220">
        <f t="shared" si="1"/>
        <v>8817343</v>
      </c>
      <c r="M20" s="220">
        <v>0</v>
      </c>
      <c r="N20" s="220">
        <f t="shared" si="2"/>
        <v>25949052</v>
      </c>
      <c r="O20" s="346"/>
      <c r="P20" s="346"/>
    </row>
    <row r="21" spans="1:16" s="81" customFormat="1" ht="18" customHeight="1">
      <c r="A21" s="642" t="s">
        <v>222</v>
      </c>
      <c r="B21" s="643"/>
      <c r="C21" s="221">
        <f t="shared" ref="C21:N21" si="3">SUM(C10:C20)</f>
        <v>1066865651</v>
      </c>
      <c r="D21" s="221">
        <f t="shared" si="3"/>
        <v>0</v>
      </c>
      <c r="E21" s="221">
        <f t="shared" si="3"/>
        <v>304010739</v>
      </c>
      <c r="F21" s="221">
        <f t="shared" si="3"/>
        <v>28758343</v>
      </c>
      <c r="G21" s="221">
        <f t="shared" si="3"/>
        <v>388050089</v>
      </c>
      <c r="H21" s="221">
        <f t="shared" si="3"/>
        <v>1665740</v>
      </c>
      <c r="I21" s="221">
        <f t="shared" si="3"/>
        <v>8173024</v>
      </c>
      <c r="J21" s="221">
        <f t="shared" si="3"/>
        <v>0</v>
      </c>
      <c r="K21" s="221">
        <f t="shared" si="3"/>
        <v>77084557</v>
      </c>
      <c r="L21" s="221">
        <f t="shared" si="3"/>
        <v>807742492</v>
      </c>
      <c r="M21" s="221">
        <f t="shared" si="3"/>
        <v>8439598</v>
      </c>
      <c r="N21" s="221">
        <f t="shared" si="3"/>
        <v>1883047741</v>
      </c>
      <c r="O21" s="346"/>
      <c r="P21" s="346"/>
    </row>
    <row r="22" spans="1:16" s="81" customFormat="1" ht="18" customHeight="1">
      <c r="A22" s="124" t="s">
        <v>28</v>
      </c>
      <c r="B22" s="115" t="s">
        <v>14</v>
      </c>
      <c r="C22" s="220">
        <v>21209790</v>
      </c>
      <c r="D22" s="220">
        <v>0</v>
      </c>
      <c r="E22" s="220">
        <v>0</v>
      </c>
      <c r="F22" s="220">
        <v>0</v>
      </c>
      <c r="G22" s="220">
        <v>0</v>
      </c>
      <c r="H22" s="220">
        <v>0</v>
      </c>
      <c r="I22" s="220">
        <v>0</v>
      </c>
      <c r="J22" s="220">
        <v>0</v>
      </c>
      <c r="K22" s="220">
        <v>3952570</v>
      </c>
      <c r="L22" s="220">
        <f t="shared" ref="L22:L27" si="4">SUM(E22:K22)</f>
        <v>3952570</v>
      </c>
      <c r="M22" s="220">
        <v>0</v>
      </c>
      <c r="N22" s="220">
        <f t="shared" ref="N22:N27" si="5">SUM(C22,D22,L22,M22)</f>
        <v>25162360</v>
      </c>
      <c r="O22" s="346"/>
      <c r="P22" s="346"/>
    </row>
    <row r="23" spans="1:16" s="81" customFormat="1" ht="18" customHeight="1">
      <c r="A23" s="124" t="s">
        <v>106</v>
      </c>
      <c r="B23" s="115" t="s">
        <v>15</v>
      </c>
      <c r="C23" s="220">
        <v>5860951</v>
      </c>
      <c r="D23" s="220">
        <v>0</v>
      </c>
      <c r="E23" s="220">
        <v>0</v>
      </c>
      <c r="F23" s="220">
        <v>0</v>
      </c>
      <c r="G23" s="220">
        <v>0</v>
      </c>
      <c r="H23" s="220">
        <v>0</v>
      </c>
      <c r="I23" s="220">
        <v>0</v>
      </c>
      <c r="J23" s="220">
        <v>0</v>
      </c>
      <c r="K23" s="220">
        <v>2261607</v>
      </c>
      <c r="L23" s="220">
        <f t="shared" si="4"/>
        <v>2261607</v>
      </c>
      <c r="M23" s="220">
        <v>0</v>
      </c>
      <c r="N23" s="220">
        <f t="shared" si="5"/>
        <v>8122558</v>
      </c>
      <c r="O23" s="346"/>
      <c r="P23" s="346"/>
    </row>
    <row r="24" spans="1:16" s="81" customFormat="1" ht="18" customHeight="1">
      <c r="A24" s="124" t="s">
        <v>107</v>
      </c>
      <c r="B24" s="115" t="s">
        <v>16</v>
      </c>
      <c r="C24" s="220">
        <v>24325</v>
      </c>
      <c r="D24" s="220">
        <v>0</v>
      </c>
      <c r="E24" s="220">
        <v>0</v>
      </c>
      <c r="F24" s="220">
        <v>0</v>
      </c>
      <c r="G24" s="220">
        <v>0</v>
      </c>
      <c r="H24" s="220">
        <v>0</v>
      </c>
      <c r="I24" s="220">
        <v>0</v>
      </c>
      <c r="J24" s="220">
        <v>0</v>
      </c>
      <c r="K24" s="220">
        <v>5021718</v>
      </c>
      <c r="L24" s="220">
        <f t="shared" si="4"/>
        <v>5021718</v>
      </c>
      <c r="M24" s="220">
        <v>0</v>
      </c>
      <c r="N24" s="220">
        <f t="shared" si="5"/>
        <v>5046043</v>
      </c>
      <c r="O24" s="346"/>
      <c r="P24" s="346"/>
    </row>
    <row r="25" spans="1:16" s="81" customFormat="1" ht="18" customHeight="1">
      <c r="A25" s="124" t="s">
        <v>93</v>
      </c>
      <c r="B25" s="115" t="s">
        <v>135</v>
      </c>
      <c r="C25" s="220">
        <v>24511048</v>
      </c>
      <c r="D25" s="220">
        <v>5685701</v>
      </c>
      <c r="E25" s="220">
        <v>0</v>
      </c>
      <c r="F25" s="220">
        <v>0</v>
      </c>
      <c r="G25" s="220">
        <v>0</v>
      </c>
      <c r="H25" s="220">
        <v>0</v>
      </c>
      <c r="I25" s="220">
        <v>0</v>
      </c>
      <c r="J25" s="220">
        <v>0</v>
      </c>
      <c r="K25" s="220">
        <v>0</v>
      </c>
      <c r="L25" s="220">
        <f t="shared" si="4"/>
        <v>0</v>
      </c>
      <c r="M25" s="220">
        <v>100000</v>
      </c>
      <c r="N25" s="220">
        <f t="shared" si="5"/>
        <v>30296749</v>
      </c>
      <c r="O25" s="346"/>
      <c r="P25" s="346"/>
    </row>
    <row r="26" spans="1:16" s="81" customFormat="1" ht="17.399999999999999" customHeight="1">
      <c r="A26" s="124" t="s">
        <v>94</v>
      </c>
      <c r="B26" s="115" t="s">
        <v>290</v>
      </c>
      <c r="C26" s="220">
        <v>4567899</v>
      </c>
      <c r="D26" s="220">
        <v>0</v>
      </c>
      <c r="E26" s="220">
        <v>12265549</v>
      </c>
      <c r="F26" s="220">
        <v>0</v>
      </c>
      <c r="G26" s="220">
        <v>0</v>
      </c>
      <c r="H26" s="220">
        <v>0</v>
      </c>
      <c r="I26" s="220">
        <v>0</v>
      </c>
      <c r="J26" s="220">
        <v>18827733</v>
      </c>
      <c r="K26" s="220">
        <v>0</v>
      </c>
      <c r="L26" s="220">
        <f t="shared" si="4"/>
        <v>31093282</v>
      </c>
      <c r="M26" s="220">
        <v>0</v>
      </c>
      <c r="N26" s="220">
        <f t="shared" si="5"/>
        <v>35661181</v>
      </c>
      <c r="O26" s="346"/>
      <c r="P26" s="346"/>
    </row>
    <row r="27" spans="1:16" s="81" customFormat="1" ht="18" customHeight="1">
      <c r="A27" s="124" t="s">
        <v>108</v>
      </c>
      <c r="B27" s="115" t="s">
        <v>136</v>
      </c>
      <c r="C27" s="220">
        <v>5002119</v>
      </c>
      <c r="D27" s="220">
        <v>0</v>
      </c>
      <c r="E27" s="220">
        <v>0</v>
      </c>
      <c r="F27" s="220">
        <v>0</v>
      </c>
      <c r="G27" s="220">
        <v>0</v>
      </c>
      <c r="H27" s="220">
        <v>0</v>
      </c>
      <c r="I27" s="220">
        <v>0</v>
      </c>
      <c r="J27" s="220">
        <v>1083724</v>
      </c>
      <c r="K27" s="220">
        <v>1932153</v>
      </c>
      <c r="L27" s="220">
        <f t="shared" si="4"/>
        <v>3015877</v>
      </c>
      <c r="M27" s="220">
        <v>103898</v>
      </c>
      <c r="N27" s="220">
        <f t="shared" si="5"/>
        <v>8121894</v>
      </c>
      <c r="O27" s="346"/>
      <c r="P27" s="346"/>
    </row>
    <row r="28" spans="1:16" s="81" customFormat="1" ht="18" customHeight="1">
      <c r="A28" s="642" t="s">
        <v>223</v>
      </c>
      <c r="B28" s="643"/>
      <c r="C28" s="221">
        <f>SUM(C22:C27)</f>
        <v>61176132</v>
      </c>
      <c r="D28" s="221">
        <f t="shared" ref="D28:J28" si="6">SUM(D22:D27)</f>
        <v>5685701</v>
      </c>
      <c r="E28" s="221">
        <f t="shared" si="6"/>
        <v>12265549</v>
      </c>
      <c r="F28" s="221">
        <f t="shared" si="6"/>
        <v>0</v>
      </c>
      <c r="G28" s="221">
        <f t="shared" si="6"/>
        <v>0</v>
      </c>
      <c r="H28" s="221">
        <f t="shared" si="6"/>
        <v>0</v>
      </c>
      <c r="I28" s="221">
        <f t="shared" si="6"/>
        <v>0</v>
      </c>
      <c r="J28" s="221">
        <f t="shared" si="6"/>
        <v>19911457</v>
      </c>
      <c r="K28" s="221">
        <f>SUM(K22:K27)</f>
        <v>13168048</v>
      </c>
      <c r="L28" s="221">
        <f>SUM(L22:L27)</f>
        <v>45345054</v>
      </c>
      <c r="M28" s="221">
        <f>SUM(M22:M27)</f>
        <v>203898</v>
      </c>
      <c r="N28" s="221">
        <f>SUM(N22:N27)</f>
        <v>112410785</v>
      </c>
      <c r="O28" s="346"/>
      <c r="P28" s="346"/>
    </row>
    <row r="29" spans="1:16" s="81" customFormat="1" ht="18" customHeight="1">
      <c r="A29" s="124" t="s">
        <v>95</v>
      </c>
      <c r="B29" s="114" t="s">
        <v>167</v>
      </c>
      <c r="C29" s="220">
        <v>41036272</v>
      </c>
      <c r="D29" s="220">
        <v>0</v>
      </c>
      <c r="E29" s="220">
        <v>0</v>
      </c>
      <c r="F29" s="220">
        <v>0</v>
      </c>
      <c r="G29" s="220">
        <v>0</v>
      </c>
      <c r="H29" s="220">
        <v>13337686</v>
      </c>
      <c r="I29" s="220">
        <v>1597430</v>
      </c>
      <c r="J29" s="220">
        <v>0</v>
      </c>
      <c r="K29" s="220">
        <v>0</v>
      </c>
      <c r="L29" s="220">
        <f>SUM(E29:K29)</f>
        <v>14935116</v>
      </c>
      <c r="M29" s="220">
        <v>78421</v>
      </c>
      <c r="N29" s="220">
        <f>SUM(C29,D29,L29,M29)</f>
        <v>56049809</v>
      </c>
      <c r="O29" s="346"/>
      <c r="P29" s="346"/>
    </row>
    <row r="30" spans="1:16" s="81" customFormat="1" ht="18" customHeight="1">
      <c r="A30" s="124" t="s">
        <v>96</v>
      </c>
      <c r="B30" s="114" t="s">
        <v>109</v>
      </c>
      <c r="C30" s="220">
        <v>2450183</v>
      </c>
      <c r="D30" s="220">
        <v>0</v>
      </c>
      <c r="E30" s="220">
        <v>0</v>
      </c>
      <c r="F30" s="220">
        <v>0</v>
      </c>
      <c r="G30" s="220">
        <v>0</v>
      </c>
      <c r="H30" s="220">
        <v>1967708</v>
      </c>
      <c r="I30" s="220">
        <v>128845</v>
      </c>
      <c r="J30" s="220">
        <v>0</v>
      </c>
      <c r="K30" s="220">
        <v>0</v>
      </c>
      <c r="L30" s="220">
        <f>SUM(E30:K30)</f>
        <v>2096553</v>
      </c>
      <c r="M30" s="220">
        <v>8000</v>
      </c>
      <c r="N30" s="220">
        <f>SUM(C30,D30,L30,M30)</f>
        <v>4554736</v>
      </c>
      <c r="O30" s="346"/>
      <c r="P30" s="346"/>
    </row>
    <row r="31" spans="1:16" s="81" customFormat="1" ht="18" customHeight="1">
      <c r="A31" s="124" t="s">
        <v>97</v>
      </c>
      <c r="B31" s="114" t="s">
        <v>168</v>
      </c>
      <c r="C31" s="220">
        <v>2474761</v>
      </c>
      <c r="D31" s="220">
        <v>0</v>
      </c>
      <c r="E31" s="220">
        <v>0</v>
      </c>
      <c r="F31" s="220">
        <v>0</v>
      </c>
      <c r="G31" s="220">
        <v>0</v>
      </c>
      <c r="H31" s="220">
        <v>6925057</v>
      </c>
      <c r="I31" s="220">
        <v>0</v>
      </c>
      <c r="J31" s="220">
        <v>0</v>
      </c>
      <c r="K31" s="220">
        <v>314158</v>
      </c>
      <c r="L31" s="220">
        <f>SUM(E31:K31)</f>
        <v>7239215</v>
      </c>
      <c r="M31" s="220">
        <v>4165</v>
      </c>
      <c r="N31" s="220">
        <f>SUM(C31,D31,L31,M31)</f>
        <v>9718141</v>
      </c>
      <c r="O31" s="346"/>
      <c r="P31" s="346"/>
    </row>
    <row r="32" spans="1:16" s="82" customFormat="1" ht="18" customHeight="1">
      <c r="A32" s="642" t="s">
        <v>381</v>
      </c>
      <c r="B32" s="643"/>
      <c r="C32" s="221">
        <f>SUM(C29:C31)</f>
        <v>45961216</v>
      </c>
      <c r="D32" s="221">
        <f t="shared" ref="D32:J32" si="7">SUM(D29:D31)</f>
        <v>0</v>
      </c>
      <c r="E32" s="221">
        <f t="shared" si="7"/>
        <v>0</v>
      </c>
      <c r="F32" s="221">
        <f t="shared" si="7"/>
        <v>0</v>
      </c>
      <c r="G32" s="221">
        <f t="shared" si="7"/>
        <v>0</v>
      </c>
      <c r="H32" s="221">
        <f t="shared" si="7"/>
        <v>22230451</v>
      </c>
      <c r="I32" s="221">
        <f t="shared" si="7"/>
        <v>1726275</v>
      </c>
      <c r="J32" s="221">
        <f t="shared" si="7"/>
        <v>0</v>
      </c>
      <c r="K32" s="221">
        <f>SUM(K29:K31)</f>
        <v>314158</v>
      </c>
      <c r="L32" s="221">
        <f>SUM(L29:L31)</f>
        <v>24270884</v>
      </c>
      <c r="M32" s="221">
        <f>SUM(M29:M31)</f>
        <v>90586</v>
      </c>
      <c r="N32" s="221">
        <f>SUM(N29:N31)</f>
        <v>70322686</v>
      </c>
      <c r="O32" s="346"/>
      <c r="P32" s="346"/>
    </row>
    <row r="33" spans="1:16" s="81" customFormat="1" ht="18" customHeight="1">
      <c r="A33" s="124" t="s">
        <v>98</v>
      </c>
      <c r="B33" s="127" t="s">
        <v>18</v>
      </c>
      <c r="C33" s="220">
        <v>17537478</v>
      </c>
      <c r="D33" s="220">
        <v>0</v>
      </c>
      <c r="E33" s="220">
        <v>7432449</v>
      </c>
      <c r="F33" s="220">
        <v>0</v>
      </c>
      <c r="G33" s="220">
        <v>2029968</v>
      </c>
      <c r="H33" s="220">
        <v>691927</v>
      </c>
      <c r="I33" s="220">
        <v>311271</v>
      </c>
      <c r="J33" s="220">
        <v>0</v>
      </c>
      <c r="K33" s="220">
        <v>621012</v>
      </c>
      <c r="L33" s="220">
        <f>SUM(E33:K33)</f>
        <v>11086627</v>
      </c>
      <c r="M33" s="220">
        <v>0</v>
      </c>
      <c r="N33" s="220">
        <f>SUM(C33,D33,L33,M33)</f>
        <v>28624105</v>
      </c>
      <c r="O33" s="346"/>
      <c r="P33" s="346"/>
    </row>
    <row r="34" spans="1:16" s="81" customFormat="1" ht="18" customHeight="1">
      <c r="A34" s="124" t="s">
        <v>252</v>
      </c>
      <c r="B34" s="127" t="s">
        <v>19</v>
      </c>
      <c r="C34" s="220">
        <v>9347550</v>
      </c>
      <c r="D34" s="220">
        <v>0</v>
      </c>
      <c r="E34" s="220">
        <v>3595750</v>
      </c>
      <c r="F34" s="220">
        <v>0</v>
      </c>
      <c r="G34" s="220">
        <v>953187</v>
      </c>
      <c r="H34" s="220">
        <v>638101</v>
      </c>
      <c r="I34" s="220">
        <v>146691</v>
      </c>
      <c r="J34" s="220">
        <v>0</v>
      </c>
      <c r="K34" s="220">
        <v>108352</v>
      </c>
      <c r="L34" s="220">
        <f>SUM(E34:K34)</f>
        <v>5442081</v>
      </c>
      <c r="M34" s="220">
        <v>0</v>
      </c>
      <c r="N34" s="220">
        <f>SUM(C34,D34,L34,M34)</f>
        <v>14789631</v>
      </c>
      <c r="O34" s="346"/>
      <c r="P34" s="346"/>
    </row>
    <row r="35" spans="1:16" s="81" customFormat="1" ht="18" customHeight="1">
      <c r="A35" s="124" t="s">
        <v>253</v>
      </c>
      <c r="B35" s="127" t="s">
        <v>20</v>
      </c>
      <c r="C35" s="220">
        <v>601880</v>
      </c>
      <c r="D35" s="220">
        <v>0</v>
      </c>
      <c r="E35" s="220">
        <v>457236</v>
      </c>
      <c r="F35" s="220">
        <v>0</v>
      </c>
      <c r="G35" s="220">
        <v>95679</v>
      </c>
      <c r="H35" s="220">
        <v>90552</v>
      </c>
      <c r="I35" s="220">
        <v>14124</v>
      </c>
      <c r="J35" s="220">
        <v>0</v>
      </c>
      <c r="K35" s="220">
        <v>3800</v>
      </c>
      <c r="L35" s="220">
        <f>SUM(E35:K35)</f>
        <v>661391</v>
      </c>
      <c r="M35" s="220">
        <v>0</v>
      </c>
      <c r="N35" s="220">
        <f>SUM(C35,D35,L35,M35)</f>
        <v>1263271</v>
      </c>
      <c r="O35" s="346"/>
      <c r="P35" s="346"/>
    </row>
    <row r="36" spans="1:16" s="81" customFormat="1" ht="18" customHeight="1">
      <c r="A36" s="124" t="s">
        <v>254</v>
      </c>
      <c r="B36" s="127" t="s">
        <v>21</v>
      </c>
      <c r="C36" s="220">
        <v>25057070</v>
      </c>
      <c r="D36" s="220">
        <v>0</v>
      </c>
      <c r="E36" s="220">
        <v>12390092</v>
      </c>
      <c r="F36" s="220">
        <v>0</v>
      </c>
      <c r="G36" s="220">
        <v>3151684</v>
      </c>
      <c r="H36" s="220">
        <v>1412937</v>
      </c>
      <c r="I36" s="220">
        <v>481046</v>
      </c>
      <c r="J36" s="220">
        <v>0</v>
      </c>
      <c r="K36" s="220">
        <v>1453166</v>
      </c>
      <c r="L36" s="220">
        <f>SUM(E36:K36)</f>
        <v>18888925</v>
      </c>
      <c r="M36" s="220">
        <v>0</v>
      </c>
      <c r="N36" s="220">
        <f>SUM(C36,D36,L36,M36)</f>
        <v>43945995</v>
      </c>
      <c r="O36" s="346"/>
      <c r="P36" s="346"/>
    </row>
    <row r="37" spans="1:16" s="82" customFormat="1" ht="18" customHeight="1">
      <c r="A37" s="642" t="s">
        <v>357</v>
      </c>
      <c r="B37" s="643"/>
      <c r="C37" s="221">
        <f>SUM(C33:C36)</f>
        <v>52543978</v>
      </c>
      <c r="D37" s="221">
        <f t="shared" ref="D37:J37" si="8">SUM(D33:D36)</f>
        <v>0</v>
      </c>
      <c r="E37" s="221">
        <f t="shared" si="8"/>
        <v>23875527</v>
      </c>
      <c r="F37" s="221">
        <f t="shared" si="8"/>
        <v>0</v>
      </c>
      <c r="G37" s="221">
        <f t="shared" si="8"/>
        <v>6230518</v>
      </c>
      <c r="H37" s="221">
        <f t="shared" si="8"/>
        <v>2833517</v>
      </c>
      <c r="I37" s="221">
        <f t="shared" si="8"/>
        <v>953132</v>
      </c>
      <c r="J37" s="221">
        <f t="shared" si="8"/>
        <v>0</v>
      </c>
      <c r="K37" s="221">
        <f>SUM(K33:K36)</f>
        <v>2186330</v>
      </c>
      <c r="L37" s="221">
        <f>SUM(L33:L36)</f>
        <v>36079024</v>
      </c>
      <c r="M37" s="221">
        <f>SUM(M33:M36)</f>
        <v>0</v>
      </c>
      <c r="N37" s="221">
        <f>SUM(N33:N36)</f>
        <v>88623002</v>
      </c>
      <c r="O37" s="346"/>
      <c r="P37" s="346"/>
    </row>
    <row r="38" spans="1:16" s="81" customFormat="1" ht="18" customHeight="1">
      <c r="A38" s="124" t="s">
        <v>99</v>
      </c>
      <c r="B38" s="125" t="s">
        <v>110</v>
      </c>
      <c r="C38" s="220">
        <v>23193303</v>
      </c>
      <c r="D38" s="220">
        <v>0</v>
      </c>
      <c r="E38" s="220">
        <v>5338827</v>
      </c>
      <c r="F38" s="220">
        <v>0</v>
      </c>
      <c r="G38" s="220">
        <v>2705512</v>
      </c>
      <c r="H38" s="220">
        <v>0</v>
      </c>
      <c r="I38" s="220">
        <v>354301</v>
      </c>
      <c r="J38" s="220">
        <v>0</v>
      </c>
      <c r="K38" s="220">
        <v>2236848</v>
      </c>
      <c r="L38" s="220">
        <f>SUM(E38:K38)</f>
        <v>10635488</v>
      </c>
      <c r="M38" s="220">
        <v>0</v>
      </c>
      <c r="N38" s="220">
        <f>SUM(C38,D38,L38,M38)</f>
        <v>33828791</v>
      </c>
      <c r="O38" s="346"/>
      <c r="P38" s="346"/>
    </row>
    <row r="39" spans="1:16" s="82" customFormat="1" ht="18" customHeight="1">
      <c r="A39" s="642" t="s">
        <v>356</v>
      </c>
      <c r="B39" s="643"/>
      <c r="C39" s="221">
        <f>SUM(C38:C38)</f>
        <v>23193303</v>
      </c>
      <c r="D39" s="221">
        <f t="shared" ref="D39:J39" si="9">SUM(D38:D38)</f>
        <v>0</v>
      </c>
      <c r="E39" s="221">
        <f t="shared" si="9"/>
        <v>5338827</v>
      </c>
      <c r="F39" s="221">
        <f t="shared" si="9"/>
        <v>0</v>
      </c>
      <c r="G39" s="221">
        <f t="shared" si="9"/>
        <v>2705512</v>
      </c>
      <c r="H39" s="221">
        <f t="shared" si="9"/>
        <v>0</v>
      </c>
      <c r="I39" s="221">
        <f t="shared" si="9"/>
        <v>354301</v>
      </c>
      <c r="J39" s="221">
        <f t="shared" si="9"/>
        <v>0</v>
      </c>
      <c r="K39" s="221">
        <f>SUM(K38:K38)</f>
        <v>2236848</v>
      </c>
      <c r="L39" s="221">
        <f>SUM(L38:L38)</f>
        <v>10635488</v>
      </c>
      <c r="M39" s="221">
        <f>SUM(M38:M38)</f>
        <v>0</v>
      </c>
      <c r="N39" s="221">
        <f>SUM(N38:N38)</f>
        <v>33828791</v>
      </c>
      <c r="O39" s="346"/>
    </row>
    <row r="40" spans="1:16" s="82" customFormat="1" ht="16.2">
      <c r="A40" s="136"/>
      <c r="B40" s="136"/>
      <c r="C40" s="222"/>
      <c r="D40" s="222"/>
      <c r="E40" s="222"/>
      <c r="F40" s="222"/>
      <c r="G40" s="222"/>
      <c r="H40" s="222"/>
      <c r="I40" s="222"/>
      <c r="J40" s="222"/>
      <c r="K40" s="222"/>
      <c r="L40" s="222"/>
      <c r="M40" s="222"/>
      <c r="N40" s="223"/>
    </row>
    <row r="41" spans="1:16" s="82" customFormat="1" ht="15" customHeight="1" thickBot="1">
      <c r="A41" s="133" t="s">
        <v>229</v>
      </c>
      <c r="B41" s="224"/>
      <c r="C41" s="225">
        <f t="shared" ref="C41:N41" si="10">SUM(C39,C37,C32,C28,C21,C9)</f>
        <v>1261124567</v>
      </c>
      <c r="D41" s="225">
        <f t="shared" si="10"/>
        <v>5685701</v>
      </c>
      <c r="E41" s="225">
        <f t="shared" si="10"/>
        <v>355827148</v>
      </c>
      <c r="F41" s="225">
        <f t="shared" si="10"/>
        <v>28758343</v>
      </c>
      <c r="G41" s="225">
        <f t="shared" si="10"/>
        <v>397050452</v>
      </c>
      <c r="H41" s="225">
        <f t="shared" si="10"/>
        <v>28983072</v>
      </c>
      <c r="I41" s="225">
        <f t="shared" si="10"/>
        <v>11444395</v>
      </c>
      <c r="J41" s="225">
        <f t="shared" si="10"/>
        <v>19911457</v>
      </c>
      <c r="K41" s="225">
        <f t="shared" si="10"/>
        <v>94989941</v>
      </c>
      <c r="L41" s="225">
        <f t="shared" si="10"/>
        <v>936964808</v>
      </c>
      <c r="M41" s="225">
        <f t="shared" si="10"/>
        <v>8734082</v>
      </c>
      <c r="N41" s="225">
        <f t="shared" si="10"/>
        <v>2212509158</v>
      </c>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92"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6"/>
  <sheetViews>
    <sheetView zoomScale="70" zoomScaleNormal="70" workbookViewId="0">
      <selection activeCell="B33" sqref="B33"/>
    </sheetView>
  </sheetViews>
  <sheetFormatPr defaultColWidth="9.109375" defaultRowHeight="15.6"/>
  <cols>
    <col min="1" max="1" width="7.6640625" style="154" customWidth="1"/>
    <col min="2" max="2" width="52.6640625" style="154" bestFit="1" customWidth="1"/>
    <col min="3" max="3" width="17.109375" style="157" bestFit="1" customWidth="1"/>
    <col min="4" max="4" width="13.6640625" style="157" bestFit="1" customWidth="1"/>
    <col min="5" max="5" width="16.44140625" style="157" bestFit="1" customWidth="1"/>
    <col min="6" max="6" width="15.109375" style="157" bestFit="1" customWidth="1"/>
    <col min="7" max="7" width="16.6640625" style="157" bestFit="1" customWidth="1"/>
    <col min="8" max="9" width="15.109375" style="157" bestFit="1" customWidth="1"/>
    <col min="10" max="10" width="15" style="157" customWidth="1"/>
    <col min="11" max="11" width="15.109375" style="157" bestFit="1" customWidth="1"/>
    <col min="12" max="12" width="16.44140625" style="157" bestFit="1" customWidth="1"/>
    <col min="13" max="13" width="13.88671875" style="157" bestFit="1" customWidth="1"/>
    <col min="14" max="14" width="17.6640625" style="157" customWidth="1"/>
    <col min="15" max="16384" width="9.109375" style="154"/>
  </cols>
  <sheetData>
    <row r="1" spans="1:14" s="301" customFormat="1" ht="16.2">
      <c r="A1" s="202" t="s">
        <v>3</v>
      </c>
      <c r="B1" s="202"/>
      <c r="C1" s="202"/>
      <c r="D1" s="202"/>
      <c r="E1" s="202"/>
      <c r="F1" s="202"/>
      <c r="G1" s="202"/>
      <c r="H1" s="202"/>
      <c r="I1" s="202"/>
      <c r="J1" s="202"/>
      <c r="K1" s="202"/>
      <c r="L1" s="202"/>
      <c r="M1" s="202"/>
      <c r="N1" s="202"/>
    </row>
    <row r="2" spans="1:14">
      <c r="A2" s="203" t="s">
        <v>563</v>
      </c>
      <c r="B2" s="203"/>
      <c r="C2" s="203"/>
      <c r="D2" s="203"/>
      <c r="E2" s="203"/>
      <c r="F2" s="203"/>
      <c r="G2" s="203"/>
      <c r="H2" s="203"/>
      <c r="I2" s="203"/>
      <c r="J2" s="203"/>
      <c r="K2" s="203"/>
      <c r="L2" s="203"/>
      <c r="M2" s="203"/>
      <c r="N2" s="203"/>
    </row>
    <row r="3" spans="1:14">
      <c r="A3" s="153" t="str">
        <f>'Schedule 1'!A3:L3</f>
        <v>Data Through April 30, 2021</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47"/>
    </row>
    <row r="5" spans="1:14">
      <c r="A5" s="227"/>
      <c r="B5" s="204"/>
      <c r="C5" s="206"/>
      <c r="D5" s="207"/>
      <c r="E5" s="641" t="s">
        <v>6</v>
      </c>
      <c r="F5" s="641"/>
      <c r="G5" s="641"/>
      <c r="H5" s="641"/>
      <c r="I5" s="641"/>
      <c r="J5" s="641"/>
      <c r="K5" s="641"/>
      <c r="L5" s="641"/>
      <c r="M5" s="206"/>
      <c r="N5" s="207"/>
    </row>
    <row r="6" spans="1:14" ht="32.4">
      <c r="A6" s="304"/>
      <c r="B6" s="305"/>
      <c r="C6" s="210" t="s">
        <v>4</v>
      </c>
      <c r="D6" s="306" t="s">
        <v>5</v>
      </c>
      <c r="E6" s="307" t="s">
        <v>188</v>
      </c>
      <c r="F6" s="308" t="s">
        <v>358</v>
      </c>
      <c r="G6" s="308" t="s">
        <v>183</v>
      </c>
      <c r="H6" s="308" t="s">
        <v>189</v>
      </c>
      <c r="I6" s="308" t="s">
        <v>190</v>
      </c>
      <c r="J6" s="308" t="s">
        <v>295</v>
      </c>
      <c r="K6" s="112" t="s">
        <v>184</v>
      </c>
      <c r="L6" s="309" t="s">
        <v>137</v>
      </c>
      <c r="M6" s="435" t="s">
        <v>138</v>
      </c>
      <c r="N6" s="215" t="s">
        <v>139</v>
      </c>
    </row>
    <row r="7" spans="1:14" ht="8.25" customHeight="1">
      <c r="A7" s="321"/>
      <c r="B7" s="321"/>
      <c r="C7" s="322"/>
      <c r="D7" s="322"/>
      <c r="E7" s="323"/>
      <c r="F7" s="323"/>
      <c r="G7" s="323"/>
      <c r="H7" s="323"/>
      <c r="I7" s="323"/>
      <c r="J7" s="323"/>
      <c r="K7" s="324"/>
      <c r="L7" s="324"/>
      <c r="M7" s="324"/>
      <c r="N7" s="324"/>
    </row>
    <row r="8" spans="1:14" s="148" customFormat="1" ht="18" customHeight="1">
      <c r="A8" s="125" t="s">
        <v>22</v>
      </c>
      <c r="B8" s="125" t="s">
        <v>7</v>
      </c>
      <c r="C8" s="310">
        <v>693132</v>
      </c>
      <c r="D8" s="310">
        <v>0</v>
      </c>
      <c r="E8" s="310">
        <v>0</v>
      </c>
      <c r="F8" s="310">
        <v>0</v>
      </c>
      <c r="G8" s="310">
        <v>1859</v>
      </c>
      <c r="H8" s="310">
        <v>0</v>
      </c>
      <c r="I8" s="310">
        <v>6871</v>
      </c>
      <c r="J8" s="310">
        <v>0</v>
      </c>
      <c r="K8" s="310">
        <v>0</v>
      </c>
      <c r="L8" s="310">
        <f>SUM(E8:K8)</f>
        <v>8730</v>
      </c>
      <c r="M8" s="310">
        <v>0</v>
      </c>
      <c r="N8" s="310">
        <f>SUM(C8,D8,L8,M8)</f>
        <v>701862</v>
      </c>
    </row>
    <row r="9" spans="1:14" s="148" customFormat="1" ht="18" customHeight="1">
      <c r="A9" s="642" t="s">
        <v>221</v>
      </c>
      <c r="B9" s="643"/>
      <c r="C9" s="311">
        <f t="shared" ref="C9:K9" si="0">C8</f>
        <v>693132</v>
      </c>
      <c r="D9" s="311">
        <f t="shared" si="0"/>
        <v>0</v>
      </c>
      <c r="E9" s="311">
        <f t="shared" si="0"/>
        <v>0</v>
      </c>
      <c r="F9" s="311">
        <f t="shared" si="0"/>
        <v>0</v>
      </c>
      <c r="G9" s="311">
        <f t="shared" si="0"/>
        <v>1859</v>
      </c>
      <c r="H9" s="311">
        <f t="shared" si="0"/>
        <v>0</v>
      </c>
      <c r="I9" s="311">
        <f t="shared" si="0"/>
        <v>6871</v>
      </c>
      <c r="J9" s="311">
        <f t="shared" si="0"/>
        <v>0</v>
      </c>
      <c r="K9" s="311">
        <f t="shared" si="0"/>
        <v>0</v>
      </c>
      <c r="L9" s="311">
        <f>L8</f>
        <v>8730</v>
      </c>
      <c r="M9" s="311">
        <f>M8</f>
        <v>0</v>
      </c>
      <c r="N9" s="311">
        <f>N8</f>
        <v>701862</v>
      </c>
    </row>
    <row r="10" spans="1:14" s="148" customFormat="1" ht="18" customHeight="1">
      <c r="A10" s="125" t="s">
        <v>23</v>
      </c>
      <c r="B10" s="125" t="s">
        <v>8</v>
      </c>
      <c r="C10" s="310">
        <v>24871966</v>
      </c>
      <c r="D10" s="310">
        <v>0</v>
      </c>
      <c r="E10" s="310">
        <v>0</v>
      </c>
      <c r="F10" s="310">
        <v>0</v>
      </c>
      <c r="G10" s="310">
        <v>951439</v>
      </c>
      <c r="H10" s="310">
        <v>0</v>
      </c>
      <c r="I10" s="310">
        <v>115195</v>
      </c>
      <c r="J10" s="310">
        <v>0</v>
      </c>
      <c r="K10" s="310">
        <v>0</v>
      </c>
      <c r="L10" s="310">
        <f t="shared" ref="L10:L20" si="1">SUM(E10:K10)</f>
        <v>1066634</v>
      </c>
      <c r="M10" s="310">
        <v>0</v>
      </c>
      <c r="N10" s="310">
        <f t="shared" ref="N10:N20" si="2">SUM(C10,D10,L10,M10)</f>
        <v>25938600</v>
      </c>
    </row>
    <row r="11" spans="1:14" s="148" customFormat="1" ht="18" customHeight="1">
      <c r="A11" s="125" t="s">
        <v>24</v>
      </c>
      <c r="B11" s="125" t="s">
        <v>9</v>
      </c>
      <c r="C11" s="310">
        <v>90229</v>
      </c>
      <c r="D11" s="310">
        <v>0</v>
      </c>
      <c r="E11" s="310">
        <v>0</v>
      </c>
      <c r="F11" s="310">
        <v>0</v>
      </c>
      <c r="G11" s="310">
        <v>17777</v>
      </c>
      <c r="H11" s="310">
        <v>0</v>
      </c>
      <c r="I11" s="310">
        <v>565</v>
      </c>
      <c r="J11" s="310">
        <v>0</v>
      </c>
      <c r="K11" s="310">
        <v>0</v>
      </c>
      <c r="L11" s="310">
        <f t="shared" si="1"/>
        <v>18342</v>
      </c>
      <c r="M11" s="310">
        <v>0</v>
      </c>
      <c r="N11" s="310">
        <f t="shared" si="2"/>
        <v>108571</v>
      </c>
    </row>
    <row r="12" spans="1:14" s="148" customFormat="1" ht="18" customHeight="1">
      <c r="A12" s="125" t="s">
        <v>25</v>
      </c>
      <c r="B12" s="125" t="s">
        <v>159</v>
      </c>
      <c r="C12" s="310">
        <v>32799147</v>
      </c>
      <c r="D12" s="310">
        <v>0</v>
      </c>
      <c r="E12" s="310">
        <v>0</v>
      </c>
      <c r="F12" s="310">
        <v>0</v>
      </c>
      <c r="G12" s="310">
        <v>1288544</v>
      </c>
      <c r="H12" s="310">
        <v>0</v>
      </c>
      <c r="I12" s="310">
        <v>0</v>
      </c>
      <c r="J12" s="310">
        <v>0</v>
      </c>
      <c r="K12" s="310">
        <v>0</v>
      </c>
      <c r="L12" s="310">
        <f t="shared" si="1"/>
        <v>1288544</v>
      </c>
      <c r="M12" s="310">
        <v>0</v>
      </c>
      <c r="N12" s="310">
        <f t="shared" si="2"/>
        <v>34087691</v>
      </c>
    </row>
    <row r="13" spans="1:14" s="148" customFormat="1" ht="18" customHeight="1">
      <c r="A13" s="125" t="s">
        <v>26</v>
      </c>
      <c r="B13" s="125" t="s">
        <v>160</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161</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100</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101</v>
      </c>
      <c r="B16" s="125" t="s">
        <v>162</v>
      </c>
      <c r="C16" s="310">
        <v>-5818972</v>
      </c>
      <c r="D16" s="310">
        <v>0</v>
      </c>
      <c r="E16" s="310">
        <v>0</v>
      </c>
      <c r="F16" s="310">
        <v>0</v>
      </c>
      <c r="G16" s="310">
        <v>0</v>
      </c>
      <c r="H16" s="310">
        <v>0</v>
      </c>
      <c r="I16" s="310">
        <v>0</v>
      </c>
      <c r="J16" s="310">
        <v>0</v>
      </c>
      <c r="K16" s="310">
        <v>0</v>
      </c>
      <c r="L16" s="310">
        <f t="shared" si="1"/>
        <v>0</v>
      </c>
      <c r="M16" s="310">
        <v>0</v>
      </c>
      <c r="N16" s="310">
        <f t="shared" si="2"/>
        <v>-5818972</v>
      </c>
    </row>
    <row r="17" spans="1:14" s="148" customFormat="1" ht="18" customHeight="1">
      <c r="A17" s="125" t="s">
        <v>102</v>
      </c>
      <c r="B17" s="125" t="s">
        <v>163</v>
      </c>
      <c r="C17" s="310">
        <v>-7647313</v>
      </c>
      <c r="D17" s="310">
        <v>0</v>
      </c>
      <c r="E17" s="310">
        <v>0</v>
      </c>
      <c r="F17" s="310">
        <v>0</v>
      </c>
      <c r="G17" s="310">
        <v>56426</v>
      </c>
      <c r="H17" s="310">
        <v>0</v>
      </c>
      <c r="I17" s="310">
        <v>0</v>
      </c>
      <c r="J17" s="310">
        <v>0</v>
      </c>
      <c r="K17" s="310">
        <v>0</v>
      </c>
      <c r="L17" s="310">
        <f t="shared" si="1"/>
        <v>56426</v>
      </c>
      <c r="M17" s="310">
        <v>0</v>
      </c>
      <c r="N17" s="310">
        <f t="shared" si="2"/>
        <v>-7590887</v>
      </c>
    </row>
    <row r="18" spans="1:14" s="148" customFormat="1" ht="18" customHeight="1">
      <c r="A18" s="125" t="s">
        <v>103</v>
      </c>
      <c r="B18" s="125" t="s">
        <v>164</v>
      </c>
      <c r="C18" s="310">
        <v>-20631827</v>
      </c>
      <c r="D18" s="310">
        <v>0</v>
      </c>
      <c r="E18" s="310">
        <v>0</v>
      </c>
      <c r="F18" s="310">
        <v>0</v>
      </c>
      <c r="G18" s="310">
        <v>5823383</v>
      </c>
      <c r="H18" s="310">
        <v>0</v>
      </c>
      <c r="I18" s="310">
        <v>0</v>
      </c>
      <c r="J18" s="310">
        <v>0</v>
      </c>
      <c r="K18" s="310">
        <v>0</v>
      </c>
      <c r="L18" s="310">
        <f t="shared" si="1"/>
        <v>5823383</v>
      </c>
      <c r="M18" s="310">
        <v>0</v>
      </c>
      <c r="N18" s="310">
        <f t="shared" si="2"/>
        <v>-14808444</v>
      </c>
    </row>
    <row r="19" spans="1:14" s="148" customFormat="1" ht="18" customHeight="1">
      <c r="A19" s="125" t="s">
        <v>104</v>
      </c>
      <c r="B19" s="125" t="s">
        <v>165</v>
      </c>
      <c r="C19" s="310">
        <v>16180753</v>
      </c>
      <c r="D19" s="310">
        <v>0</v>
      </c>
      <c r="E19" s="310">
        <v>0</v>
      </c>
      <c r="F19" s="310">
        <v>0</v>
      </c>
      <c r="G19" s="310">
        <v>241867</v>
      </c>
      <c r="H19" s="310">
        <v>0</v>
      </c>
      <c r="I19" s="310">
        <v>0</v>
      </c>
      <c r="J19" s="310">
        <v>0</v>
      </c>
      <c r="K19" s="310">
        <v>0</v>
      </c>
      <c r="L19" s="310">
        <f t="shared" si="1"/>
        <v>241867</v>
      </c>
      <c r="M19" s="310">
        <v>0</v>
      </c>
      <c r="N19" s="310">
        <f t="shared" si="2"/>
        <v>16422620</v>
      </c>
    </row>
    <row r="20" spans="1:14" s="148" customFormat="1" ht="18" customHeight="1">
      <c r="A20" s="125" t="s">
        <v>105</v>
      </c>
      <c r="B20" s="125" t="s">
        <v>166</v>
      </c>
      <c r="C20" s="310">
        <v>20995294</v>
      </c>
      <c r="D20" s="310">
        <v>0</v>
      </c>
      <c r="E20" s="310">
        <v>2524613</v>
      </c>
      <c r="F20" s="310">
        <v>0</v>
      </c>
      <c r="G20" s="310">
        <v>0</v>
      </c>
      <c r="H20" s="310">
        <v>0</v>
      </c>
      <c r="I20" s="310">
        <v>0</v>
      </c>
      <c r="J20" s="310">
        <v>0</v>
      </c>
      <c r="K20" s="310">
        <v>0</v>
      </c>
      <c r="L20" s="310">
        <f t="shared" si="1"/>
        <v>2524613</v>
      </c>
      <c r="M20" s="310">
        <v>0</v>
      </c>
      <c r="N20" s="310">
        <f t="shared" si="2"/>
        <v>23519907</v>
      </c>
    </row>
    <row r="21" spans="1:14" s="148" customFormat="1" ht="18" customHeight="1">
      <c r="A21" s="644" t="s">
        <v>230</v>
      </c>
      <c r="B21" s="645"/>
      <c r="C21" s="311">
        <f t="shared" ref="C21:N21" si="3">SUM(C10:C20)</f>
        <v>58408586</v>
      </c>
      <c r="D21" s="311">
        <f t="shared" si="3"/>
        <v>0</v>
      </c>
      <c r="E21" s="311">
        <f t="shared" si="3"/>
        <v>2524613</v>
      </c>
      <c r="F21" s="311">
        <f t="shared" si="3"/>
        <v>0</v>
      </c>
      <c r="G21" s="311">
        <f t="shared" si="3"/>
        <v>8379436</v>
      </c>
      <c r="H21" s="311">
        <f t="shared" si="3"/>
        <v>0</v>
      </c>
      <c r="I21" s="311">
        <f t="shared" si="3"/>
        <v>115760</v>
      </c>
      <c r="J21" s="311">
        <f t="shared" si="3"/>
        <v>0</v>
      </c>
      <c r="K21" s="311">
        <f t="shared" si="3"/>
        <v>0</v>
      </c>
      <c r="L21" s="311">
        <f t="shared" si="3"/>
        <v>11019809</v>
      </c>
      <c r="M21" s="311">
        <f t="shared" si="3"/>
        <v>0</v>
      </c>
      <c r="N21" s="311">
        <f t="shared" si="3"/>
        <v>69428395</v>
      </c>
    </row>
    <row r="22" spans="1:14" s="148" customFormat="1" ht="18" customHeight="1">
      <c r="A22" s="125" t="s">
        <v>28</v>
      </c>
      <c r="B22" s="125" t="s">
        <v>14</v>
      </c>
      <c r="C22" s="310">
        <v>0</v>
      </c>
      <c r="D22" s="310">
        <v>0</v>
      </c>
      <c r="E22" s="310">
        <v>0</v>
      </c>
      <c r="F22" s="310">
        <v>0</v>
      </c>
      <c r="G22" s="310">
        <v>0</v>
      </c>
      <c r="H22" s="310">
        <v>0</v>
      </c>
      <c r="I22" s="310">
        <v>0</v>
      </c>
      <c r="J22" s="310">
        <v>0</v>
      </c>
      <c r="K22" s="310">
        <v>0</v>
      </c>
      <c r="L22" s="310">
        <f t="shared" ref="L22:L27" si="4">SUM(E22:K22)</f>
        <v>0</v>
      </c>
      <c r="M22" s="310">
        <v>0</v>
      </c>
      <c r="N22" s="310">
        <f t="shared" ref="N22:N27" si="5">SUM(C22,D22,L22,M22)</f>
        <v>0</v>
      </c>
    </row>
    <row r="23" spans="1:14" s="148" customFormat="1" ht="18" customHeight="1">
      <c r="A23" s="125" t="s">
        <v>106</v>
      </c>
      <c r="B23" s="125" t="s">
        <v>15</v>
      </c>
      <c r="C23" s="310">
        <v>0</v>
      </c>
      <c r="D23" s="310">
        <v>0</v>
      </c>
      <c r="E23" s="310">
        <v>0</v>
      </c>
      <c r="F23" s="310">
        <v>0</v>
      </c>
      <c r="G23" s="310">
        <v>0</v>
      </c>
      <c r="H23" s="310">
        <v>0</v>
      </c>
      <c r="I23" s="310">
        <v>0</v>
      </c>
      <c r="J23" s="310">
        <v>0</v>
      </c>
      <c r="K23" s="310">
        <v>0</v>
      </c>
      <c r="L23" s="310">
        <f t="shared" si="4"/>
        <v>0</v>
      </c>
      <c r="M23" s="310">
        <v>0</v>
      </c>
      <c r="N23" s="310">
        <f t="shared" si="5"/>
        <v>0</v>
      </c>
    </row>
    <row r="24" spans="1:14" s="148" customFormat="1" ht="18" customHeight="1">
      <c r="A24" s="125" t="s">
        <v>107</v>
      </c>
      <c r="B24" s="125" t="s">
        <v>16</v>
      </c>
      <c r="C24" s="310">
        <v>94</v>
      </c>
      <c r="D24" s="310">
        <v>0</v>
      </c>
      <c r="E24" s="310">
        <v>0</v>
      </c>
      <c r="F24" s="310">
        <v>0</v>
      </c>
      <c r="G24" s="310">
        <v>0</v>
      </c>
      <c r="H24" s="310">
        <v>0</v>
      </c>
      <c r="I24" s="310">
        <v>0</v>
      </c>
      <c r="J24" s="310">
        <v>0</v>
      </c>
      <c r="K24" s="310">
        <v>0</v>
      </c>
      <c r="L24" s="310">
        <f t="shared" si="4"/>
        <v>0</v>
      </c>
      <c r="M24" s="310">
        <v>0</v>
      </c>
      <c r="N24" s="310">
        <f t="shared" si="5"/>
        <v>94</v>
      </c>
    </row>
    <row r="25" spans="1:14" s="148" customFormat="1" ht="18" customHeight="1">
      <c r="A25" s="125" t="s">
        <v>93</v>
      </c>
      <c r="B25" s="125" t="s">
        <v>135</v>
      </c>
      <c r="C25" s="310">
        <v>262</v>
      </c>
      <c r="D25" s="310">
        <v>0</v>
      </c>
      <c r="E25" s="310">
        <v>0</v>
      </c>
      <c r="F25" s="310">
        <v>0</v>
      </c>
      <c r="G25" s="310">
        <v>0</v>
      </c>
      <c r="H25" s="310">
        <v>0</v>
      </c>
      <c r="I25" s="310">
        <v>0</v>
      </c>
      <c r="J25" s="310">
        <v>0</v>
      </c>
      <c r="K25" s="310">
        <v>0</v>
      </c>
      <c r="L25" s="310">
        <f t="shared" si="4"/>
        <v>0</v>
      </c>
      <c r="M25" s="310">
        <v>0</v>
      </c>
      <c r="N25" s="310">
        <f t="shared" si="5"/>
        <v>262</v>
      </c>
    </row>
    <row r="26" spans="1:14" s="148" customFormat="1" ht="18" customHeight="1">
      <c r="A26" s="125" t="s">
        <v>94</v>
      </c>
      <c r="B26" s="125" t="s">
        <v>290</v>
      </c>
      <c r="C26" s="310">
        <v>0</v>
      </c>
      <c r="D26" s="310">
        <v>0</v>
      </c>
      <c r="E26" s="310">
        <v>0</v>
      </c>
      <c r="F26" s="310">
        <v>0</v>
      </c>
      <c r="G26" s="310">
        <v>0</v>
      </c>
      <c r="H26" s="310">
        <v>0</v>
      </c>
      <c r="I26" s="310">
        <v>0</v>
      </c>
      <c r="J26" s="310">
        <v>0</v>
      </c>
      <c r="K26" s="310">
        <v>0</v>
      </c>
      <c r="L26" s="310">
        <f t="shared" si="4"/>
        <v>0</v>
      </c>
      <c r="M26" s="310">
        <v>0</v>
      </c>
      <c r="N26" s="310">
        <f t="shared" si="5"/>
        <v>0</v>
      </c>
    </row>
    <row r="27" spans="1:14" s="148" customFormat="1" ht="18" customHeight="1">
      <c r="A27" s="125" t="s">
        <v>108</v>
      </c>
      <c r="B27" s="125" t="s">
        <v>136</v>
      </c>
      <c r="C27" s="310">
        <v>3573</v>
      </c>
      <c r="D27" s="310">
        <v>0</v>
      </c>
      <c r="E27" s="310">
        <v>0</v>
      </c>
      <c r="F27" s="310">
        <v>0</v>
      </c>
      <c r="G27" s="310">
        <v>0</v>
      </c>
      <c r="H27" s="310">
        <v>0</v>
      </c>
      <c r="I27" s="310">
        <v>0</v>
      </c>
      <c r="J27" s="310">
        <v>0</v>
      </c>
      <c r="K27" s="310">
        <v>0</v>
      </c>
      <c r="L27" s="310">
        <f t="shared" si="4"/>
        <v>0</v>
      </c>
      <c r="M27" s="310">
        <v>0</v>
      </c>
      <c r="N27" s="310">
        <f t="shared" si="5"/>
        <v>3573</v>
      </c>
    </row>
    <row r="28" spans="1:14" s="148" customFormat="1" ht="18" customHeight="1">
      <c r="A28" s="644" t="s">
        <v>231</v>
      </c>
      <c r="B28" s="645"/>
      <c r="C28" s="311">
        <f t="shared" ref="C28:K28" si="6">SUM(C22:C27)</f>
        <v>3929</v>
      </c>
      <c r="D28" s="311">
        <f t="shared" si="6"/>
        <v>0</v>
      </c>
      <c r="E28" s="311">
        <f t="shared" si="6"/>
        <v>0</v>
      </c>
      <c r="F28" s="311">
        <f t="shared" si="6"/>
        <v>0</v>
      </c>
      <c r="G28" s="311">
        <f t="shared" si="6"/>
        <v>0</v>
      </c>
      <c r="H28" s="311">
        <f t="shared" si="6"/>
        <v>0</v>
      </c>
      <c r="I28" s="311">
        <f t="shared" si="6"/>
        <v>0</v>
      </c>
      <c r="J28" s="311">
        <f t="shared" si="6"/>
        <v>0</v>
      </c>
      <c r="K28" s="311">
        <f t="shared" si="6"/>
        <v>0</v>
      </c>
      <c r="L28" s="311">
        <f>SUM(L22:L27)</f>
        <v>0</v>
      </c>
      <c r="M28" s="311">
        <f>SUM(M22:M27)</f>
        <v>0</v>
      </c>
      <c r="N28" s="311">
        <f>SUM(N22:N27)</f>
        <v>3929</v>
      </c>
    </row>
    <row r="29" spans="1:14" s="148" customFormat="1" ht="18" customHeight="1">
      <c r="A29" s="125" t="s">
        <v>95</v>
      </c>
      <c r="B29" s="125" t="s">
        <v>17</v>
      </c>
      <c r="C29" s="310">
        <v>285682</v>
      </c>
      <c r="D29" s="310">
        <v>0</v>
      </c>
      <c r="E29" s="310">
        <v>0</v>
      </c>
      <c r="F29" s="310">
        <v>0</v>
      </c>
      <c r="G29" s="310">
        <v>0</v>
      </c>
      <c r="H29" s="310">
        <v>0</v>
      </c>
      <c r="I29" s="310">
        <v>8452</v>
      </c>
      <c r="J29" s="310">
        <v>0</v>
      </c>
      <c r="K29" s="310">
        <v>0</v>
      </c>
      <c r="L29" s="310">
        <f>SUM(E29:K29)</f>
        <v>8452</v>
      </c>
      <c r="M29" s="310">
        <v>0</v>
      </c>
      <c r="N29" s="310">
        <f t="shared" ref="N29:N38" si="7">SUM(C29,D29,L29,M29)</f>
        <v>294134</v>
      </c>
    </row>
    <row r="30" spans="1:14" s="148" customFormat="1" ht="18" customHeight="1">
      <c r="A30" s="125" t="s">
        <v>96</v>
      </c>
      <c r="B30" s="125" t="s">
        <v>109</v>
      </c>
      <c r="C30" s="310">
        <v>8303</v>
      </c>
      <c r="D30" s="310">
        <v>0</v>
      </c>
      <c r="E30" s="310">
        <v>0</v>
      </c>
      <c r="F30" s="310">
        <v>0</v>
      </c>
      <c r="G30" s="310">
        <v>0</v>
      </c>
      <c r="H30" s="310">
        <v>0</v>
      </c>
      <c r="I30" s="310">
        <v>243</v>
      </c>
      <c r="J30" s="310">
        <v>0</v>
      </c>
      <c r="K30" s="310">
        <v>0</v>
      </c>
      <c r="L30" s="310">
        <f>SUM(E30:K30)</f>
        <v>243</v>
      </c>
      <c r="M30" s="310">
        <v>0</v>
      </c>
      <c r="N30" s="310">
        <f t="shared" si="7"/>
        <v>8546</v>
      </c>
    </row>
    <row r="31" spans="1:14" s="148" customFormat="1" ht="18" customHeight="1">
      <c r="A31" s="125" t="s">
        <v>97</v>
      </c>
      <c r="B31" s="115" t="s">
        <v>168</v>
      </c>
      <c r="C31" s="310">
        <v>0</v>
      </c>
      <c r="D31" s="310">
        <v>0</v>
      </c>
      <c r="E31" s="310">
        <v>0</v>
      </c>
      <c r="F31" s="310">
        <v>0</v>
      </c>
      <c r="G31" s="310">
        <v>0</v>
      </c>
      <c r="H31" s="310">
        <v>0</v>
      </c>
      <c r="I31" s="310">
        <v>0</v>
      </c>
      <c r="J31" s="310">
        <v>0</v>
      </c>
      <c r="K31" s="310">
        <v>0</v>
      </c>
      <c r="L31" s="310">
        <f>SUM(E31:K31)</f>
        <v>0</v>
      </c>
      <c r="M31" s="310">
        <v>0</v>
      </c>
      <c r="N31" s="310">
        <f t="shared" si="7"/>
        <v>0</v>
      </c>
    </row>
    <row r="32" spans="1:14" s="312" customFormat="1" ht="18" customHeight="1">
      <c r="A32" s="644" t="s">
        <v>232</v>
      </c>
      <c r="B32" s="645"/>
      <c r="C32" s="311">
        <f t="shared" ref="C32:K32" si="8">SUM(C29:C31)</f>
        <v>293985</v>
      </c>
      <c r="D32" s="311">
        <f t="shared" si="8"/>
        <v>0</v>
      </c>
      <c r="E32" s="311">
        <f t="shared" si="8"/>
        <v>0</v>
      </c>
      <c r="F32" s="311">
        <f t="shared" si="8"/>
        <v>0</v>
      </c>
      <c r="G32" s="311">
        <f t="shared" si="8"/>
        <v>0</v>
      </c>
      <c r="H32" s="311">
        <f t="shared" si="8"/>
        <v>0</v>
      </c>
      <c r="I32" s="311">
        <f t="shared" si="8"/>
        <v>8695</v>
      </c>
      <c r="J32" s="311">
        <f t="shared" si="8"/>
        <v>0</v>
      </c>
      <c r="K32" s="311">
        <f t="shared" si="8"/>
        <v>0</v>
      </c>
      <c r="L32" s="311">
        <f>SUM(L29:L31)</f>
        <v>8695</v>
      </c>
      <c r="M32" s="311">
        <f>SUM(M29:M31)</f>
        <v>0</v>
      </c>
      <c r="N32" s="311">
        <f>SUM(N29:N31)</f>
        <v>302680</v>
      </c>
    </row>
    <row r="33" spans="1:14" s="312" customFormat="1" ht="18" customHeight="1">
      <c r="A33" s="138" t="s">
        <v>98</v>
      </c>
      <c r="B33" s="313" t="s">
        <v>18</v>
      </c>
      <c r="C33" s="310">
        <v>21238</v>
      </c>
      <c r="D33" s="310">
        <v>0</v>
      </c>
      <c r="E33" s="310">
        <v>0</v>
      </c>
      <c r="F33" s="310">
        <v>0</v>
      </c>
      <c r="G33" s="310">
        <v>1666</v>
      </c>
      <c r="H33" s="310">
        <v>0</v>
      </c>
      <c r="I33" s="310">
        <v>255</v>
      </c>
      <c r="J33" s="310">
        <v>0</v>
      </c>
      <c r="K33" s="310">
        <v>0</v>
      </c>
      <c r="L33" s="310">
        <f>SUM(E33:K33)</f>
        <v>1921</v>
      </c>
      <c r="M33" s="310">
        <v>0</v>
      </c>
      <c r="N33" s="310">
        <f t="shared" si="7"/>
        <v>23159</v>
      </c>
    </row>
    <row r="34" spans="1:14" s="312" customFormat="1" ht="18" customHeight="1">
      <c r="A34" s="138" t="s">
        <v>252</v>
      </c>
      <c r="B34" s="313" t="s">
        <v>19</v>
      </c>
      <c r="C34" s="310">
        <v>28358</v>
      </c>
      <c r="D34" s="310">
        <v>0</v>
      </c>
      <c r="E34" s="310">
        <v>0</v>
      </c>
      <c r="F34" s="310">
        <v>0</v>
      </c>
      <c r="G34" s="310">
        <v>2077</v>
      </c>
      <c r="H34" s="310">
        <v>0</v>
      </c>
      <c r="I34" s="310">
        <v>319</v>
      </c>
      <c r="J34" s="310">
        <v>0</v>
      </c>
      <c r="K34" s="310">
        <v>0</v>
      </c>
      <c r="L34" s="310">
        <f>SUM(E34:K34)</f>
        <v>2396</v>
      </c>
      <c r="M34" s="310">
        <v>0</v>
      </c>
      <c r="N34" s="310">
        <f>SUM(C34,D34,L34,M34)</f>
        <v>30754</v>
      </c>
    </row>
    <row r="35" spans="1:14" s="312" customFormat="1" ht="18" customHeight="1">
      <c r="A35" s="138" t="s">
        <v>253</v>
      </c>
      <c r="B35" s="313" t="s">
        <v>20</v>
      </c>
      <c r="C35" s="310">
        <v>1809</v>
      </c>
      <c r="D35" s="310">
        <v>0</v>
      </c>
      <c r="E35" s="310">
        <v>0</v>
      </c>
      <c r="F35" s="310">
        <v>0</v>
      </c>
      <c r="G35" s="310">
        <v>150</v>
      </c>
      <c r="H35" s="310">
        <v>0</v>
      </c>
      <c r="I35" s="310">
        <v>22</v>
      </c>
      <c r="J35" s="310">
        <v>0</v>
      </c>
      <c r="K35" s="310">
        <v>0</v>
      </c>
      <c r="L35" s="310">
        <f>SUM(E35:K35)</f>
        <v>172</v>
      </c>
      <c r="M35" s="310">
        <v>0</v>
      </c>
      <c r="N35" s="310">
        <f>SUM(C35,D35,L35,M35)</f>
        <v>1981</v>
      </c>
    </row>
    <row r="36" spans="1:14" s="312" customFormat="1" ht="18" customHeight="1">
      <c r="A36" s="138" t="s">
        <v>254</v>
      </c>
      <c r="B36" s="313" t="s">
        <v>21</v>
      </c>
      <c r="C36" s="310">
        <v>292999</v>
      </c>
      <c r="D36" s="310">
        <v>0</v>
      </c>
      <c r="E36" s="310">
        <v>0</v>
      </c>
      <c r="F36" s="310">
        <v>0</v>
      </c>
      <c r="G36" s="310">
        <v>23303</v>
      </c>
      <c r="H36" s="310">
        <v>0</v>
      </c>
      <c r="I36" s="310">
        <v>3563</v>
      </c>
      <c r="J36" s="310">
        <v>0</v>
      </c>
      <c r="K36" s="310">
        <v>0</v>
      </c>
      <c r="L36" s="310">
        <f>SUM(E36:K36)</f>
        <v>26866</v>
      </c>
      <c r="M36" s="310">
        <v>0</v>
      </c>
      <c r="N36" s="310">
        <f>SUM(C36,D36,L36,M36)</f>
        <v>319865</v>
      </c>
    </row>
    <row r="37" spans="1:14" s="312" customFormat="1" ht="18" customHeight="1">
      <c r="A37" s="642" t="s">
        <v>357</v>
      </c>
      <c r="B37" s="643"/>
      <c r="C37" s="311">
        <f t="shared" ref="C37:K37" si="9">SUM(C33:C36)</f>
        <v>344404</v>
      </c>
      <c r="D37" s="311">
        <f t="shared" si="9"/>
        <v>0</v>
      </c>
      <c r="E37" s="311">
        <f t="shared" si="9"/>
        <v>0</v>
      </c>
      <c r="F37" s="311">
        <f t="shared" si="9"/>
        <v>0</v>
      </c>
      <c r="G37" s="311">
        <f t="shared" si="9"/>
        <v>27196</v>
      </c>
      <c r="H37" s="311">
        <f t="shared" si="9"/>
        <v>0</v>
      </c>
      <c r="I37" s="311">
        <f t="shared" si="9"/>
        <v>4159</v>
      </c>
      <c r="J37" s="311">
        <f t="shared" si="9"/>
        <v>0</v>
      </c>
      <c r="K37" s="311">
        <f t="shared" si="9"/>
        <v>0</v>
      </c>
      <c r="L37" s="311">
        <f>SUM(L33:L36)</f>
        <v>31355</v>
      </c>
      <c r="M37" s="311">
        <f>SUM(M33:M36)</f>
        <v>0</v>
      </c>
      <c r="N37" s="311">
        <f>SUM(N33:N36)</f>
        <v>375759</v>
      </c>
    </row>
    <row r="38" spans="1:14" s="148" customFormat="1" ht="18" customHeight="1">
      <c r="A38" s="124" t="s">
        <v>99</v>
      </c>
      <c r="B38" s="127" t="s">
        <v>110</v>
      </c>
      <c r="C38" s="310">
        <v>0</v>
      </c>
      <c r="D38" s="310">
        <v>0</v>
      </c>
      <c r="E38" s="310">
        <v>0</v>
      </c>
      <c r="F38" s="310">
        <v>0</v>
      </c>
      <c r="G38" s="310">
        <v>0</v>
      </c>
      <c r="H38" s="310">
        <v>0</v>
      </c>
      <c r="I38" s="310">
        <v>0</v>
      </c>
      <c r="J38" s="310">
        <v>0</v>
      </c>
      <c r="K38" s="310">
        <v>0</v>
      </c>
      <c r="L38" s="310">
        <f>SUM(E38:K38)</f>
        <v>0</v>
      </c>
      <c r="M38" s="310">
        <v>0</v>
      </c>
      <c r="N38" s="310">
        <f t="shared" si="7"/>
        <v>0</v>
      </c>
    </row>
    <row r="39" spans="1:14" s="312" customFormat="1" ht="18" customHeight="1">
      <c r="A39" s="644" t="s">
        <v>255</v>
      </c>
      <c r="B39" s="645"/>
      <c r="C39" s="311">
        <f t="shared" ref="C39:N39" si="10">SUM(C38:C38)</f>
        <v>0</v>
      </c>
      <c r="D39" s="311">
        <f t="shared" si="10"/>
        <v>0</v>
      </c>
      <c r="E39" s="311">
        <f t="shared" si="10"/>
        <v>0</v>
      </c>
      <c r="F39" s="311">
        <f t="shared" si="10"/>
        <v>0</v>
      </c>
      <c r="G39" s="311">
        <f t="shared" si="10"/>
        <v>0</v>
      </c>
      <c r="H39" s="311">
        <f t="shared" si="10"/>
        <v>0</v>
      </c>
      <c r="I39" s="311">
        <f t="shared" si="10"/>
        <v>0</v>
      </c>
      <c r="J39" s="311">
        <f t="shared" si="10"/>
        <v>0</v>
      </c>
      <c r="K39" s="311">
        <f t="shared" si="10"/>
        <v>0</v>
      </c>
      <c r="L39" s="311">
        <f t="shared" si="10"/>
        <v>0</v>
      </c>
      <c r="M39" s="311">
        <f t="shared" si="10"/>
        <v>0</v>
      </c>
      <c r="N39" s="311">
        <f t="shared" si="10"/>
        <v>0</v>
      </c>
    </row>
    <row r="40" spans="1:14" s="312" customFormat="1" ht="6.75" customHeight="1">
      <c r="A40" s="136"/>
      <c r="B40" s="136"/>
      <c r="C40" s="314"/>
      <c r="D40" s="314"/>
      <c r="E40" s="314"/>
      <c r="F40" s="314"/>
      <c r="G40" s="314"/>
      <c r="H40" s="314"/>
      <c r="I40" s="314"/>
      <c r="J40" s="314"/>
      <c r="K40" s="314"/>
      <c r="L40" s="314"/>
      <c r="M40" s="314"/>
      <c r="N40" s="314"/>
    </row>
    <row r="41" spans="1:14" s="312" customFormat="1" ht="18" customHeight="1" thickBot="1">
      <c r="A41" s="315" t="s">
        <v>233</v>
      </c>
      <c r="B41" s="315"/>
      <c r="C41" s="316">
        <f t="shared" ref="C41:N41" si="11">SUM(C39,C37,C32,C28,C21,C9,)</f>
        <v>59744036</v>
      </c>
      <c r="D41" s="316">
        <f t="shared" si="11"/>
        <v>0</v>
      </c>
      <c r="E41" s="316">
        <f t="shared" si="11"/>
        <v>2524613</v>
      </c>
      <c r="F41" s="316">
        <f t="shared" si="11"/>
        <v>0</v>
      </c>
      <c r="G41" s="316">
        <f t="shared" si="11"/>
        <v>8408491</v>
      </c>
      <c r="H41" s="316">
        <f t="shared" si="11"/>
        <v>0</v>
      </c>
      <c r="I41" s="316">
        <f t="shared" si="11"/>
        <v>135485</v>
      </c>
      <c r="J41" s="316">
        <f t="shared" si="11"/>
        <v>0</v>
      </c>
      <c r="K41" s="316">
        <f t="shared" si="11"/>
        <v>0</v>
      </c>
      <c r="L41" s="316">
        <f t="shared" si="11"/>
        <v>11068589</v>
      </c>
      <c r="M41" s="316">
        <f t="shared" si="11"/>
        <v>0</v>
      </c>
      <c r="N41" s="316">
        <f t="shared" si="11"/>
        <v>70812625</v>
      </c>
    </row>
    <row r="42" spans="1:14" ht="16.2" thickTop="1">
      <c r="A42" s="301"/>
      <c r="B42" s="301"/>
    </row>
    <row r="43" spans="1:14">
      <c r="C43" s="405"/>
      <c r="N43" s="405"/>
    </row>
    <row r="44" spans="1:14">
      <c r="C44" s="405"/>
      <c r="N44" s="405"/>
    </row>
    <row r="45" spans="1:14">
      <c r="C45" s="405"/>
    </row>
    <row r="46" spans="1:14">
      <c r="C46" s="405"/>
      <c r="N46" s="405"/>
    </row>
    <row r="49" spans="1:13">
      <c r="A49" s="301"/>
      <c r="B49" s="301"/>
    </row>
    <row r="50" spans="1:13">
      <c r="A50" s="301"/>
      <c r="B50" s="301"/>
    </row>
    <row r="51" spans="1:13">
      <c r="A51" s="301"/>
      <c r="B51" s="301"/>
    </row>
    <row r="56" spans="1:13">
      <c r="M56" s="173"/>
    </row>
  </sheetData>
  <mergeCells count="7">
    <mergeCell ref="E5:L5"/>
    <mergeCell ref="A9:B9"/>
    <mergeCell ref="A37:B37"/>
    <mergeCell ref="A39:B39"/>
    <mergeCell ref="A21:B21"/>
    <mergeCell ref="A32:B32"/>
    <mergeCell ref="A28:B28"/>
  </mergeCells>
  <phoneticPr fontId="9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2021_08</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2021-06-14T15:46:43Z</dcterms:modified>
</cp:coreProperties>
</file>